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or\Desktop\Gihoek_7\"/>
    </mc:Choice>
  </mc:AlternateContent>
  <xr:revisionPtr revIDLastSave="0" documentId="8_{13A940F7-9F34-4E53-855B-024A80C91EFC}" xr6:coauthVersionLast="47" xr6:coauthVersionMax="47" xr10:uidLastSave="{00000000-0000-0000-0000-000000000000}"/>
  <bookViews>
    <workbookView xWindow="-120" yWindow="-120" windowWidth="29040" windowHeight="15840" firstSheet="3" activeTab="12" xr2:uid="{00000000-000D-0000-FFFF-FFFF00000000}"/>
  </bookViews>
  <sheets>
    <sheet name="밸런스 문서" sheetId="1" r:id="rId1"/>
    <sheet name="PC DATA(대차대조표)" sheetId="2" r:id="rId2"/>
    <sheet name="PC DATA" sheetId="3" r:id="rId3"/>
    <sheet name="아이템" sheetId="4" r:id="rId4"/>
    <sheet name="속성 대차대조표" sheetId="5" r:id="rId5"/>
    <sheet name="몬스터" sheetId="6" r:id="rId6"/>
    <sheet name="밸런스 팩터" sheetId="7" r:id="rId7"/>
    <sheet name="작성 기준" sheetId="8" r:id="rId8"/>
    <sheet name="밸런스 곡선" sheetId="9" r:id="rId9"/>
    <sheet name="보스 설계 요약" sheetId="10" r:id="rId10"/>
    <sheet name="스킬 DATA" sheetId="11" r:id="rId11"/>
    <sheet name="시뮬레이터" sheetId="12" r:id="rId12"/>
    <sheet name="전투 시뮬레이터" sheetId="13" r:id="rId1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103" i="12" l="1"/>
  <c r="AE102" i="12"/>
  <c r="AE101" i="12"/>
  <c r="AE100" i="12"/>
  <c r="G63" i="12"/>
  <c r="O59" i="12"/>
  <c r="D59" i="12"/>
  <c r="O58" i="12"/>
  <c r="D58" i="12"/>
  <c r="O57" i="12"/>
  <c r="D57" i="12"/>
  <c r="O56" i="12"/>
  <c r="D56" i="12"/>
  <c r="O55" i="12"/>
  <c r="D55" i="12"/>
  <c r="O54" i="12"/>
  <c r="D54" i="12"/>
  <c r="O52" i="12"/>
  <c r="D52" i="12"/>
  <c r="O51" i="12"/>
  <c r="D51" i="12"/>
  <c r="P48" i="12"/>
  <c r="F48" i="12"/>
  <c r="B48" i="12"/>
  <c r="P47" i="12"/>
  <c r="F47" i="12"/>
  <c r="B47" i="12"/>
  <c r="P46" i="12"/>
  <c r="F46" i="12"/>
  <c r="B46" i="12"/>
  <c r="P45" i="12"/>
  <c r="F45" i="12"/>
  <c r="B45" i="12"/>
  <c r="P38" i="12"/>
  <c r="E38" i="12"/>
  <c r="H33" i="12"/>
  <c r="D28" i="12"/>
  <c r="D27" i="12"/>
  <c r="D26" i="12"/>
  <c r="O25" i="12"/>
  <c r="D25" i="12"/>
  <c r="O24" i="12"/>
  <c r="D24" i="12"/>
  <c r="O23" i="12"/>
  <c r="K23" i="12"/>
  <c r="I23" i="12"/>
  <c r="D23" i="12"/>
  <c r="O22" i="12"/>
  <c r="K22" i="12"/>
  <c r="I22" i="12"/>
  <c r="D22" i="12"/>
  <c r="O18" i="12"/>
  <c r="D18" i="12"/>
  <c r="P36" i="12" s="1"/>
  <c r="O17" i="12"/>
  <c r="D17" i="12"/>
  <c r="O16" i="12"/>
  <c r="D16" i="12"/>
  <c r="M6" i="12"/>
  <c r="N271" i="6"/>
  <c r="J271" i="6"/>
  <c r="N263" i="6"/>
  <c r="J263" i="6"/>
  <c r="N199" i="6"/>
  <c r="J199" i="6"/>
  <c r="N135" i="6"/>
  <c r="J135" i="6"/>
  <c r="N71" i="6"/>
  <c r="J71" i="6"/>
  <c r="N7" i="6"/>
  <c r="J7" i="6"/>
  <c r="C5" i="6"/>
  <c r="C3" i="6"/>
  <c r="C4" i="6" s="1"/>
  <c r="Q213" i="1"/>
  <c r="Q214" i="1" s="1"/>
  <c r="Q215" i="1" s="1"/>
  <c r="Q216" i="1" s="1"/>
  <c r="Q217" i="1" s="1"/>
  <c r="Q218" i="1" s="1"/>
  <c r="Q219" i="1" s="1"/>
  <c r="Q220" i="1" s="1"/>
  <c r="Q221" i="1" s="1"/>
  <c r="Q222" i="1" s="1"/>
  <c r="Q223" i="1" s="1"/>
  <c r="Q224" i="1" s="1"/>
  <c r="Q225" i="1" s="1"/>
  <c r="Q226" i="1" s="1"/>
  <c r="Q227" i="1" s="1"/>
  <c r="Q228" i="1" s="1"/>
  <c r="Q229" i="1" s="1"/>
  <c r="Q230" i="1" s="1"/>
  <c r="Q231" i="1" s="1"/>
  <c r="Q232" i="1" s="1"/>
  <c r="Q233" i="1" s="1"/>
  <c r="Q234" i="1" s="1"/>
  <c r="Q235" i="1" s="1"/>
  <c r="Q236" i="1" s="1"/>
  <c r="Q237" i="1" s="1"/>
  <c r="Q238" i="1" s="1"/>
  <c r="Q239" i="1" s="1"/>
  <c r="Q240" i="1" s="1"/>
  <c r="Q241" i="1" s="1"/>
  <c r="Q242" i="1" s="1"/>
  <c r="Q243" i="1" s="1"/>
  <c r="Q244" i="1" s="1"/>
  <c r="Q245" i="1" s="1"/>
  <c r="Q246" i="1" s="1"/>
  <c r="Q247" i="1" s="1"/>
  <c r="Q248" i="1" s="1"/>
  <c r="Q249" i="1" s="1"/>
  <c r="Q250" i="1" s="1"/>
  <c r="Q251" i="1" s="1"/>
  <c r="Q252" i="1" s="1"/>
  <c r="Q253" i="1" s="1"/>
  <c r="Q254" i="1" s="1"/>
  <c r="Q255" i="1" s="1"/>
  <c r="Q256" i="1" s="1"/>
  <c r="Q257" i="1" s="1"/>
  <c r="Q258" i="1" s="1"/>
  <c r="Q259" i="1" s="1"/>
  <c r="Q260" i="1" s="1"/>
  <c r="Q261" i="1" s="1"/>
  <c r="Q262" i="1" s="1"/>
  <c r="Q263" i="1" s="1"/>
  <c r="Q264" i="1" s="1"/>
  <c r="Q265" i="1" s="1"/>
  <c r="Q266" i="1" s="1"/>
  <c r="Q267" i="1" s="1"/>
  <c r="Q268" i="1" s="1"/>
  <c r="Q269" i="1" s="1"/>
  <c r="Q270" i="1" s="1"/>
  <c r="Q271" i="1" s="1"/>
  <c r="Q272" i="1" s="1"/>
  <c r="Q273" i="1" s="1"/>
  <c r="Q274" i="1" s="1"/>
  <c r="Q275" i="1" s="1"/>
  <c r="Q276" i="1" s="1"/>
  <c r="Q277" i="1" s="1"/>
  <c r="Q278" i="1" s="1"/>
  <c r="Q279" i="1" s="1"/>
  <c r="Q280" i="1" s="1"/>
  <c r="Q281" i="1" s="1"/>
  <c r="Q282" i="1" s="1"/>
  <c r="Q283" i="1" s="1"/>
  <c r="Q284" i="1" s="1"/>
  <c r="Q285" i="1" s="1"/>
  <c r="Q286" i="1" s="1"/>
  <c r="Q287" i="1" s="1"/>
  <c r="Q288" i="1" s="1"/>
  <c r="Q289" i="1" s="1"/>
  <c r="Q290" i="1" s="1"/>
  <c r="Q291" i="1" s="1"/>
  <c r="Q292" i="1" s="1"/>
  <c r="Q293" i="1" s="1"/>
  <c r="Q294" i="1" s="1"/>
  <c r="Q295" i="1" s="1"/>
  <c r="Q296" i="1" s="1"/>
  <c r="Q297" i="1" s="1"/>
  <c r="Q298" i="1" s="1"/>
  <c r="Q299" i="1" s="1"/>
  <c r="Q300" i="1" s="1"/>
  <c r="Q301" i="1" s="1"/>
  <c r="Q302" i="1" s="1"/>
  <c r="Q303" i="1" s="1"/>
  <c r="Q304" i="1" s="1"/>
  <c r="Q305" i="1" s="1"/>
  <c r="Q306" i="1" s="1"/>
  <c r="Q307" i="1" s="1"/>
  <c r="Q308" i="1" s="1"/>
  <c r="Q177" i="1"/>
  <c r="Q170" i="1"/>
  <c r="Q106" i="1"/>
  <c r="Q42" i="1"/>
  <c r="Q3" i="1"/>
  <c r="Q4" i="1" s="1"/>
  <c r="P37" i="12" l="1"/>
  <c r="P39" i="12" s="1"/>
  <c r="M40" i="12" s="1"/>
  <c r="E36" i="12"/>
  <c r="E37" i="12" s="1"/>
  <c r="E39" i="12" s="1"/>
  <c r="G65" i="12" l="1"/>
  <c r="B40" i="12"/>
</calcChain>
</file>

<file path=xl/sharedStrings.xml><?xml version="1.0" encoding="utf-8"?>
<sst xmlns="http://schemas.openxmlformats.org/spreadsheetml/2006/main" count="11108" uniqueCount="4345">
  <si>
    <t>예상 플레이 시간</t>
  </si>
  <si>
    <t>챕터</t>
  </si>
  <si>
    <t>콘텐츠 진행 순서</t>
  </si>
  <si>
    <t>플레이 난이도</t>
  </si>
  <si>
    <t>플레이 흥미도</t>
  </si>
  <si>
    <t>플레이 목표</t>
  </si>
  <si>
    <t>플레이 난관</t>
  </si>
  <si>
    <t>공략 방법</t>
  </si>
  <si>
    <t>수행 과제 수</t>
  </si>
  <si>
    <t>목표 달성 조건</t>
  </si>
  <si>
    <t>실패 결과</t>
  </si>
  <si>
    <t>예상 소요 시간</t>
  </si>
  <si>
    <t>난이도 조절 요소</t>
  </si>
  <si>
    <t>누적 플레이 시간</t>
  </si>
  <si>
    <t>스테이지</t>
  </si>
  <si>
    <t>콘텐츠 진행 포인트
(획득량)</t>
  </si>
  <si>
    <t>콘텐츠 진행 포인트 누적</t>
  </si>
  <si>
    <t>핵심 전투
기믹</t>
  </si>
  <si>
    <t>라이트 유저
(예상 시간 기준)</t>
  </si>
  <si>
    <t>미들 유저</t>
  </si>
  <si>
    <t>헤비 유저</t>
  </si>
  <si>
    <t>자아마모도 변화(%)</t>
  </si>
  <si>
    <t>인연 변화(%)</t>
  </si>
  <si>
    <t>진행 관문 조건</t>
  </si>
  <si>
    <t>선택·추가 콘텐츠 해금</t>
  </si>
  <si>
    <t>1 | 평범한 하루</t>
  </si>
  <si>
    <t>차한해의 과거 오프닝 감상</t>
  </si>
  <si>
    <t>입양 뒤 가족의 몫까지 당연히 떠맡아 온 시간을 짧은 장면으로 이해해야 함</t>
  </si>
  <si>
    <t>가족의 요구와 차한해가 먼저 움직이는 습관을 확인함</t>
  </si>
  <si>
    <t>오프닝 재생 완료</t>
  </si>
  <si>
    <t>-</t>
  </si>
  <si>
    <t>45초</t>
  </si>
  <si>
    <t>핵심 대상 강조·정체 시 단계별 힌트 제공</t>
  </si>
  <si>
    <t>1-A | 집·가족의 몫</t>
  </si>
  <si>
    <t>40초</t>
  </si>
  <si>
    <t>35초</t>
  </si>
  <si>
    <t>아버지 회사 서류를 챙겨 식탁에 올려두기</t>
  </si>
  <si>
    <t>흩어진 서류 중 회사 문서만 골라야 함</t>
  </si>
  <si>
    <t>봉투 표식과 아버지의 메모를 보고 서류를 모아 식탁 지정 칸에 둠</t>
  </si>
  <si>
    <t>회사 서류 4묶음 정리 완료</t>
  </si>
  <si>
    <t>25초</t>
  </si>
  <si>
    <t>20초</t>
  </si>
  <si>
    <t>15초</t>
  </si>
  <si>
    <t>빨래를 분류해 세탁기에 넣고 작동하기</t>
  </si>
  <si>
    <t>색상과 세탁 표시가 다른 옷이 섞여 있음</t>
  </si>
  <si>
    <t>일반 빨래만 세탁기에 넣고 세제 투입 뒤 표준 코스를 시작함</t>
  </si>
  <si>
    <t>일반 빨래 분류·투입·세탁 시작</t>
  </si>
  <si>
    <t>비싼 블라우스를 넣으면 경고 후 분류 단계로 복귀</t>
  </si>
  <si>
    <t>30초</t>
  </si>
  <si>
    <t>어머니의 비싼 블라우스를 손세탁하기</t>
  </si>
  <si>
    <t>강하게 문지르면 옷감 손상 게이지가 오름</t>
  </si>
  <si>
    <t>미지근한 물·중성세제·누르기 세탁 순서를 지킴</t>
  </si>
  <si>
    <t>블라우스 손상 없이 손세탁 완료</t>
  </si>
  <si>
    <t>손상 게이지 최대 시 현재 단계 재시작</t>
  </si>
  <si>
    <t>50초</t>
  </si>
  <si>
    <t>건조기 완료음을 듣고 빨래를 꺼내 거실에서 개기</t>
  </si>
  <si>
    <t>건조 완료 시점과 옷별 접는 방향을 확인해야 함</t>
  </si>
  <si>
    <t>완료음 뒤 빨래를 거실로 옮기고 종류별 실루엣에 맞춰 갬</t>
  </si>
  <si>
    <t>빨래 8개를 모두 개어 바구니에 정리</t>
  </si>
  <si>
    <t>동생에게 신상 과자·헤어롤·팝콘 심부름 받기</t>
  </si>
  <si>
    <t>대화에 품목과 목적지가 섞여 있음</t>
  </si>
  <si>
    <t>강조된 품목과 동선을 확인하고 심부름 목록을 등록함</t>
  </si>
  <si>
    <t>심부름 3종 등록</t>
  </si>
  <si>
    <t>[차우선] 기준 45%</t>
  </si>
  <si>
    <t>엘리베이터에서 주민 모두에게 인사하며 밖으로 나가기</t>
  </si>
  <si>
    <t>어른·아이·택배기사 등 서로 다른 위치의 주민을 발견해야 함</t>
  </si>
  <si>
    <t>이동·조사 입력으로 만나는 주민에게 자연스럽게 인사함</t>
  </si>
  <si>
    <t>엘리베이터와 로비의 주민 5명에게 인사 후 외출</t>
  </si>
  <si>
    <t>1-A | 아파트·인사 튜토리얼</t>
  </si>
  <si>
    <t>이동·조사 튜토리얼 완료</t>
  </si>
  <si>
    <t>편의점에서 신상 과자가 아직 입고되지 않았음을 확인하기</t>
  </si>
  <si>
    <t>빈 진열대와 입고 안내를 찾아야 함</t>
  </si>
  <si>
    <t>신상 코너와 알바생 대화를 통해 물류 트럭 도착 시간을 확인함</t>
  </si>
  <si>
    <t>신상 과자 입고 전 상태·트럭 시간 확인</t>
  </si>
  <si>
    <t>1-B | 편의점·첫 방문</t>
  </si>
  <si>
    <t>알바생의 무거운 음료 박스 진열 부탁을 수락할지 선택하기</t>
  </si>
  <si>
    <t>동생 심부름과 짧은 도움 사이에서 선택해야 함</t>
  </si>
  <si>
    <t>1-B | 편의점 알바생 부탁</t>
  </si>
  <si>
    <t>선택 서브 퀘스트 : 편의점 음료 진열</t>
  </si>
  <si>
    <t>음료 박스를 가격표에 맞춰 진열하기</t>
  </si>
  <si>
    <t>비슷한 포장과 무게 때문에 위치를 헷갈릴 수 있음</t>
  </si>
  <si>
    <t>상표·용량·가격표를 대조해 무거운 박스부터 아래 칸에 배치함</t>
  </si>
  <si>
    <t>음료 6박스 진열 완료</t>
  </si>
  <si>
    <t>오배치 3회 시 틀린 가격표를 강조</t>
  </si>
  <si>
    <t>1분 10초</t>
  </si>
  <si>
    <t>1분</t>
  </si>
  <si>
    <t>완료 시 알바생이 신상 과자 1개를 맡아두는 약속</t>
  </si>
  <si>
    <t>골목에서 들리는 예쁜 고양이 울음소리 확인하기</t>
  </si>
  <si>
    <t>심부름 목적지가 따로 있어 작은 울음소리를 무시하고 지나칠 수 있음</t>
  </si>
  <si>
    <t>편의점 주변에서 반복되는 울음소리와 골목 그림자를 확인하되 조사하지 않고 진행할 수도 있음</t>
  </si>
  <si>
    <t>울음소리가 들리는 골목 위치 확인 또는 선택적으로 지나침</t>
  </si>
  <si>
    <t>자동 등록하지 않고 소리·행동·오브젝트로만 암시</t>
  </si>
  <si>
    <t>1-B | 편의점·고양이 선택</t>
  </si>
  <si>
    <t>서브 퀘스트 : 예쁜 고양이 인연 1단계 발견</t>
  </si>
  <si>
    <t>편의점에서 츄르 4개입 세트 구매하기</t>
  </si>
  <si>
    <t>구매 메뉴에는 심부름 물품 외에도 여러 상품이 있어 츄르를 직접 찾아야 함</t>
  </si>
  <si>
    <t>알바생 대화 후 ‘물건 구매하기’를 선택하고 반려동물 간식 칸에서 츄르 4개입을 구매함</t>
  </si>
  <si>
    <t>츄르 4개입 세트 구매 완료</t>
  </si>
  <si>
    <t>서브 퀘스트 : 이후 예쁜 고양이 인연 콘텐츠 4회 수행 가능</t>
  </si>
  <si>
    <t>예쁜 고양이에게 첫 번째 츄르 건네기</t>
  </si>
  <si>
    <t>예쁜 고양이는 처음 만난 차한해를 경계해 바로 가까이 오지 않음</t>
  </si>
  <si>
    <t>일정 거리에 츄르를 내려놓고 뒤로 물러난 뒤 고양이가 스스로 다가올 때까지 기다림</t>
  </si>
  <si>
    <t>예쁜 고양이가 츄르를 먹고 도망가지 않은 채 차한해를 바라봄</t>
  </si>
  <si>
    <t>[예쁜 고양이] +25% 선택 (최대 누적 25%)</t>
  </si>
  <si>
    <t>츄르 보유 시 수행
예쁜 고양이 인연 +25%</t>
  </si>
  <si>
    <t>다이소로 이동하기</t>
  </si>
  <si>
    <t>갈림길과 주변 상호작용 오브젝트 때문에 목적지 방향을 놓칠 수 있음</t>
  </si>
  <si>
    <t>표지판·미니맵·NPC 이동 방향을 확인하며 편의점에서 다이소까지 이동함</t>
  </si>
  <si>
    <t>편의점에서 다이소의 도착 트리거에 진입</t>
  </si>
  <si>
    <t>일정 시간 정체 시 목적지 방향 화살표 표시</t>
  </si>
  <si>
    <t>1-C | 다이소</t>
  </si>
  <si>
    <t>헤어롤 진열대 찾기</t>
  </si>
  <si>
    <t>비슷한 오브젝트와 진열대가 많아 목표 대상을 한 번에 찾기 어려움</t>
  </si>
  <si>
    <t>구역별 표지와 상품 외형을 비교하며 생활용품 코너의 헤어롤을 조사함</t>
  </si>
  <si>
    <t>생활용품 코너의 헤어롤 발견 및 조사 완료</t>
  </si>
  <si>
    <t>30초 이상 미발견 시 목표 구역에 약한 반짝임 표시</t>
  </si>
  <si>
    <t>헤어롤 구매하기</t>
  </si>
  <si>
    <t>구매 대상·수량·결제 순서를 잘못 선택할 수 있음</t>
  </si>
  <si>
    <t>요청받은 품목을 확인하고 상품 선택→계산대 상호작용→결제를 순서대로 진행함</t>
  </si>
  <si>
    <t>헤어롤 1개 구매 후 인벤토리에 등록</t>
  </si>
  <si>
    <t>잘못된 품목 구매 시 다시 선택해야 함</t>
  </si>
  <si>
    <t>요청 품목에 작은 임무 아이콘 표시</t>
  </si>
  <si>
    <t>다이소를 나오자 편의점 물류 트럭이 지나가는 장면 확인하기</t>
  </si>
  <si>
    <t>신상 과자 재입고 기회를 즉시 알아차려야 함</t>
  </si>
  <si>
    <t>트럭 표식과 편의점 방향을 확인함</t>
  </si>
  <si>
    <t>물류 트럭과 편의점 재입고 방향 확인</t>
  </si>
  <si>
    <t>1-D | 어르신과 신상 과자</t>
  </si>
  <si>
    <t>짐이 많은 어르신을 도울지 신상 과자를 사러 갈지 선택하기</t>
  </si>
  <si>
    <t>도움이 늦어지면 신상 과자가 품절될 수 있음</t>
  </si>
  <si>
    <t>어르신의 구조 요청과 동생의 심부름을 비교해 행동을 선택함</t>
  </si>
  <si>
    <t>어르신 돕기 또는 편의점으로 바로 달리기</t>
  </si>
  <si>
    <t>핵심 선택 : 자발적 선행과 개인 손실</t>
  </si>
  <si>
    <t>어르신의 무거운 짐을 목적지까지 옮기기</t>
  </si>
  <si>
    <t>짐 때문에 이동이 느리고 보행자와 턱을 피해 가야 함</t>
  </si>
  <si>
    <t>무게 중심을 유지하며 안전한 길로 짐을 나누어 운반함</t>
  </si>
  <si>
    <t>짐 4개 운반·어르신 귀가 확인</t>
  </si>
  <si>
    <t>[도시] +5% 선택 (기본 0% · 최대 5%)</t>
  </si>
  <si>
    <t>어르신을 도운 경우 수행·신상 과자 분기 변화</t>
  </si>
  <si>
    <t>치킨집 앞 두 손님의 주문 대화 듣기</t>
  </si>
  <si>
    <t>서로 다른 주문과 번복 대사에서 확정 내용을 골라야 함</t>
  </si>
  <si>
    <t>치킨·소스·음료·추가 요청을 구분해 기억함</t>
  </si>
  <si>
    <t>두 손님의 최종 주문 확인</t>
  </si>
  <si>
    <t>1-E | 치킨집 알바 서브</t>
  </si>
  <si>
    <t>서브 퀘스트 : 치킨집 알바</t>
  </si>
  <si>
    <t>바쁜 직원의 도움 요청을 확인하기</t>
  </si>
  <si>
    <t>밀린 주문과 손님 대화가 겹침</t>
  </si>
  <si>
    <t>직원의 호출을 확인하고 잠시 도울지 선택함</t>
  </si>
  <si>
    <t>도움 요청 확인</t>
  </si>
  <si>
    <t>거절 시 서브 퀘스트 종료</t>
  </si>
  <si>
    <t>치킨집 알바를 도울지 선택하기</t>
  </si>
  <si>
    <t>심부름 일정과 직원의 부탁 사이에서 선택해야 함</t>
  </si>
  <si>
    <t>수락 시 포장 미니게임 해금</t>
  </si>
  <si>
    <t>주문표의 치킨·소스·음료 확인하기</t>
  </si>
  <si>
    <t>여러 주문표의 번호와 구성품을 혼동하기 쉬움</t>
  </si>
  <si>
    <t>주문 번호별 필수 항목을 순서대로 확인함</t>
  </si>
  <si>
    <t>주문표 필수 항목 5개 확인</t>
  </si>
  <si>
    <t>오답 누적 시 현재 단계 재시작</t>
  </si>
  <si>
    <t>주문에 맞게 치킨 포장하기</t>
  </si>
  <si>
    <t>번복된 대사와 확정 주문을 구분해야 함</t>
  </si>
  <si>
    <t>확정 주문표만 보고 상자·무·소스·음료를 넣음</t>
  </si>
  <si>
    <t>구성품 5종 올바르게 포장</t>
  </si>
  <si>
    <t>잘못 포장된 주문 수정하기</t>
  </si>
  <si>
    <t>다른 주문의 소스와 음료가 섞여 있음</t>
  </si>
  <si>
    <t>주문표와 포장을 대조해 오류 항목만 교체함</t>
  </si>
  <si>
    <t>오포장 항목 전부 수정</t>
  </si>
  <si>
    <t>55초</t>
  </si>
  <si>
    <t>손님에게 주문을 전달하고 보상 받기</t>
  </si>
  <si>
    <t>비슷한 두 손님 중 올바른 주문자를 찾아야 함</t>
  </si>
  <si>
    <t>대화 특징과 주문 번호를 대조해 전달함</t>
  </si>
  <si>
    <t>올바른 손님에게 전달·알바비 획득</t>
  </si>
  <si>
    <t>치킨집 알바 서브 퀘스트 완료</t>
  </si>
  <si>
    <t>편의점으로 돌아가 신상 과자 재고 확인하기</t>
  </si>
  <si>
    <t>어르신·알바생 부탁 선택에 따라 결과가 달라짐</t>
  </si>
  <si>
    <t>진열대와 알바생 반응을 확인함</t>
  </si>
  <si>
    <t>재고·예약 여부 확인</t>
  </si>
  <si>
    <t>1-F | 편의점 결과 분기</t>
  </si>
  <si>
    <t>선택 결과에 따라 신상 과자 확보 여부 확정하기</t>
  </si>
  <si>
    <t>도움을 선택했을 때 앞선 알바생 부탁 수행 여부가 보상을 바꿈</t>
  </si>
  <si>
    <t>신상 과자 구매·예약 수령 또는 품절 확정</t>
  </si>
  <si>
    <t>선택 연쇄 결과 저장</t>
  </si>
  <si>
    <t>동생에게 과자 결과를 알리고 지하철 중고거래 심부름 받기</t>
  </si>
  <si>
    <t>품절 분기에서는 동생의 짜증 섞인 추가 요구를 감정적으로 받아들여야 함</t>
  </si>
  <si>
    <t>결과 대화를 확인하고 거래 상대 단서를 등록함</t>
  </si>
  <si>
    <t>중고거래 장소·상대 특징 등록</t>
  </si>
  <si>
    <t>1-F | 동생의 추가 심부름</t>
  </si>
  <si>
    <t>과자 확보: [차우선] +5% (50%) / 품절: -5% (40%)</t>
  </si>
  <si>
    <t>영화관으로 이동하기</t>
  </si>
  <si>
    <t>상가 갈림길에서 목적지를 찾아야 함</t>
  </si>
  <si>
    <t>표지판과 심부름 목록을 보고 영화관으로 이동함</t>
  </si>
  <si>
    <t>영화관 도착</t>
  </si>
  <si>
    <t>1-F | 영화관·지하철</t>
  </si>
  <si>
    <t>동생이 부탁한 팝콘 구매하기</t>
  </si>
  <si>
    <t>맛과 크기를 잘못 고를 수 있음</t>
  </si>
  <si>
    <t>심부름 목록과 메뉴를 대조해 구매함</t>
  </si>
  <si>
    <t>지정 팝콘 구매</t>
  </si>
  <si>
    <t>지하철 중고거래 장소로 이동하기</t>
  </si>
  <si>
    <t>출구 번호와 약속 위치가 다름</t>
  </si>
  <si>
    <t>역 안내판과 채팅의 출구 번호를 확인함</t>
  </si>
  <si>
    <t>약속 장소 도착</t>
  </si>
  <si>
    <t>거래 후보 세 명의 특징 관찰하기</t>
  </si>
  <si>
    <t>복장 일부가 비슷해 판매자를 혼동하기 쉬움</t>
  </si>
  <si>
    <t>채팅의 가방·신발·손에 든 물건을 대조함</t>
  </si>
  <si>
    <t>후보 3명 관찰</t>
  </si>
  <si>
    <t>올바른 중고거래 상대 찾기</t>
  </si>
  <si>
    <t>가짜 후보에게 말을 걸면 시간이 추가됨</t>
  </si>
  <si>
    <t>세 단서가 모두 맞는 사람에게 암구호를 말함</t>
  </si>
  <si>
    <t>정확한 거래 상대 선택</t>
  </si>
  <si>
    <t>오답 후보 선택 시 대화 후 다시 탐색</t>
  </si>
  <si>
    <t>중고거래를 마치고 동생에게 완료 연락하기</t>
  </si>
  <si>
    <t>과자 분기와 거래 결과에 따라 동생의 반응이 달라짐</t>
  </si>
  <si>
    <t>물품 상태를 확인하고 송금·완료 메시지를 보냄</t>
  </si>
  <si>
    <t>거래·완료 연락</t>
  </si>
  <si>
    <t>[차우선] +5% (과자 확보 55% / 품절 45%)</t>
  </si>
  <si>
    <t>횡단보도에서 아이가 떨어뜨린 학용품을 주워주기</t>
  </si>
  <si>
    <t>신호가 바뀌기 전 안전한 순서로 물건을 모아야 함</t>
  </si>
  <si>
    <t>차도 가까운 물건부터 회수하고 아이를 인도로 유도함</t>
  </si>
  <si>
    <t>학용품 5개 회수·아이 안전 확인</t>
  </si>
  <si>
    <t>신호 종료 시 남은 물건이 인도 쪽으로 이동</t>
  </si>
  <si>
    <t>1-F | 동네의 작은 선행</t>
  </si>
  <si>
    <t>선택 서브 퀘스트·동네 목격자 스티커 플래그</t>
  </si>
  <si>
    <t>공원에서 모든 심부름 완료와 섬광 이상 현상 확인하기</t>
  </si>
  <si>
    <t>평범한 귀가 직전 소리 없는 번개와 미세 진동이 짧게 겹침</t>
  </si>
  <si>
    <t>세 심부름 물품을 확인하고 하늘의 섬광·땅의 떨림을 기억함</t>
  </si>
  <si>
    <t>심부름 3종 완료·첫 이상 현상 확인</t>
  </si>
  <si>
    <t>1-G | 공원·첫 전조</t>
  </si>
  <si>
    <t>1챕터 메인 심부름 완료</t>
  </si>
  <si>
    <t>2 | 금이 간 일상</t>
  </si>
  <si>
    <t>축제 종료 현장과 남은 이상 징후 관찰하기</t>
  </si>
  <si>
    <t>떠나는 시민·쌓인 쓰레기·간헐적으로 깜빡이는 조명 사이에 섬광의 원인을 추정할 단서가 분산되어 있음</t>
  </si>
  <si>
    <t>시민의 행동과 쓰레기 상태를 살펴본 뒤 조명 깜빡임과 바닥의 미세한 떨림을 차례로 확인함</t>
  </si>
  <si>
    <t>시민·쓰레기·조명·바닥 진동에 관한 필수 관찰 대상 확인</t>
  </si>
  <si>
    <t>이상 징후가 발생할 때 효과음과 짧은 시선 유도 아이콘 표시</t>
  </si>
  <si>
    <t>2-A | 공원 축제·청소</t>
  </si>
  <si>
    <t>아이가 쓰레기에 걸려 넘어질 뻔한 장면 목격하기</t>
  </si>
  <si>
    <t>짧은 연출 안에서 사건의 원인과 인물의 태도를 동시에 이해해야 함</t>
  </si>
  <si>
    <t>카메라가 강조하는 인물과 오브젝트를 보며 아이와 가족의 행동을 확인함</t>
  </si>
  <si>
    <t>사건 연출 종료</t>
  </si>
  <si>
    <t>10초</t>
  </si>
  <si>
    <t>핵심 오브젝트에 카메라 줌과 효과음 적용</t>
  </si>
  <si>
    <t>쓰레기를 치우기로 결정하기</t>
  </si>
  <si>
    <t>두 선택 모두 이후 상황에 영향을 주므로 감정적 판단 부담이 발생함</t>
  </si>
  <si>
    <t>현재 상황과 주인공의 독백을 확인한 뒤 공원을 지나갈지 쓰레기를 치울지 판단에 대한 행동을 결정함</t>
  </si>
  <si>
    <t>선택지 1개 확정</t>
  </si>
  <si>
    <t>선택 직전 핵심 상황을 한 문장으로 다시 표시</t>
  </si>
  <si>
    <t>청소 도구 찾기</t>
  </si>
  <si>
    <t>구역별 표지와 상품 외형을 비교하며 공원 관리함의 집게와 봉투를 조사함</t>
  </si>
  <si>
    <t>공원 관리함의 집게와 봉투 발견 및 조사 완료</t>
  </si>
  <si>
    <t>바람에 날린 비닐봉지 추격하기</t>
  </si>
  <si>
    <t>돌풍이 불 때마다 비닐봉지의 방향이 바뀌고 사람과 벤치가 이동 경로를 막음</t>
  </si>
  <si>
    <t>바람 방향 표시와 봉지의 그림자를 보고 다음 착지 지점을 예측해 세 번 안에 붙잡음</t>
  </si>
  <si>
    <t>비닐봉지를 3번째 착지 이전에 회수</t>
  </si>
  <si>
    <t>공원 출구까지 날아가면 시작 지점에서 다시 추격</t>
  </si>
  <si>
    <t>실패 후 바람 방향 예고 시간을 늘리고 봉지 이동속도를 낮춤</t>
  </si>
  <si>
    <t>첫 쓰레기 줍기</t>
  </si>
  <si>
    <t>수거 대상과 배경 장식의 차이를 처음에는 구별하기 어려움</t>
  </si>
  <si>
    <t>반짝임 표시가 있는 산책로의 첫 쓰레기에 접근해 줍기 입력을 수행함</t>
  </si>
  <si>
    <t>안내된 수거 행동 3회 완료</t>
  </si>
  <si>
    <t>수거 대상 반짝임과 상호작용 범위를 크게 설정</t>
  </si>
  <si>
    <t>잔디 구역 쓰레기 수거하기</t>
  </si>
  <si>
    <t>쓰레기가 넓은 구역과 가려진 틈에 흩어져 있어 남은 대상을 찾기 어려움</t>
  </si>
  <si>
    <t>구역을 일정한 방향으로 순회하고 반짝임·잔여 개수 UI를 확인하며 잔디 구역 쓰레기 8개를 수거함</t>
  </si>
  <si>
    <t>잔디 구역 쓰레기 8개 전부 수거</t>
  </si>
  <si>
    <t>필수 수량을 채우지 못하면 다음 구역 진행 불가</t>
  </si>
  <si>
    <t>60초 이상 미발견 시 가장 가까운 미수거 대상 방향 표시</t>
  </si>
  <si>
    <t>산책로 쓰레기 수거하기</t>
  </si>
  <si>
    <t>구역을 일정한 방향으로 순회하고 반짝임·잔여 개수 UI를 확인하며 산책로 쓰레기 7개를 수거함</t>
  </si>
  <si>
    <t>산책로 쓰레기 7개 전부 수거</t>
  </si>
  <si>
    <t>쓰레기 더미 근처 예쁜 고양이 울음 확인하기</t>
  </si>
  <si>
    <t>필수 청소 구역 밖에서 울음소리가 들려 플레이어가 모른 채 지나갈 수 있음</t>
  </si>
  <si>
    <t>깨진 유리와 빈 캔 사이에서 몸을 웅크린 예쁜 고양이를 선택적으로 발견함</t>
  </si>
  <si>
    <t>예쁜 고양이와 위험한 쓰레기 위치 확인</t>
  </si>
  <si>
    <t>서브 퀘스트 : 예쁜 고양이 인연 2단계</t>
  </si>
  <si>
    <t>예쁜 고양이가 지나갈 안전한 길 만들기</t>
  </si>
  <si>
    <t>깨진 유리·찌그러진 캔·비닐 끈이 고양이 이동 경로를 막고 있음</t>
  </si>
  <si>
    <t>위험 쓰레기를 종류별로 치우고 고양이가 빠져나올 수 있는 좁은 통로를 확보함</t>
  </si>
  <si>
    <t>위험 쓰레기 5개 제거 및 안전 통로 확보</t>
  </si>
  <si>
    <t>첫 만남 완료 시 수행 가능</t>
  </si>
  <si>
    <t>예쁜 고양이에게 두 번째 츄르 건네기</t>
  </si>
  <si>
    <t>청소 소음 때문에 고양이가 다시 경계해 접근 속도가 느림</t>
  </si>
  <si>
    <t>안전해진 통로 끝에 츄르를 놓고 고양이가 차한해 가까이에서 먹도록 기다림</t>
  </si>
  <si>
    <t>두 번째 츄르 급여 완료</t>
  </si>
  <si>
    <t>[예쁜 고양이] +25% 선택 (최대 누적 50%)</t>
  </si>
  <si>
    <t>벤치 주변 쓰레기 수거하기</t>
  </si>
  <si>
    <t>구역을 일정한 방향으로 순회하고 반짝임·잔여 개수 UI를 확인하며 벤치와 가려진 틈의 쓰레기 6개를 수거함</t>
  </si>
  <si>
    <t>벤치와 가려진 틈의 쓰레기 6개 전부 수거</t>
  </si>
  <si>
    <t>한도윤과 대화하기</t>
  </si>
  <si>
    <t>대화 속에 다음 목적지와 필요한 물품 정보가 섞여 있음</t>
  </si>
  <si>
    <t>강조되는 핵심 단어와 NPC의 요구를 확인하며 대화를 끝까지 진행함</t>
  </si>
  <si>
    <t>혼자 청소하는 이유와 도움 제안에 관한 대화를 마지막 문장까지 진행</t>
  </si>
  <si>
    <t>대화 종료 후 핵심 내용을 화면 한쪽에 요약 표시</t>
  </si>
  <si>
    <t>[한도윤] 기준 75%</t>
  </si>
  <si>
    <t>한도윤과 구역 분담하기</t>
  </si>
  <si>
    <t>동료가 담당하는 구역과 플레이어 구역이 겹치면 불필요한 이동이 발생함</t>
  </si>
  <si>
    <t>대화에서 정한 담당 구역을 확인하고 서로 다른 공원 구역를 순서대로 처리함</t>
  </si>
  <si>
    <t>플레이어 담당 구역의 목표 수량 달성</t>
  </si>
  <si>
    <t>미니맵에 담당 구역을 서로 다른 테두리로 표시</t>
  </si>
  <si>
    <t>[한도윤] +5% (누적 80%)</t>
  </si>
  <si>
    <t>청소 콤보 유지하기</t>
  </si>
  <si>
    <t>서로 다른 쓰레기를 연속으로 정확히 주워야 콤보가 유지되며 잘못 집으면 게이지가 초기화됨</t>
  </si>
  <si>
    <t>가까운 쓰레기의 종류와 다음 분리수거 위치를 미리 확인해 이동 동선을 끊지 않고 수거함</t>
  </si>
  <si>
    <t>정확 수거 콤보 12회를 달성</t>
  </si>
  <si>
    <t>오분류 시 콤보만 초기화되고 수거 진행도는 유지</t>
  </si>
  <si>
    <t>콤보 실패 후 다음 3개 쓰레기의 분류 아이콘을 미리 표시</t>
  </si>
  <si>
    <t>별 문양 우정 반지와 검은 흔적 단서 발견하기</t>
  </si>
  <si>
    <t>작은 별 문양과 쓰레기 아래 검은 흔적이 배경에 섞여 있음</t>
  </si>
  <si>
    <t>반지의 별 각인과 주변 대사를 확인한 뒤 검은 흔적을 따로 조사함</t>
  </si>
  <si>
    <t>별 문양 우정 반지·검은 흔적 조사</t>
  </si>
  <si>
    <t>단서를 버리려 하면 경고 후 행동 취소</t>
  </si>
  <si>
    <t>반지와 검은 흔적에 서로 다른 약한 빛·파동 효과 적용</t>
  </si>
  <si>
    <t>2-A | 공원·우정 반지 서브</t>
  </si>
  <si>
    <t>서브 퀘스트 : 우정 반지 찾기</t>
  </si>
  <si>
    <t>발자국과 스티커 단서 대조하기</t>
  </si>
  <si>
    <t>비슷한 운동화 자국과 축제 스티커가 여러 방향으로 이어져 잘못된 동선을 선택하기 쉬움</t>
  </si>
  <si>
    <t>반지에 묻은 흙·신발 자국·가방 스티커를 비교해 중학생이 지나간 경로를 좁힘</t>
  </si>
  <si>
    <t>세 단서를 연결해 올바른 탐색 구역 선택</t>
  </si>
  <si>
    <t>오답 경로 선택 시 불필요한 탐색 시간이 추가됨</t>
  </si>
  <si>
    <t>오답 후 일치하지 않는 단서 하나에 취소 표시</t>
  </si>
  <si>
    <t>별 문양 우정 반지 찾기</t>
  </si>
  <si>
    <t>목표물이 작고 수거 가능한 쓰레기 사이에 섞여 있어 탐색 부담이 큼</t>
  </si>
  <si>
    <t>목격 위치와 반짝임 주기로 쓰레기 사이의 작은 별 문양 반지를 찾음</t>
  </si>
  <si>
    <t>별 문양 우정 반지 발견·획득</t>
  </si>
  <si>
    <t>90초 이상 미발견 시 탐색 범위를 단계적으로 축소</t>
  </si>
  <si>
    <t>폐교에서 변혜서 목걸이 펜던트·약점 경고를 판별하는 단서</t>
  </si>
  <si>
    <t>중학생에게 우정 반지를 돌려주고 반지의 의미 듣기</t>
  </si>
  <si>
    <t>비슷한 복장의 NPC가 있어 물건의 주인을 잘못 선택할 수 있음</t>
  </si>
  <si>
    <t>의뢰 대사와 위치를 확인한 뒤 반지의 주인에게 전달함</t>
  </si>
  <si>
    <t>주인에게 전달·친구끼리 나눈 별 문양이라는 설명 확인</t>
  </si>
  <si>
    <t>오답 NPC 선택 시 전달이 취소되고 다시 선택</t>
  </si>
  <si>
    <t>의뢰 NPC 머리 위에 약한 대화 아이콘 표시</t>
  </si>
  <si>
    <t>우정 반지 서브 퀘스트 완료·폐교 단서 플래그 저장</t>
  </si>
  <si>
    <t>남은 쓰레기와 갑작스러운 공원 정적 확인하기</t>
  </si>
  <si>
    <t>잔여 쓰레기를 확인하는 순간 새들이 한꺼번에 날아가고 휴대전화 통신이 끊겨 미완료 항목과 이상 징후를 함께 확인해야 함</t>
  </si>
  <si>
    <t>잔여 수량과 구역 상태를 점검하면서 새가 날아간 방향·멈춘 배경음·통신 불가 표시를 확인함</t>
  </si>
  <si>
    <t>잔여 수량 0·오류 항목 0 및 공원 정적·통신 장애 확인</t>
  </si>
  <si>
    <t>조건 미달 시 완료 상호작용이 비활성화됨</t>
  </si>
  <si>
    <t>배경음을 단계적으로 줄이고 통신 불가 아이콘을 화면에 고정 표시</t>
  </si>
  <si>
    <t>공원 청소 구역·반지 전달 완료</t>
  </si>
  <si>
    <t>진동이 커지는 분리수거장으로 이동하기</t>
  </si>
  <si>
    <t>분리수거장에 가까워질수록 바닥 진동과 금속 마찰음이 강해져 목적지 방향과 위험 구역을 동시에 판단해야 함</t>
  </si>
  <si>
    <t>표지판과 진동의 세기를 비교하며 갈라진 바닥과 흔들리는 수거함을 피해 분리수거장까지 이동함</t>
  </si>
  <si>
    <t>진동 구역을 피해 분리수거장의 도착 트리거에 진입</t>
  </si>
  <si>
    <t>진동 구역에 3회 진입하면 공원 입구 체크포인트에서 재시작</t>
  </si>
  <si>
    <t>위험 바닥의 파동을 강조하고 실패 후 안전 경로를 표시</t>
  </si>
  <si>
    <t>2-B | 분리수거장</t>
  </si>
  <si>
    <t>일반쓰레기 분류하기</t>
  </si>
  <si>
    <t>외형이 비슷하거나 내용물이 남은 쓰레기는 분류 기준을 혼동하기 쉬움</t>
  </si>
  <si>
    <t>재질·오염 여부·남은 내용물을 확인하고 일반쓰레기 8개를 올바른 수거함에 넣음</t>
  </si>
  <si>
    <t>일반쓰레기 8개 전부 올바르게 분류</t>
  </si>
  <si>
    <t>오분류 5회 누적 시 해당 분류 단계 재시작</t>
  </si>
  <si>
    <t>오답 2회 후 분류 기준 그림 표시</t>
  </si>
  <si>
    <t>재활용품 분류하기</t>
  </si>
  <si>
    <t>재질·오염 여부·남은 내용물을 확인하고 플라스틱·캔·종이 10개를 올바른 수거함에 넣음</t>
  </si>
  <si>
    <t>플라스틱·캔·종이 10개 전부 올바르게 분류</t>
  </si>
  <si>
    <t>오염된 쓰레기 분류하기</t>
  </si>
  <si>
    <t>재질·오염 여부·남은 내용물을 확인하고 내용물이 남거나 오염된 쓰레기 6개를 올바른 수거함에 넣음</t>
  </si>
  <si>
    <t>내용물이 남거나 오염된 쓰레기 6개 전부 올바르게 분류</t>
  </si>
  <si>
    <t>분리수거 라인 막힘 해소하기</t>
  </si>
  <si>
    <t>한꺼번에 들어온 쓰레기로 컨베이어가 막히고 오염물이 다른 분류함으로 번짐</t>
  </si>
  <si>
    <t>막힘 원인을 먼저 제거한 뒤 제한 시간 동안 재활용·일반·세척 대상을 우선순위대로 분류함</t>
  </si>
  <si>
    <t>막힘 제거 후 쓰레기 10개를 오분류 없이 처리</t>
  </si>
  <si>
    <t>오염도 게이지가 최대가 되면 구간 시작부터 재시작</t>
  </si>
  <si>
    <t>재시도 시 컨베이어 속도를 낮추고 오염 확산 대상에 경고 테두리 표시</t>
  </si>
  <si>
    <t>분리수거를 완료하고 바닥의 균열 흔적 확인하기</t>
  </si>
  <si>
    <t>마지막 쓰레기를 치운 뒤 수거함 아래에서 검은 선이 퍼지지만 오염 자국과 비슷해 균열 전조임을 놓칠 수 있음</t>
  </si>
  <si>
    <t>잔여 수량과 오분류 여부를 점검한 뒤 수거함을 움직여 바닥의 검은 선과 미세한 빛을 조사함</t>
  </si>
  <si>
    <t>잔여 수량 0·오류 항목 0 및 바닥의 균열 흔적 조사</t>
  </si>
  <si>
    <t>미완료 구역을 표시하고 완료 후 수거함 아래의 검은 선을 단계적으로 밝힘</t>
  </si>
  <si>
    <t>분리수거 4단계 완료</t>
  </si>
  <si>
    <t>비가 오지 않는데 이어지는 소리 없는 번개 목격하기</t>
  </si>
  <si>
    <t>시민에게는 이상 기상처럼 보이지만 차한해에게만 섬광 뒤 보랏빛 잔상이 보임</t>
  </si>
  <si>
    <t>하늘의 번개와 차한해 시야의 보랏빛 균열 아우라를 구분함</t>
  </si>
  <si>
    <t>소리 없는 번개·차한해만 보는 보랏빛 잔상 확인</t>
  </si>
  <si>
    <t>2-C | 자연재해로 보이는 균열 전조</t>
  </si>
  <si>
    <t>미세 지진과 도로의 금을 확인하기</t>
  </si>
  <si>
    <t>사람들은 노후 도로 균열로 여기지만 차한해에게만 금 사이 보랏빛 아우라가 보임</t>
  </si>
  <si>
    <t>흔들림이 멈춘 뒤 도로 금과 보랏빛 반응을 관찰함</t>
  </si>
  <si>
    <t>미세 진동·도로 균열·보랏빛 반응 확인</t>
  </si>
  <si>
    <t>시민과 상인의 자연재해 추측 듣기</t>
  </si>
  <si>
    <t>싱크홀·지진·이상 기상이라는 서로 다른 설명이 제시됨</t>
  </si>
  <si>
    <t>공통으로 확인되는 현상과 추측을 구분함</t>
  </si>
  <si>
    <t>시민 추측 3종 확인</t>
  </si>
  <si>
    <t>정부의 도로 크랙·싱크홀 통제 안내 확인하기</t>
  </si>
  <si>
    <t>정부도 균열을 알지 못해 일반 재난으로 통제함</t>
  </si>
  <si>
    <t>안내 방송에 따라 통제선 밖으로 이동하며 공식 분류를 확인함</t>
  </si>
  <si>
    <t>도로 재난 통제·접근 금지 안내 확인</t>
  </si>
  <si>
    <t>밤이 되자 사라진 보랏빛 잔상 확인하고 귀가하기</t>
  </si>
  <si>
    <t>현상이 멈춰 평범한 사고처럼 보이지만 차한해만 잔류 파장을 느낌</t>
  </si>
  <si>
    <t>도로 상태와 잔광을 마지막으로 확인하고 귀가함</t>
  </si>
  <si>
    <t>잔류 파장 확인·공원 이탈</t>
  </si>
  <si>
    <t>2-D | 전조 잠잠·귀가</t>
  </si>
  <si>
    <t>괴물 없이 끝난 이상 현상 보도를 확인하고 잠자기</t>
  </si>
  <si>
    <t>뉴스는 지진·싱크홀·이상 번개로만 설명함</t>
  </si>
  <si>
    <t>확정된 자연재해 정보와 차한해만 본 보랏빛 아우라를 구분함</t>
  </si>
  <si>
    <t>뉴스 확인·취침</t>
  </si>
  <si>
    <t>1~2챕터 괴물 미등장·균열 전조만 확정</t>
  </si>
  <si>
    <t>3 | 선택된 선의</t>
  </si>
  <si>
    <t>새벽 재난 문자 확인하기</t>
  </si>
  <si>
    <t>재난 문자와 주변 효과음이 동시에 출력되어 핵심 행동을 놓칠 수 있음</t>
  </si>
  <si>
    <t>균열 인근 대피 안내의 대피 위치와 위험 지역을 먼저 확인함</t>
  </si>
  <si>
    <t>재난 문자 핵심 항목 확인</t>
  </si>
  <si>
    <t>문자를 닫은 뒤 화면에 대피 목표를 고정 표시</t>
  </si>
  <si>
    <t>3-A | 아파트 재난</t>
  </si>
  <si>
    <t>가족 찾기</t>
  </si>
  <si>
    <t>부모와 동생에 관한 대화를 마지막 문장까지 진행</t>
  </si>
  <si>
    <t>[차우선] +5% (누적 60%)</t>
  </si>
  <si>
    <t>비상 물품 챙기기</t>
  </si>
  <si>
    <t>제한된 가방 칸 때문에 모든 물품을 챙길 수 없고 우선순위 판단이 필요함</t>
  </si>
  <si>
    <t>대피 상황에 필요한 물품을 비교해 가방·물·손전등·구급품 중 필수 물품를 선택함</t>
  </si>
  <si>
    <t>필수 물품이 포함된 상태로 준비 완료</t>
  </si>
  <si>
    <t>필수 물품이 없으면 확인 단계에서 진행 불가</t>
  </si>
  <si>
    <t>필수 물품 누락 시 용도 힌트 표시</t>
  </si>
  <si>
    <t>가족들 대피시키기</t>
  </si>
  <si>
    <t>동행 NPC가 장애물에 걸리거나 플레이어와 멀어지면 대피가 중단됨</t>
  </si>
  <si>
    <t>동행자 속도에 맞춰 이동하고 위험 구역 앞에서 부모와 동생를 기다림</t>
  </si>
  <si>
    <t>모든 동행 NPC가 대피 지점 도착</t>
  </si>
  <si>
    <t>동행 NPC가 위험 구역에 8초 이상 고립되면 재시작</t>
  </si>
  <si>
    <t>동행 NPC가 멀어지면 화면 가장자리에 방향 표시</t>
  </si>
  <si>
    <t>보라멍울의 느린 할퀴기·비틀거리며 접근 패턴과 가족과 이웃의 대피 동선을 들키지 않게 확보해야 함</t>
  </si>
  <si>
    <t>균열 주변을 배회하다가 가까이 접근한 대상을 짧게 추격함을 관찰한 뒤 회피·관찰 방식으로 안전 지점까지 이동함</t>
  </si>
  <si>
    <t>보라멍울에게 발각되거나 피격되지 않고 목표 지점 도달</t>
  </si>
  <si>
    <t>피격·발각 시 직전 안전 지점에서 재시작</t>
  </si>
  <si>
    <t>시야 범위 표시·공격 전조 길이·안전 지점 간격 조절</t>
  </si>
  <si>
    <t>3-B | 대피 경로</t>
  </si>
  <si>
    <t>느린 할퀴기→비틀거리며 접근→회피·관찰</t>
  </si>
  <si>
    <t>이웃 주민 구조하기</t>
  </si>
  <si>
    <t>위험이 지속되는 동안 대상 상태를 확인하고 구조 행동을 여러 번 수행해야 함</t>
  </si>
  <si>
    <t>구조 대상이 안전 지점 도착</t>
  </si>
  <si>
    <t>구조 대상 체력이 0이 되면 체크포인트 재시작</t>
  </si>
  <si>
    <t>대상 체력 경고와 안전 경로 표시</t>
  </si>
  <si>
    <t>가족과 이웃 주민을 건물 밖으로 먼저 내보내기</t>
  </si>
  <si>
    <t>출구가 좁고 주민들이 공포에 빠져 한꺼번에 몰리면 대피가 지연됨</t>
  </si>
  <si>
    <t>차한해가 뒤에 남아 주민을 순서대로 내보내고 마지막까지 계단과 현관을 확인함</t>
  </si>
  <si>
    <t>가족·이웃 주민 전원 건물 밖 대피</t>
  </si>
  <si>
    <t>목적지 방향 표시·정체 시 우회 경로 안내</t>
  </si>
  <si>
    <t>3-B | 아파트 대피·첫 힘</t>
  </si>
  <si>
    <t>[도시] +5% (기본 5% · 최대 5%)
[차우선] +5% (누적 65%)</t>
  </si>
  <si>
    <t>가족·이웃 주민 대피 완료</t>
  </si>
  <si>
    <t>건물 안에 남은 어린아이의 울음소리 찾기</t>
  </si>
  <si>
    <t>괴물 소리와 경보음 사이에 아이의 작은 울음이 섞여 위치를 알아차리기 어려움</t>
  </si>
  <si>
    <t>현관을 나가기 전 멈춰 울음 방향을 듣고 계단 아래 사각지대의 아이를 발견함</t>
  </si>
  <si>
    <t>숨어 있는 어린아이 발견</t>
  </si>
  <si>
    <t>중요 오브젝트 미세 점멸·정체 시 음향 방향 강화</t>
  </si>
  <si>
    <t>문틈젤리와 정면으로 마주치기</t>
  </si>
  <si>
    <t>문틈젤리의 돌진이 퇴로를 막지만, 차한해는 아직 자신의 힘을 알지 못함</t>
  </si>
  <si>
    <t>회피 불가능한 연출에서 반사적으로 양손을 뻗어 다음 접촉 소멸 장면으로 이어짐</t>
  </si>
  <si>
    <t>문틈젤리의 덮치기 직전 차한해가 양손을 뻗는 연출 진입</t>
  </si>
  <si>
    <t>공격 연출 속도·시선 유도·입력 유예 시간 조절</t>
  </si>
  <si>
    <t>강제 덮치기→반사적 접촉→다음 콘텐츠에서 소멸</t>
  </si>
  <si>
    <t>[도시] +5% (기본 5% · 최대 10%)</t>
  </si>
  <si>
    <t>두 눈을 감고 양손으로 괴물을 막기</t>
  </si>
  <si>
    <t>차한해는 공격 방법도 힘의 존재도 모르며 괴물의 돌진을 몸으로 막아야 한다고 생각함</t>
  </si>
  <si>
    <t>일시정지·다시 보기·핵심 기억 요약 제공</t>
  </si>
  <si>
    <t>먼지처럼 사라진 괴물의 흔적 확인하기</t>
  </si>
  <si>
    <t>눈을 감고 충돌 감각도 느끼지 못해 차한해는 괴물이 어디로 사라졌는지 이해하지 못함</t>
  </si>
  <si>
    <t>괴물이 사라진 복도 확인</t>
  </si>
  <si>
    <t>어린아이를 공주님 안기로 구출하기</t>
  </si>
  <si>
    <t>차한해가 괴물의 행방에 당황하는 사이 아이가 다시 위험 구역에 남아 있음</t>
  </si>
  <si>
    <t>괴물의 원인을 추측하는 대신 아이를 안아 들고 즉시 건물 밖으로 달려 나감</t>
  </si>
  <si>
    <t>어린아이와 함께 건물 밖 도착</t>
  </si>
  <si>
    <t>[도시] +5% (기본 10% · 최대 15%)</t>
  </si>
  <si>
    <t>어린아이 구조 완료</t>
  </si>
  <si>
    <t>아이의 ‘괴물 펑’ 목격담 듣기</t>
  </si>
  <si>
    <t>아이는 흥분한 상태로 짧고 불완전한 말만 해 차한해가 의미를 이해하기 어려움</t>
  </si>
  <si>
    <t>아이의 ‘언니, 괴물. 펑! 없어져써!’라는 말을 듣지만 놀라서 횡설수설한다고 판단함</t>
  </si>
  <si>
    <t>아이의 목격담 확인</t>
  </si>
  <si>
    <t>핵심 문장 강조·대화 다시 보기·선택 시간 제한 없음</t>
  </si>
  <si>
    <t>질질핵의 몸통 내려찍기·느린 추격 패턴과 느린 추격이 좁은 대피 경로를 막음</t>
  </si>
  <si>
    <t>느리게 직선 접근하며 공격 직전에 몸을 크게 들어 올림을 관찰한 뒤 회피·우회 방식으로 안전 지점까지 이동함</t>
  </si>
  <si>
    <t>질질핵에게 발각되거나 피격되지 않고 목표 지점 도달</t>
  </si>
  <si>
    <t>몸통 내려찍기→느린 추격→회피·우회</t>
  </si>
  <si>
    <t>울음주머니의 울음 파동을 피해 새벽 괴물 습격 구간 벗어나기</t>
  </si>
  <si>
    <t>울음주머니의 울음 파동·뒤로 물러나기 패턴과 울음이 다른 괴물의 시선을 끌어 안전 경로가 계속 바뀜</t>
  </si>
  <si>
    <t>제자리에서 울음소리를 내며 주변 개체의 시선을 끌고 접근 시 도망침을 관찰한 뒤 거리 유지 방식으로 안전 지점까지 이동함</t>
  </si>
  <si>
    <t>울음주머니에게 발각되거나 피격되지 않고 목표 지점 도달</t>
  </si>
  <si>
    <t>울음 파동→뒤로 물러나기→멈춰 서기→거리 유지</t>
  </si>
  <si>
    <t>길치섬모의 배회 경로를 피해 한도윤과 합류하기</t>
  </si>
  <si>
    <t>길치섬모의 배회·짧은 밀치기 패턴과 반복 배회 구간을 읽으며 합류 지점까지 이동해야 함</t>
  </si>
  <si>
    <t>정해진 구역을 반복 이동하며 시야 안에서 오래 머물 때만 반응함을 관찰한 뒤 은폐·우회 방식으로 안전 지점까지 이동함</t>
  </si>
  <si>
    <t>길치섬모에게 발각되거나 피격되지 않고 목표 지점 도달</t>
  </si>
  <si>
    <t>배회→짧은 밀치기→주변 살피기→은폐·우회</t>
  </si>
  <si>
    <t>[한도윤] +5% (누적 85%)</t>
  </si>
  <si>
    <t>가족 대피·아파트 탈출 완료</t>
  </si>
  <si>
    <t>한도윤 인연 85% 이상 : 대피소 작전 힌트 대화 해금</t>
  </si>
  <si>
    <t>임시 대피소 도착하기</t>
  </si>
  <si>
    <t>표지판·미니맵·NPC 이동 방향을 확인하며 임시 대피소까지 이동함</t>
  </si>
  <si>
    <t>임시 대피소의 도착 트리거에 진입</t>
  </si>
  <si>
    <t>3-C | 대피소·선의관리국</t>
  </si>
  <si>
    <t>맨몸으로 할머니를 구해 유명해진 청년의 뉴스 확인하기</t>
  </si>
  <si>
    <t>영웅 서사와 실제 구조 행동을 구분해야 함</t>
  </si>
  <si>
    <t>원본 구조 영상에서 청년이 먼저 위험에 뛰어든 장면을 확인함</t>
  </si>
  <si>
    <t>청년의 구조 행동·대중적 유명세 확인</t>
  </si>
  <si>
    <t>3-C | 임시 대피소·선의 발견</t>
  </si>
  <si>
    <t>선행으로 유명해진 청년의 인터뷰와 밈 확인하기</t>
  </si>
  <si>
    <t>진심 어린 인터뷰가 영웅 상품으로 소비되는 변화를 읽어야 함</t>
  </si>
  <si>
    <t>원본 인터뷰와 편집 영상·밈을 비교함</t>
  </si>
  <si>
    <t>원본 인터뷰·영웅화 반응 확인</t>
  </si>
  <si>
    <t>악질 채널 ‘클릭헌터’의 균열 접근 생방송 시청하기</t>
  </si>
  <si>
    <t>조회수를 위해 통제선을 넘는 과장 방송에서 실제 현장을 구분해야 함</t>
  </si>
  <si>
    <t>삼각대 화면·통제선 침입 경로·눈썹 흉터와 피어싱을 확인함</t>
  </si>
  <si>
    <t>클릭헌터의 균열 접근·외형 특징 확인</t>
  </si>
  <si>
    <t>3-C | 클릭헌터 첫 생방송</t>
  </si>
  <si>
    <t>클릭헌터에게 나타난 선의 수치 96 확인하기</t>
  </si>
  <si>
    <t>숫자가 방송 화면과 실제 현장에 동시에 떠올라 영상 조작인지 이상 현상인지 논란이 발생함</t>
  </si>
  <si>
    <t>다른 각도의 영상과 현장 목격담을 대조해 수치 96이 실제로 나타났음을 확인함</t>
  </si>
  <si>
    <t>클릭헌터의 수치 96 측정 확인</t>
  </si>
  <si>
    <t>기계가 정상 작동하는 균열 연구 현장 확인하기</t>
  </si>
  <si>
    <t>초기에는 고장 나던 장비가 정상으로 돌아와 현상 변화의 원인을 알기 어려움</t>
  </si>
  <si>
    <t>연구원들이 카메라·센서·측정 장비를 다시 설치하는 과정과 균열 반응을 관찰함</t>
  </si>
  <si>
    <t>균열 주변 장비 정상 작동 및 연구 시작 확인</t>
  </si>
  <si>
    <t>유명 청년의 선의 수치 836 측정하기</t>
  </si>
  <si>
    <t>높은 수치가 곧 변하지 않는 인격 보증처럼 받아들여짐</t>
  </si>
  <si>
    <t>측정 결과와 고등급자 특혜 발표를 함께 확인함</t>
  </si>
  <si>
    <t>선의 수치 836·고등급자 편입 확인</t>
  </si>
  <si>
    <t>새로운 수치를 ‘선의 수치’라고 부르는 과정 확인하기</t>
  </si>
  <si>
    <t>공식 명칭이 정해지기 전 언론·연구자·시민이 서로 다른 이름을 사용함</t>
  </si>
  <si>
    <t>청년의 구조 동기와 수치의 전투 효과를 연결한 보도를 통해 ‘선의 수치’ 명칭이 확산되는 과정을 확인함</t>
  </si>
  <si>
    <t>선의 수치 명칭의 공식 채택 확인</t>
  </si>
  <si>
    <t>전국민 선의 수치 의무 측정 발표 듣기</t>
  </si>
  <si>
    <t>괴물 대응 인력을 찾는다는 명분과 개인의 내면을 국가가 수치화한다는 불안이 동시에 존재함</t>
  </si>
  <si>
    <t>측정 대상·요일제·고등급 기준·미측정 시 조치를 확인함</t>
  </si>
  <si>
    <t>전국민 측정 의무와 700 이상 고등급 기준 확인</t>
  </si>
  <si>
    <t>출생연도 끝자리 6의 월요일 측정 일정 확인하기</t>
  </si>
  <si>
    <t>재난 안내와 가족 요청이 겹쳐 차한해 자신의 측정 일정을 놓치기 쉬움</t>
  </si>
  <si>
    <t>1996년생 차한해가 월요일 대상임을 확인하고 접수 마감 시간을 기록함</t>
  </si>
  <si>
    <t>차한해 측정 요일·마감 시간 확인</t>
  </si>
  <si>
    <t>구호 음식이 질렸다는 가족의 부탁 받기</t>
  </si>
  <si>
    <t>가족들은 차한해의 측정 일정에도 불구하고 맛있는 음식을 구해 오라고 요구함</t>
  </si>
  <si>
    <t>측정소와 음식점의 위치·마감 시간을 비교하지만 결국 가족 부탁을 먼저 처리함</t>
  </si>
  <si>
    <t>가족이 원하는 음식 목록 확인</t>
  </si>
  <si>
    <t>3-D | 대피소 가족 심부름</t>
  </si>
  <si>
    <t>회피·고등급자 교전 구간 통과을 적용해 고등급자 전투에 직접 개입하지 않고 원래 심부름 목표를 수행함</t>
  </si>
  <si>
    <t>교전 범위를 통과하고 기존 심부름·이동 목표 완료</t>
  </si>
  <si>
    <t>몬스터의 공격 범위에 오래 머물러 피격하면 직전 대피 지점에서 재시작</t>
  </si>
  <si>
    <t>1분 20초</t>
  </si>
  <si>
    <t>NPC 제압 속도·몬스터 시선 유지 시간·우회 경로 수 조절</t>
  </si>
  <si>
    <t>연속 할퀴기→추격 돌진→목표 전환→회피·고등급자 교전 구간 통과</t>
  </si>
  <si>
    <t>1분 5초</t>
  </si>
  <si>
    <t>고등급자 교전 구역을 우회하며 비슷한 약 봉투를 구분해야 함</t>
  </si>
  <si>
    <t>처방전의 이름·복용 시간·주머니 자수를 대조해 약을 회수함</t>
  </si>
  <si>
    <t>약주머니 단서 3개 일치·노인에게 전달</t>
  </si>
  <si>
    <t>3-D | 대피소 보급로·약주머니 서브</t>
  </si>
  <si>
    <t>통로 밀치기→앞길 막기→짧은 충격파→우회·보급 동선 확보</t>
  </si>
  <si>
    <t>[도시] +5% 선택 (기본 10% · 최대 20%)</t>
  </si>
  <si>
    <t>도시 인연 선택 콘텐츠 +5%</t>
  </si>
  <si>
    <t>딱딱한 바닥 때문에 토퍼를 가져오라는 부탁 받기</t>
  </si>
  <si>
    <t>괴물 출현 지역인 집으로 돌아가야 하지만 가족은 불편함을 이유로 부탁을 반복함</t>
  </si>
  <si>
    <t>집까지의 위험도와 측정 마감 시간을 확인한 뒤 토퍼를 가져오기로 결정함</t>
  </si>
  <si>
    <t>토퍼 위치와 귀환 경로 확인</t>
  </si>
  <si>
    <t>엉킨세포군의 공격 범위를 피해 아파트에서 토퍼와 생활용품 챙기기</t>
  </si>
  <si>
    <t>엉킨세포군와 고등급자의 교전 구역에서 광역 공격과 붕괴 잔해 때문에 물품 회수 동선이 제한됨</t>
  </si>
  <si>
    <t>거리 유지·고등급자 교전 관찰을 적용해 고등급자 전투에 직접 개입하지 않고 원래 심부름 목표를 수행함</t>
  </si>
  <si>
    <t>회전 휩쓸기→다중 내려찍기→비틀린 돌진→거리 유지·고등급자 교전 관찰</t>
  </si>
  <si>
    <t>보급 차량 아래 예쁜 고양이 발견하기</t>
  </si>
  <si>
    <t>차량이 곧 출발할 예정이지만 필수 가족 물품을 전달하러 바로 지나칠 수 있음</t>
  </si>
  <si>
    <t>차량 아래의 익숙한 울음과 꼬리를 확인해 선택적으로 멈춤</t>
  </si>
  <si>
    <t>예쁜 고양이 위치와 차량 출발 위험 확인</t>
  </si>
  <si>
    <t>서브 퀘스트 : 예쁜 고양이 인연 3단계</t>
  </si>
  <si>
    <t>세 번째 츄르로 예쁜 고양이를 차량 아래에서 유도하기</t>
  </si>
  <si>
    <t>고양이가 차량 소음에 겁먹어 한 번에 나오지 않음</t>
  </si>
  <si>
    <t>차량 진행 방향 반대편에 츄르를 놓고 일정 거리를 유지해 안전한 곳으로 유도함</t>
  </si>
  <si>
    <t>예쁜 고양이가 차량 아래에서 완전히 빠져나옴</t>
  </si>
  <si>
    <t>[예쁜 고양이] +25% 선택 (최대 누적 75%)</t>
  </si>
  <si>
    <t>대장촉수의 습격으로 지연되어 선의 수치 측정 마감 놓치기</t>
  </si>
  <si>
    <t>대장촉수와 고등급자의 교전 구역에서 부하를 지휘하는 개체가 대피소 앞 이동을 장시간 막음</t>
  </si>
  <si>
    <t>은폐·전투 종료 대기을 적용해 고등급자 전투에 직접 개입하지 않고 원래 심부름 목표를 수행함</t>
  </si>
  <si>
    <t>표적 지정→부하 돌격 명령→무리 가속→은폐·전투 종료 대기</t>
  </si>
  <si>
    <t>첫 힘을 목격한 아이의 그림을 받아줄지 선택하기</t>
  </si>
  <si>
    <t>선의 측정 마감 직전 아이의 말을 끝까지 들을지 선택해야 함</t>
  </si>
  <si>
    <t>3-E | 대피소·아이 그림 서브</t>
  </si>
  <si>
    <t>[도시] +5% 선택 (기본 10% · 최대 25%)</t>
  </si>
  <si>
    <t>도시 인연 선택 콘텐츠 +5%·수령 시 엔딩 기록물</t>
  </si>
  <si>
    <t>선의 수치 700 이상 고등급자 분류 확인하기</t>
  </si>
  <si>
    <t>측정 수치가 곧 구조 권한·전투 의무·사회적 특혜로 연결되기 시작함</t>
  </si>
  <si>
    <t>등급 기준과 임무 배정표를 확인해 836 청년 등 고등급자가 괴물 대응에 투입되는 과정을 파악함</t>
  </si>
  <si>
    <t>고등급자 기준과 첫 명단 확인</t>
  </si>
  <si>
    <t>3-E | 고등급자 제도 형성</t>
  </si>
  <si>
    <t>고등급자들의 영웅 활동과 특혜 보도 확인하기</t>
  </si>
  <si>
    <t>구조 성과와 호화 생활 장면이 같은 방송에 편집되어 제도의 문제점을 알아차리기 어려움</t>
  </si>
  <si>
    <t>전투 장면·전용 차량·고급 식사·방송 인터뷰를 비교해 영웅화가 시작됐음을 확인함</t>
  </si>
  <si>
    <t>고등급자 영웅화·특혜 보도 확인</t>
  </si>
  <si>
    <t>선수촌 VIP 숙박동이 고등급자 숙소로 바뀐 모습 확인하기</t>
  </si>
  <si>
    <t>일반 대피소보다 빠르게 복구된 고급 시설이 고등급자에게 우선 배정됨</t>
  </si>
  <si>
    <t>국가대표·국빈 숙박용이던 시설의 전용 과정과 일반 시민 반응을 확인함</t>
  </si>
  <si>
    <t>고등급자 전용 숙소의 위치·시설 확인</t>
  </si>
  <si>
    <t>일주일 뒤 추가 측정일까지 기다리기</t>
  </si>
  <si>
    <t>차한해는 고등급자들의 활동을 지켜보면서도 자신의 수치를 알 수 없어 불안함을 느낌</t>
  </si>
  <si>
    <t>대피소 생활·가족 부탁·뉴스 변화를 짧은 몽타주로 확인함</t>
  </si>
  <si>
    <t>추가 측정일 도달</t>
  </si>
  <si>
    <t>생년월일 구분 없는 추가 측정 접수하기</t>
  </si>
  <si>
    <t>측정 인원이 몰리고 고등급자 선발을 기대하는 시민들이 압박함</t>
  </si>
  <si>
    <t>본인 확인과 측정 동의 절차를 마친 뒤 일반 측정 장치에 들어감</t>
  </si>
  <si>
    <t>추가 측정 접수 완료</t>
  </si>
  <si>
    <t>3-F | 차한해 선의 측정</t>
  </si>
  <si>
    <t>측정기에 표시된 수치 0 확인하기</t>
  </si>
  <si>
    <t>기계가 아무 반응 없이 0을 표시해 차한해와 연구원이 측정 실패인지 실제 수치인지 판단하지 못함</t>
  </si>
  <si>
    <t>전극과 장치 상태를 확인하며 잠시 대기함</t>
  </si>
  <si>
    <t>첫 측정값 0 확인</t>
  </si>
  <si>
    <t>지지직거리는 화면에서 수치가 999까지 치솟는 장면 확인하기</t>
  </si>
  <si>
    <t>숫자가 너무 빠르게 상승하고 화면이 깨져 정확한 값을 읽을 수 없음</t>
  </si>
  <si>
    <t>0→999 상승과 반복되는 오류음을 확인해 장치 표시 상한을 초과했음을 파악함</t>
  </si>
  <si>
    <t>999 ERROR·상한 초과 확인</t>
  </si>
  <si>
    <t>다른 측정기로 재측정하고 같은 오류 확인하기</t>
  </si>
  <si>
    <t>장비 고장 가능성을 배제하려면 여러 장치에서 같은 결과가 나오는지 확인해야 함</t>
  </si>
  <si>
    <t>센서와 측정실을 바꿔 재측정하고 모두 999 오류가 발생하는 것을 확인함</t>
  </si>
  <si>
    <t>재측정 2회 동일 오류 확인</t>
  </si>
  <si>
    <t>균열연구실장 나대진과 첫 대면하기</t>
  </si>
  <si>
    <t>나대진은 차한해를 전투 자원으로 보려는 관계자들 사이에서 장치 한계와 안전 문제를 먼저 설명함</t>
  </si>
  <si>
    <t>나대진의 연구 설명을 듣고 첫 힘 발현 당시 아이의 증언과 측정 결과를 대조함</t>
  </si>
  <si>
    <t>나대진과 측정 결과 상담 완료</t>
  </si>
  <si>
    <t>[나대진] +10% (누적 60%)</t>
  </si>
  <si>
    <t>고등급자 숙소 방과 선의관리국 본청 위치 확인하기</t>
  </si>
  <si>
    <t>차한해는 자신의 의사보다 먼저 숙소와 관리 체계가 배정되는 상황을 받아들여야 함</t>
  </si>
  <si>
    <t>선수촌 VIP 숙박동의 개인실과 바로 옆 선의관리국 본청·출입 금지 구역 안내를 확인함</t>
  </si>
  <si>
    <t>숙소 방 배정 및 관리국 본청 위치 확인</t>
  </si>
  <si>
    <t>[이용익] -5% (누적 45%)</t>
  </si>
  <si>
    <t>4 | 영웅의 시작</t>
  </si>
  <si>
    <t>첫 고등급자 공동 출동 수락하기</t>
  </si>
  <si>
    <t>차한해는 아직 힘을 의식적으로 사용해 본 적이 없지만 측정 직후 곧바로 실전에 투입됨</t>
  </si>
  <si>
    <t>임무 지역·시민 수·고등급자 역할을 확인하고 단독이 아닌 공동 출동으로 임무를 수락함</t>
  </si>
  <si>
    <t>고등급자 공동 출동 임무 수락</t>
  </si>
  <si>
    <t>수락 후 목표를 세 줄로 요약 표시</t>
  </si>
  <si>
    <t>4-A | 고등급자 공동 출동</t>
  </si>
  <si>
    <t>첫 고등급자 파티원들과 인사하기</t>
  </si>
  <si>
    <t>언론이 영웅팀처럼 포장하지만 파티원들의 경험·성격·전투 방식은 서로 다름</t>
  </si>
  <si>
    <t>할머니를 구한 청년과 군인·구조대원 출신 고등급자의 역할 설명을 확인함</t>
  </si>
  <si>
    <t>초기 고등급자 파티원 4명과 역할 확인</t>
  </si>
  <si>
    <t>선의 수치 836 청년의 초기 구조 원칙 듣기</t>
  </si>
  <si>
    <t>유명세를 얻기 전 말과 고등급자 이후 태도의 차이를 기억해야 함</t>
  </si>
  <si>
    <t>‘먼저 위험한 사람부터’라는 원칙과 특혜 수용 장면을 함께 확인함</t>
  </si>
  <si>
    <t>836 청년의 초기 구조 원칙 확인</t>
  </si>
  <si>
    <t>관리국 표준 대응 장비 8종·응급품 2종을 수령하고 상태 UI 확인하기</t>
  </si>
  <si>
    <t>장비 8종과 응급품 2종의 효과·장착 부위·사용 횟수가 한 번에 제시되어 필요한 장비를 구분하기 어려움</t>
  </si>
  <si>
    <t>관리국 지급 권총·기본 보호 조끼·관리국 방진 고글·관리국 대응 장갑·관리국 전술화·관리국 방진 마스크·관리국 무전 이어피스·관리국 상태 측정기를 확인하고, 관리국 응급 주사와 비살상 충격탄을 퀵슬롯에 등록함</t>
  </si>
  <si>
    <t>표준 대응 장비 8종 확인·응급 주사와 비살상 충격탄 등록·상태 UI 확인 완료</t>
  </si>
  <si>
    <t>장비를 부위별로 순차 공개하고 추천 장착·자동 퀵슬롯 등록 제공</t>
  </si>
  <si>
    <t>관리국 지급 권총·비살상 충격탄·관리국 전술화를 이용해 사격과 회피 연습하기</t>
  </si>
  <si>
    <t>일반탄과 비살상 충격탄의 용도가 다르고 전술화의 회피 거리 보정을 함께 익혀야 함</t>
  </si>
  <si>
    <t>일반탄 3발·비살상 충격탄 2발 명중 및 전술화 회피 2회 성공</t>
  </si>
  <si>
    <t>실패한 동작만 즉시 다시 연습</t>
  </si>
  <si>
    <t>첫 회피 예고를 느리게 재생하고 실패 시 같은 패턴을 즉시 반복</t>
  </si>
  <si>
    <t>비살상 제압 게이지 튜토리얼 완료</t>
  </si>
  <si>
    <t>출동 차량을 향해 환호하는 시민들 지나가기</t>
  </si>
  <si>
    <t>시민·취재진·아이들이 고등급자들을 슈퍼히어로처럼 둘러싸 이동이 지연됨</t>
  </si>
  <si>
    <t>감사 편지와 응원 그림을 확인하며 통제 요원의 안내에 따라 차량에 탑승함</t>
  </si>
  <si>
    <t>출동 차량 탑승</t>
  </si>
  <si>
    <t>도심 잔해 구역으로 이동하며 관리국 보급 상자에서 소형 방진 필터 챙기기</t>
  </si>
  <si>
    <t>갈림길에서 목적지 방향을 확인하면서 잔해 사이에 놓인 관리국 보급 상자도 찾아야 함</t>
  </si>
  <si>
    <t>표지판·미니맵·NPC 이동 방향을 따라 붕괴 지역으로 이동하고, 도착 전 관리국 보급 상자를 열어 소형 방진 필터 1개를 챙김</t>
  </si>
  <si>
    <t>붕괴 지역 도착 트리거 진입·소형 방진 필터 1개 획득</t>
  </si>
  <si>
    <t>4-B | 도심 공동 구조</t>
  </si>
  <si>
    <t>관리국 보급 상자 : 소형 방진 필터 1개 획득</t>
  </si>
  <si>
    <t>고립 시민 찾기</t>
  </si>
  <si>
    <t>잔해와 효과음 때문에 구조 신호의 방향을 정확히 판단하기 어려움</t>
  </si>
  <si>
    <t>소리 크기와 탐지기 반응을 비교하며 잔해 속 구조 신호를 탐색함</t>
  </si>
  <si>
    <t>모든 구조 대상 위치 확인</t>
  </si>
  <si>
    <t>제한시간 종료 시 가장 가까운 체크포인트에서 재시작</t>
  </si>
  <si>
    <t>탐지기 반응 범위를 넓히고 방향 표시 제공</t>
  </si>
  <si>
    <t>관리국 대응 장갑을 착용하고 잔해 제거하기</t>
  </si>
  <si>
    <t>잔해마다 필요한 조작과 안전한 제거 순서가 다르며 장갑의 상호작용 속도 보정을 활용해야 함</t>
  </si>
  <si>
    <t>관리국 대응 장갑을 착용하고 균열이 적은 잔해부터 선택해 통로를 막는 잔해 6개를 제거함</t>
  </si>
  <si>
    <t>관리국 대응 장갑을 착용한 상태로 통로를 막는 잔해 6개 전부 제거</t>
  </si>
  <si>
    <t>위험 잔해를 먼저 제거하면 체력 감소 및 진행 지연</t>
  </si>
  <si>
    <t>안전한 제거 순서를 색이 아닌 아이콘으로 표시</t>
  </si>
  <si>
    <t>시민 대피 유도하기</t>
  </si>
  <si>
    <t>괴물 접근과 붕괴 경보 속에서 고등급자들과 시민 이동 순서를 맞춰야 함</t>
  </si>
  <si>
    <t>836 청년이 전방을 막고 차한해가 후방 시민을 안내하며 지정 대피선까지 이동시킴</t>
  </si>
  <si>
    <t>고립 시민 전원 공동 대피</t>
  </si>
  <si>
    <t>시민 1명이라도 체력 0이 되면 체크포인트 재시작</t>
  </si>
  <si>
    <t>이탈 시민 방향과 안전 경로를 표시</t>
  </si>
  <si>
    <t>관리국 무전 이어피스로 똑똑소라의 공격 예고 신호 파악하기</t>
  </si>
  <si>
    <t>문 두드리기·연속 주먹질 패턴과 무전으로 전달되는 공격 예고를 연결해 학습해야 함</t>
  </si>
  <si>
    <t>무전 예고 3회 확인 후 똑똑소라 제압 조건 달성</t>
  </si>
  <si>
    <t>차한해의 체력이 0이 되면 해당 전투 구간 직전 지점에서 재시작</t>
  </si>
  <si>
    <t>공격 전조·패턴 간 대기 시간·회복 지점 조절</t>
  </si>
  <si>
    <t>문 두드리기→연속 주먹질→목표 전환→처치·문 보호</t>
  </si>
  <si>
    <t>문틈새우의 후방 기습을 피하고 반격 타이밍 맞추기</t>
  </si>
  <si>
    <t>문틈새우의 틈새 이동·후방 찌르기 패턴과 파티 진형의 빈틈을 노리는 기습에 대응해야 함</t>
  </si>
  <si>
    <t>문틈새우의 생명력 0 또는 해당 구간의 제압 조건 달성</t>
  </si>
  <si>
    <t>틈새 이동→후방 찌르기→빠른 이탈→처치·경로 차단</t>
  </si>
  <si>
    <t>관리국 지급 권총의 낮은 피해 확인하기</t>
  </si>
  <si>
    <t>일반 총탄은 괴물 외피에 막혀 파티 화력만으로 제압하기 어려움</t>
  </si>
  <si>
    <t>권총 피해와 고등급자 공격 결과를 비교해 보랏빛 공명 물체가 필요함을 파악함</t>
  </si>
  <si>
    <t>탄환 명중 3회, 피해량·경직량 비교, 무기 한계 확인</t>
  </si>
  <si>
    <t>탄약 소진 시 관리국 드론이 시험 탄창을 1회 보급</t>
  </si>
  <si>
    <t>첫 두 발은 조준 보정을 적용하고 피해 비교 UI를 크게 표시</t>
  </si>
  <si>
    <t>관리국 방진 고글로 공명 흔적을 추적하고 소형 방진 필터 교체하기</t>
  </si>
  <si>
    <t>희미한 공명 흔적을 구분하면서 관리국 방진 마스크의 필터 내구도도 관리해야 함</t>
  </si>
  <si>
    <t>방진 고글의 감지 반응으로 공명 흔적 4개를 추적하고 내구도가 낮아진 관리국 방진 마스크에 소형 필터를 교체함</t>
  </si>
  <si>
    <t>공명 흔적 4개 추적·소형 방진 필터 1개 사용·마스크 내구도 30 회복</t>
  </si>
  <si>
    <t>체력 0 시 첫 흔적 체크포인트에서 재시작</t>
  </si>
  <si>
    <t>재시도 시 탐지기 반응 범위를 넓히고 다음 흔적이 짧게 점멸</t>
  </si>
  <si>
    <t>소형 방진 필터 1개 사용</t>
  </si>
  <si>
    <t>차한해에게만 보랏빛 아우라가 보이는 표지판 철봉 회수하기</t>
  </si>
  <si>
    <t>시민에게는 평범한 잔해지만 차한해 시야에서만 균열 공명이 겹침</t>
  </si>
  <si>
    <t>보랏빛 잔광이 가장 강한 철봉을 골라 회수함</t>
  </si>
  <si>
    <t>보랏빛 철봉 회수·무기 등록</t>
  </si>
  <si>
    <t>괴물에게 붙잡히면 마지막 고정핀 단계부터 재시작</t>
  </si>
  <si>
    <t>실패 후 괴물 경직 시간을 늘리고 다음 고정핀을 강조</t>
  </si>
  <si>
    <t>보랏빛 철봉으로 밖으로 나가재 제압하기</t>
  </si>
  <si>
    <t>밖으로 나가재의 강제 밀치기·출구 점거 패턴과 밀쳐내기 때문에 공명 무기의 사거리 유지가 어려움</t>
  </si>
  <si>
    <t>밖으로 나가재의 생명력 0 또는 해당 구간의 제압 조건 달성</t>
  </si>
  <si>
    <t>강제 밀치기→출구 점거→바닥 충격→처치·위치 제어</t>
  </si>
  <si>
    <t>관리국 상태 측정기로 기본 보호 조끼의 손상 확인하기</t>
  </si>
  <si>
    <t>첫 근접전의 충격으로 조끼 보호판이 갈라졌지만 겉으로는 손상 정도를 바로 알기 어려움</t>
  </si>
  <si>
    <t>관리국 상태 측정기와 조끼 앞뒤를 확인해 방어 보정이 +30에서 +15로 낮아진 것을 확인함</t>
  </si>
  <si>
    <t>상태 측정기 동기화·조끼 손상 부위 2곳·방어 보정 감소 확인</t>
  </si>
  <si>
    <t>손상 부위를 점멸시키고 변경 전후 수치를 나란히 표시</t>
  </si>
  <si>
    <t>공명 무기가 보랏빛 재로 소멸하는 현상 확인하기</t>
  </si>
  <si>
    <t>첫 전투에서 얻은 강력한 무기를 계속 사용할 수 있을 것처럼 보이지만 전투 종료와 함께 무기가 붕괴함</t>
  </si>
  <si>
    <t>철봉이 보랏빛 재로 변하는 연출과 관리국 통신을 확인해 새로운 괴물마다 그 기억과 공명하는 물체를 찾아야 함을 이해함</t>
  </si>
  <si>
    <t>무기 소멸 연출과 전투 기록의 신규 규칙 확인</t>
  </si>
  <si>
    <t>핵심 규칙을 전투 기록에 자동 저장</t>
  </si>
  <si>
    <t>구조 임무 완료 보고하기</t>
  </si>
  <si>
    <t>완료 정보와 새로 발견한 사실 중 무엇을 보고해야 하는지 구분해야 함</t>
  </si>
  <si>
    <t>임무 결과·인원·특이사항을 확인하고 구조 인원과 현장 상태를 순서대로 보고함</t>
  </si>
  <si>
    <t>필수 보고 항목 모두 선택</t>
  </si>
  <si>
    <t>누락 항목이 있으면 보고 완료 불가</t>
  </si>
  <si>
    <t>미보고 항목을 체크리스트로 표시</t>
  </si>
  <si>
    <t>[도시] +5% (기본 15% · 최대 30%)
[나대진] +5% (누적 65%)</t>
  </si>
  <si>
    <t>첫 구조 임무·전투 튜토리얼 완료</t>
  </si>
  <si>
    <t>구조한 경찰에게 깨진 경찰 방패와 휴대용 섬광 신호기 받기</t>
  </si>
  <si>
    <t>깨진 방패의 방어 방향과 섬광 신호기의 1회성 주의 분산 효과를 함께 이해해야 함</t>
  </si>
  <si>
    <t>깨진 경찰 방패 장착·전방 방어 확인·휴대용 섬광 신호기 등록 완료</t>
  </si>
  <si>
    <t>방어 가능한 방향을 부채꼴 표시하고 남은 내구도를 아이콘으로 제공</t>
  </si>
  <si>
    <t>[도시] +5% (기본 20% · 최대 35%)</t>
  </si>
  <si>
    <t>경찰 구조 보상 : 깨진 경찰 방패·휴대용 섬광 신호기 획득</t>
  </si>
  <si>
    <t>편의점 알바생 가족의 대피소 위치를 확인해 전달하기</t>
  </si>
  <si>
    <t>동명이인 명단과 여러 대피소 기록을 대조해야 함</t>
  </si>
  <si>
    <t>가족사진·연락처 끝자리·대피 등록 시간을 비교함</t>
  </si>
  <si>
    <t>가족 위치 3단서 일치·알바생에게 전달</t>
  </si>
  <si>
    <t>4-C | 편의점 가족 찾기 서브</t>
  </si>
  <si>
    <t>[도시] +5% 선택 (기본 20% · 최대 40%)</t>
  </si>
  <si>
    <t>카메라가 없는 골목의 구조 요청을 확인하고 시민 구출하기</t>
  </si>
  <si>
    <t>방송에 남지 않는 위험 구역을 자발적으로 조사해야 함</t>
  </si>
  <si>
    <t>목소리 방향을 따라 장애물 3개를 치우고 시민을 안전 지점으로 유도함</t>
  </si>
  <si>
    <t>장애물 제거·시민 구조</t>
  </si>
  <si>
    <t>4-C | 카메라 없는 골목 서브</t>
  </si>
  <si>
    <t>[도시] +5% 선택 (기본 20% · 최대 45%)</t>
  </si>
  <si>
    <t>도시 인연 선택 콘텐츠 +5%·후반 시민 증언</t>
  </si>
  <si>
    <t>숙소 귀환길에 예쁜 고양이와 다시 만나기</t>
  </si>
  <si>
    <t>보고 마감 시간이 있지만 익숙한 울음소리가 골목 안에서 들려 그냥 지나칠 수 있음</t>
  </si>
  <si>
    <t>골목을 확인해 지친 예쁜 고양이를 발견하고 남은 마지막 츄르를 꺼냄</t>
  </si>
  <si>
    <t>예쁜 고양이 재발견</t>
  </si>
  <si>
    <t>4-C | 초기 영웅화·선택 인연</t>
  </si>
  <si>
    <t>서브 퀘스트 : 예쁜 고양이 인연 마지막 단계</t>
  </si>
  <si>
    <t>예쁜 고양이에게 네 번째 츄르 건네기</t>
  </si>
  <si>
    <t>고양이는 차한해를 알아보지만 주변 괴물 소리 때문에 경계가 완전히 풀리지 않음</t>
  </si>
  <si>
    <t>마지막 츄르를 건네고 차한해가 떠날 때까지 고양이가 곁에 머무르는 모습을 확인함</t>
  </si>
  <si>
    <t>네 번째 츄르 급여 및 예쁜 고양이가 도망가지 않고 머무름</t>
  </si>
  <si>
    <t>[예쁜 고양이] +25% 선택 (최대 누적 100%)</t>
  </si>
  <si>
    <t>지하 주차장 구조 요청 받기</t>
  </si>
  <si>
    <t>관리국은 시민 구조보다 괴물 제압 영상을 우선 요구하며 임무 목적이 충돌함</t>
  </si>
  <si>
    <t>구조 대상 위치와 촬영 지시를 확인하고 시민 구조를 우선 목표로 설정함</t>
  </si>
  <si>
    <t>지하 주차장 구조 임무 수락</t>
  </si>
  <si>
    <t>브리핑 종료 후 구조 목표와 홍보 목표를 분리 표시</t>
  </si>
  <si>
    <t>4-D | 지하 주차장 구조</t>
  </si>
  <si>
    <t>차한해에게만 보이는 보랏빛 공명으로 차단기 막대 회수하기</t>
  </si>
  <si>
    <t>비슷한 차단기 부품 중 공명하는 막대만 높은 피해를 냄</t>
  </si>
  <si>
    <t>균열 잔광이 흐르는 막대를 확인해 분리·등록함</t>
  </si>
  <si>
    <t>차단기 막대 공명 확인·무기 등록</t>
  </si>
  <si>
    <t>오탐 4회 시 괴물의 위치가 가까워짐</t>
  </si>
  <si>
    <t>오탐 후 경보와 동기화된 가짜 반응을 회색으로 표시</t>
  </si>
  <si>
    <t>차단기 막대 회수·무기 등록 완료</t>
  </si>
  <si>
    <t>휴대용 섬광 신호기와 차단기 막대로 내자리산호 유인하기</t>
  </si>
  <si>
    <t>차량 사이의 좁은 공간에서 4초 동안만 유지되는 섬광 신호기의 주의 분산 시간을 활용해야 함</t>
  </si>
  <si>
    <t>영역 충격파→전면 내려찍기→자리 고정→처치</t>
  </si>
  <si>
    <t>휴대용 섬광 신호기 1개 사용</t>
  </si>
  <si>
    <t>차단기 막대로 비상구대게 제압하기</t>
  </si>
  <si>
    <t>비상구대게의 출구 봉쇄·부하 재배치 패턴과 시민 대피 출구를 지키면서 선도체와 부하를 분리해야 함</t>
  </si>
  <si>
    <t>출구 앞에서 부하의 진형을 유지하고 쓰러진 부하의 자리를 다른 개체로 채움을 확인하고 선도체 우선 제압 순서로 대응함</t>
  </si>
  <si>
    <t>비상구대게의 생명력 0 또는 해당 구간의 제압 조건 달성</t>
  </si>
  <si>
    <t>출구 봉쇄→부하 재배치→집단 밀치기→선도체 우선 제압</t>
  </si>
  <si>
    <t>지하 주차장 구조 완료</t>
  </si>
  <si>
    <t>괴물 발생 지역에서 실종자의 소지품을 찾아 가족에게 전달하기</t>
  </si>
  <si>
    <t>오염된 물건 중 사진 속 소지품을 판별해야 함</t>
  </si>
  <si>
    <t>각인·수선 흔적·사진을 대조해 정확한 물건을 회수함</t>
  </si>
  <si>
    <t>소지품 3단서 확인·가족에게 전달</t>
  </si>
  <si>
    <t>4-D | 실종자 소지품 서브</t>
  </si>
  <si>
    <t>[도시] +5% 선택 (기본 20% · 최대 50%)</t>
  </si>
  <si>
    <t>봉쇄된 임시 대피소의 구조 요청을 확인하고 응급 압박 붕대 챙기기</t>
  </si>
  <si>
    <t>철문 안쪽은 안전하지만 문밖의 구조 요청이 반복되고 관리자는 추가 생존자의 입장을 완전히 차단함</t>
  </si>
  <si>
    <t>무전 기록과 출입 명부로 봉쇄 원인을 파악하고 대피소 보급 상자에서 응급 압박 붕대 1개를 챙김</t>
  </si>
  <si>
    <t>문밖 생존자 3명의 위치·봉쇄 원인 확인 및 응급 압박 붕대 1개 획득</t>
  </si>
  <si>
    <t>기록의 시간 순서를 자동 정렬하고 마지막 구조 요청 위치 표시</t>
  </si>
  <si>
    <t>4-E | 첫 보스·봉쇄 대피소</t>
  </si>
  <si>
    <t>대피소 보급 상자 : 응급 압박 붕대 1개 획득
도시 인연 30% 이상 : 보스전 시민 이동 보정 해금</t>
  </si>
  <si>
    <t>대피소 시민과 나무판 보호대 만들기</t>
  </si>
  <si>
    <t>대피소에 정식 방어구가 없어 부서진 가구 중 충격을 버틸 판자를 골라야 함</t>
  </si>
  <si>
    <t>금이 적고 판판한 나무판을 선택해 천과 끈으로 옆구리 보호대를 제작하고 움직임을 점검함</t>
  </si>
  <si>
    <t>적합한 나무판 선택·고정·장착 시험 완료</t>
  </si>
  <si>
    <t>잘못된 판자를 고르면 제작 단계부터 다시 선택</t>
  </si>
  <si>
    <t>사용 가능한 판자에 균열 정도와 무게 아이콘 표시</t>
  </si>
  <si>
    <t>대피소 시민 협력 : 나무판 보호대 제작</t>
  </si>
  <si>
    <t>보스가 시민의 존재를 무시한 채 통로와 시야를 차례로 닫음</t>
  </si>
  <si>
    <t>잠금 전조를 보고 분전반을 작동해 방화문을 열린 상태로 고정함</t>
  </si>
  <si>
    <t>방화문 4개 재개방·구조 통로 확보</t>
  </si>
  <si>
    <t>주인공 또는 시민 체력 0 시 1페이즈 재시작</t>
  </si>
  <si>
    <t>2분</t>
  </si>
  <si>
    <t>잠금 순서·분전반 위치·안전 통로 단계 표시</t>
  </si>
  <si>
    <t>4-E | 나만 살아서 다행 보스전</t>
  </si>
  <si>
    <t>연속 폐문→분전반 복구→방화문 열린 상태 고정</t>
  </si>
  <si>
    <t>1분 50초</t>
  </si>
  <si>
    <t>1분 40초</t>
  </si>
  <si>
    <t>문밖에서 지워지는 시민의 존재를 확인하고 전원 구조하기</t>
  </si>
  <si>
    <t>‘존재 무시’ 표식이 완성되면 시민의 구조 표시와 충돌 판정이 사라짐</t>
  </si>
  <si>
    <t>목소리와 흔적을 따라 표식을 끊고 시민을 열린 문 안으로 유도함</t>
  </si>
  <si>
    <t>문밖 시민 전원 구조·존재 무시 표식 해제</t>
  </si>
  <si>
    <t>시민 1명 소멸 또는 주인공 체력 0 시 2페이즈 재시작</t>
  </si>
  <si>
    <t>시민 음성 방향·표식 진행도·대피 경로 강화</t>
  </si>
  <si>
    <t>존재 무시→목소리 추적→표식 해제→시민 구조</t>
  </si>
  <si>
    <t>1분 30초</t>
  </si>
  <si>
    <t>모든 문을 열린 채 고정하고 잠금 핵 무력화하기</t>
  </si>
  <si>
    <t>하나라도 닫히면 핵이 다시 외피 속으로 숨음</t>
  </si>
  <si>
    <t>시민 전원 구조·문 전부 개방·잠금 핵 무력화</t>
  </si>
  <si>
    <t>문 2개 이상 재폐쇄 또는 주인공 체력 0 시 3페이즈 재시작</t>
  </si>
  <si>
    <t>2분 10초
(총 6분)</t>
  </si>
  <si>
    <t>재폐쇄 예고·핵 노출 시간·시민 안전 구역 표시</t>
  </si>
  <si>
    <t>통로 봉쇄 해제→전 문 개방 유지→잠금 핵 노출·무력화</t>
  </si>
  <si>
    <t>2분
(총 5분 30초)</t>
  </si>
  <si>
    <t>1분 50초
(총 5분)</t>
  </si>
  <si>
    <t>[도시] +10% (기본 30% · 최대 60%)</t>
  </si>
  <si>
    <t>나만 살아서 다행 보스전 완료
(전 문 개방·문밖 시민 구조·잠금 핵 무력화)</t>
  </si>
  <si>
    <t>관리인의 마지막 출입 기록 확인하기</t>
  </si>
  <si>
    <t>보스가 쓰러진 뒤에도 잠긴 문을 지켜야 한다는 독백과 문밖 사람들의 구조 요청이 겹쳐 들림</t>
  </si>
  <si>
    <t>출입 기록과 남은 음성을 확인해 사람들을 지키려던 행동이 타인을 외면하는 안도감으로 변한 과정을 이해함</t>
  </si>
  <si>
    <t>필수 출입 기록 4개 확인</t>
  </si>
  <si>
    <t>시간순 자동 재생과 핵심 문장 기록 메뉴 저장</t>
  </si>
  <si>
    <t>구조 지연 항의 현장 통과하기</t>
  </si>
  <si>
    <t>동시에 여러 지역에서 구조 요청이 발생해 한 곳을 구한 직후에도 다른 피해자들이 차한해를 비난함</t>
  </si>
  <si>
    <t>군중의 요구를 피해 의료 통로로 이동하고 실제 출동 순서 기록을 확인해 지연 원인을 파악함</t>
  </si>
  <si>
    <t>의료 통로 도착·출동 기록 확인·항의 현장 이탈 완료</t>
  </si>
  <si>
    <t>군중에 막히면 직전 통로 체크포인트에서 재시작</t>
  </si>
  <si>
    <t>군중 이동 속도 감소·안전 통로 바닥선·막힘 2회 후 우회로 개방</t>
  </si>
  <si>
    <t>4-F | 첫 균열·여론 전환</t>
  </si>
  <si>
    <t>+3% (누적 3%)</t>
  </si>
  <si>
    <t>자아마모도 1단계 전조 대사 해금</t>
  </si>
  <si>
    <t>강재한에게 늦은 출동을 질타받기</t>
  </si>
  <si>
    <t>강재한이 방금 구조한 시민보다 구하지 못한 사람만 언급하며 차한해에게 무한한 책임을 요구함</t>
  </si>
  <si>
    <t>대화 선택지로 사실을 설명·침묵·항의 중 하나를 선택하고 강재한의 요구가 개인 공격으로 변하는 장면을 확인함</t>
  </si>
  <si>
    <t>강재한과의 대면 대화 종료</t>
  </si>
  <si>
    <t>1분 15초</t>
  </si>
  <si>
    <t>선택 시간 제한 없음·대화 로그·응답 취소 1회 허용</t>
  </si>
  <si>
    <t>[강재한] -10% (누적 35%)</t>
  </si>
  <si>
    <t>첫 보스 이후 여론 압박 장면 완료</t>
  </si>
  <si>
    <t>자아마모도 3% : 무표정 대기 모션 해금</t>
  </si>
  <si>
    <t>부상당한 시민의 원망을 끝까지 들을지 선택하기</t>
  </si>
  <si>
    <t>시민은 경미한 부상을 입었지만 차한해가 늦었다며 감정적으로 책임을 묻고 있음</t>
  </si>
  <si>
    <t>반박하거나 떠나는 대신 피해자의 말을 끝까지 듣고 필요한 치료 정보를 연결할지 선택함</t>
  </si>
  <si>
    <t>대화 수용 또는 중단 선택·수용 시 시민 증언 플래그 저장</t>
  </si>
  <si>
    <t>선택 대화 : 부상 시민의 후반 증언 플래그</t>
  </si>
  <si>
    <t>나대진에게 충격 보호대·공명 보호 장갑·고등급자 공명 증폭기 수령하기</t>
  </si>
  <si>
    <t>보호 장비 2종과 공격 장비 1종의 방어·공명 피해·기동성·화면 간섭을 비교해야 함</t>
  </si>
  <si>
    <t>장비 3종 설명 확인·공명 증폭기 시험·장착 또는 보관 선택 완료</t>
  </si>
  <si>
    <t>장비 비교창에 방어·기동·반동 변화 화살표 표시</t>
  </si>
  <si>
    <t>[나대진] +10% (누적 75%)</t>
  </si>
  <si>
    <t>[나대진] 75% 이상 : 충격 보호대·공명 보호 장갑·고등급자 공명 증폭기 지원</t>
  </si>
  <si>
    <t>5 | 영웅의 대가</t>
  </si>
  <si>
    <t>시민들의 연속 부탁 처리하기</t>
  </si>
  <si>
    <t>시민들은 감사를 표현하면서도 사소한 부탁까지 차한해가 해결해 주는 것을 당연하게 여기기 시작함</t>
  </si>
  <si>
    <t>필수 부탁을 포기하면 해당 구간 보상 감소</t>
  </si>
  <si>
    <t>비슷한 위치의 부탁을 한 묶음으로 지도에 표시</t>
  </si>
  <si>
    <t>5-A | 영웅의 일상·고등급자 균열</t>
  </si>
  <si>
    <t>836 청년을 포함한 고등급자들의 선의 수치 하락 보고 확인하기</t>
  </si>
  <si>
    <t>몬스터를 처치하지 않은 고등급자도 수치가 내려가 원인을 단정할 수 없음</t>
  </si>
  <si>
    <t>출동·비출동자의 기록과 수치 변화를 비교함</t>
  </si>
  <si>
    <t>고등급자 수치 하락 표본 확인</t>
  </si>
  <si>
    <t>836 청년이 특혜 상실을 두려워하는 비공개 대화 확인하기</t>
  </si>
  <si>
    <t>차한해의 무한대 수치 등장과 자신의 하락을 경쟁으로 해석함</t>
  </si>
  <si>
    <t>특혜 목록·하락 추이·차한해 언급을 연결함</t>
  </si>
  <si>
    <t>836 청년의 특혜 상실 공포 확인</t>
  </si>
  <si>
    <t>오답 시 직전 단계로 돌아감</t>
  </si>
  <si>
    <t>실패한 단계의 단서 강조·체크포인트 제공</t>
  </si>
  <si>
    <t>836 청년이 퍼뜨린 ‘괴물 처치가 선의를 깎는다’는 헛소문 확인하기</t>
  </si>
  <si>
    <t>검증되지 않은 상관관계를 고등급자들이 사실처럼 반복함</t>
  </si>
  <si>
    <t>측정 자료와 방송 발언을 대조해 근거가 없음을 확인함</t>
  </si>
  <si>
    <t>헛소문 발원자·확산 경로 확인</t>
  </si>
  <si>
    <t>+4% (누적 7%)</t>
  </si>
  <si>
    <t>[이용익] -5% (누적 40%)</t>
  </si>
  <si>
    <t>836 청년의 특혜 유지 논리·차한해 단독 출동 압박 시작</t>
  </si>
  <si>
    <t>836 청년이 무한대인 차한해에게 모든 출동을 맡기라고 요구하는 장면 확인하기</t>
  </si>
  <si>
    <t>선행 영웅이 희생 선동자로 변하는 논리를 이해해야 함</t>
  </si>
  <si>
    <t>특혜 방어·거짓 소문·무한대 수치 주장을 연결함</t>
  </si>
  <si>
    <t>차한해 단독 출동 요구 확인</t>
  </si>
  <si>
    <t>보랏빛 아우라가 흐르는 전광판 쇠막대 회수하기</t>
  </si>
  <si>
    <t>공명 증폭기 반응과 차한해 시야의 잔광을 함께 확인해야 함</t>
  </si>
  <si>
    <t>두 반응이 겹치는 쇠막대를 분리해 무기로 등록함</t>
  </si>
  <si>
    <t>전광판 쇠막대 회수·무기 등록</t>
  </si>
  <si>
    <t>경고 시간 안에 복귀하지 못하면 승강장 체크포인트 재시작</t>
  </si>
  <si>
    <t>재시도 시 열차 경고 시간을 늘리고 안전 구역을 선으로 표시</t>
  </si>
  <si>
    <t>5-B | 지하철 승강장 구조</t>
  </si>
  <si>
    <t>공명 증폭기와 전광판 쇠막대로 승강장의 찰싹진드기 제압하기</t>
  </si>
  <si>
    <t>공명 피해는 증가하지만 증폭기의 화면 간섭 때문에 붙잡기 공격의 전조가 짧게 가려짐</t>
  </si>
  <si>
    <t>공명 증폭기 장착 상태로 찰싹진드기 제압·시민 대피 완료</t>
  </si>
  <si>
    <t>달라붙기→이동 방해→물어뜯기→처치·떼어내기</t>
  </si>
  <si>
    <t>[도시] +5% (기본 35% · 최대 65%)</t>
  </si>
  <si>
    <t>승강장 일반전 완료</t>
  </si>
  <si>
    <t>합체는 했는데 제압 후 작은 대피 구역의 수동 발전기 복구하기</t>
  </si>
  <si>
    <t>전선 색·차단기 순서·출력 게이지를 맞춰야 함</t>
  </si>
  <si>
    <t>손상 전선을 연결하고 낮은 부하부터 차단기를 올려 목표 전압을 유지함</t>
  </si>
  <si>
    <t>전선 3개 연결·발전기 목표 전압 10초 유지</t>
  </si>
  <si>
    <t>5-C | 작은 대피소 발전기 서브</t>
  </si>
  <si>
    <t>엇박자 타격→다방향 휩쓸기→넘어지며 충돌→처치</t>
  </si>
  <si>
    <t>[도시] +5% 선택 (기본 35% · 최대 70%)</t>
  </si>
  <si>
    <t>도시 인연 선택 콘텐츠 +5%·대피소 조명 복구</t>
  </si>
  <si>
    <t>대피소의 아이에게 사탕 건네기</t>
  </si>
  <si>
    <t>아이는 어머니가 돌아오면 함께 먹겠다며 사탕을 바로 받지 않고 가족사진을 계속 쥐고 있음</t>
  </si>
  <si>
    <t>아이와 짧게 대화하고 사탕을 보관해 주며 가족사진과 철제 잔해 사고의 단서를 확인함</t>
  </si>
  <si>
    <t>아이와 대화 완료 및 사탕 보관</t>
  </si>
  <si>
    <t>가족사진을 기록 메뉴에 자동 등록</t>
  </si>
  <si>
    <t>5-C | 융합 보스·폭력의 순환</t>
  </si>
  <si>
    <t>합치면 강해진댔잖아의 단일 외피 공략하기</t>
  </si>
  <si>
    <t>합치면 강해진댔잖아의 다중 팔 내려찍기·흡수 파동 패턴과 여러 피해자의 트라우마가 합쳐진 외피의 공략 순서를 찾아야 함</t>
  </si>
  <si>
    <t>합치면 강해진댔잖아의 해당 페이즈 목표 또는 환경 기믹 조건 달성</t>
  </si>
  <si>
    <t>페이즈별 생명력·기믹 허용 시간·재시작 구간 조절</t>
  </si>
  <si>
    <t>다중 팔 내려찍기→흡수 파동→부위 재생→부위 분리→핵 노출→제압</t>
  </si>
  <si>
    <t>몸통 대여중의 몸통 방패 공격을 시민 대신 막기</t>
  </si>
  <si>
    <t>몸통 대여중의 팔 교체 연타·원거리 파편 패턴과 타인의 몸을 방패로 삼는 공격과 시민 보호를 동시에 처리해야 함</t>
  </si>
  <si>
    <t>부착된 신체의 종류에 따라 근거리·중거리 공격을 교체함을 확인하고 부위 파괴·처치 순서로 대응함</t>
  </si>
  <si>
    <t>몸통 대여중의 생명력 0 또는 해당 구간의 제압 조건 달성</t>
  </si>
  <si>
    <t>팔 교체 연타→원거리 파편→몸통 방패→부위 파괴·처치</t>
  </si>
  <si>
    <t>한입 단체석가 흡수한 부하의 돌격을 끝까지 피하기</t>
  </si>
  <si>
    <t>한입 단체석의 부하 호출·부하 흡수 패턴과 흡수한 부하 수에 따라 공격 범위와 속도가 달라짐</t>
  </si>
  <si>
    <t>부하를 호출하고 체력이 낮아지면 가까운 부하를 흡수해 회복함을 확인하고 부하 차단→선도체 제압 순서로 대응함</t>
  </si>
  <si>
    <t>한입 단체석의 생명력 0 또는 해당 구간의 제압 조건 달성</t>
  </si>
  <si>
    <t>부하 호출→부하 흡수→확장 휩쓸기→부하 차단→선도체 제압</t>
  </si>
  <si>
    <t>군인의 트라우마 폭주에서 시민 대피시키기</t>
  </si>
  <si>
    <t>공격이 적중하면 보스가 구석에서 머리카락을 쥐어뜯은 뒤 임시 막사로 착각한 주변을 반복해서 내려침</t>
  </si>
  <si>
    <t>깨진 경찰 방패로 첫 내려치기를 막아 시민 이동 시간을 확보한 뒤, 방패가 파손되면 시민을 반대 방향으로 유도해 안전 구역으로 몰아냄</t>
  </si>
  <si>
    <t>깨진 경찰 방패 파손 후 폭주 종료 전 시민 4명 전원 대피</t>
  </si>
  <si>
    <t>시민 체력 0 시 2페이즈 시작 지점 재시작</t>
  </si>
  <si>
    <t>시민 이동 예상 방향과 다음 내려치기 범위를 표시</t>
  </si>
  <si>
    <t>엄마의 화염 폭주 경로 차단하기</t>
  </si>
  <si>
    <t>받아내기 공격이 빗나가면 보스가 차한해를 도망가는 남편으로 오인해 사방으로 원거리 화염을 방출함</t>
  </si>
  <si>
    <t>시민 방향의 화염 경로를 공명 방벽으로 막고 남은 투사체 사이의 안전 구간으로 이동함</t>
  </si>
  <si>
    <t>시민 피해 없이 화염 파동 4회 차단</t>
  </si>
  <si>
    <t>방벽 파괴 또는 시민 체력 0 시 현재 패턴 재시작</t>
  </si>
  <si>
    <t>첫 실패 후 시민 방향 투사체를 더 굵게 표시</t>
  </si>
  <si>
    <t>관리국 응급 주사를 사용하고 폭력의 순환 핵 파괴하기</t>
  </si>
  <si>
    <t>두 보스의 체력이 낮아지면 때리는 기억과 맞는 기억이 다시 결합해 외피를 재생하려 함</t>
  </si>
  <si>
    <t>관리국 응급 주사 1개 사용·연결 핵 2개 동시 파괴</t>
  </si>
  <si>
    <t>시간 초과 시 두 보스 체력 일부 회복</t>
  </si>
  <si>
    <t>2분 30초
(총 7분)</t>
  </si>
  <si>
    <t>반복 실패 시 동시 약점 노출 시간을 늘림</t>
  </si>
  <si>
    <t>4분
(총 12분)</t>
  </si>
  <si>
    <t>2분 25초
(총 6분 30초)</t>
  </si>
  <si>
    <t>2분 20초
(총 6분)</t>
  </si>
  <si>
    <t>+5% (누적 12%)</t>
  </si>
  <si>
    <t>[도시] +5% (기본 40% · 최대 75%)</t>
  </si>
  <si>
    <t>합치면 강해진댔잖아 보스전 완료</t>
  </si>
  <si>
    <t>관리국 응급 주사 1개 사용</t>
  </si>
  <si>
    <t>구조된 군인에게 군용 방탄판 받기</t>
  </si>
  <si>
    <t>방탄판은 몸통을 강하게 보호하지만 무게 때문에 회피 거리가 줄어들 수 있음</t>
  </si>
  <si>
    <t>군용 방탄판 장착 및 이동·회피 시험 완료</t>
  </si>
  <si>
    <t>장착 전후 방어력과 회피 거리를 동시에 표시</t>
  </si>
  <si>
    <t>구조 군인 감사 보상 : 군용 방탄판 획득</t>
  </si>
  <si>
    <t>청와대 괴물 습격 속보 확인하기</t>
  </si>
  <si>
    <t>보도 화면이 피해 현황보다 대통령 피습 장면을 반복해 재난의 규모와 정치적 파장을 동시에 전달함</t>
  </si>
  <si>
    <t>사망·부상·지휘 공백 정보를 순서대로 확인하고 다음 출동 대기 지시를 받음</t>
  </si>
  <si>
    <t>피습·대통령 중상·지휘 공백 속보 확인 완료</t>
  </si>
  <si>
    <t>속보 자막 속도 조절·중요 정보 3줄 요약 제공</t>
  </si>
  <si>
    <t>5-D | 국가 권력 재편</t>
  </si>
  <si>
    <t>이용익의 임시 대통령 취임 담화 듣기</t>
  </si>
  <si>
    <t>대통령 사망 직후 이용익이 비상 대응을 이유로 권한 승계를 서두르며 차한해를 국가 자산으로 선언함</t>
  </si>
  <si>
    <t>취임 근거·비상 권한·차한해 출동 통제 문구를 확인해 권력 상승과 희생 강요의 연결을 파악함</t>
  </si>
  <si>
    <t>취임 담화 핵심 조항 3개 확인</t>
  </si>
  <si>
    <t>1분 25초</t>
  </si>
  <si>
    <t>법적 용어 툴팁·강제 조항 강조·다시 보기 제공</t>
  </si>
  <si>
    <t>+4% (누적 16%)</t>
  </si>
  <si>
    <t>[이용익] -10% (누적 30%)</t>
  </si>
  <si>
    <t>[이용익] 30% : 임시 대통령 권한 남용 대사 해금</t>
  </si>
  <si>
    <t>국가 우선 출동 명령 체계 확인하기</t>
  </si>
  <si>
    <t>현장 위험도보다 정치·상징성이 높은 지역이 우선 배정되어 구조 효율과 명령 준수 사이에서 갈등이 발생함</t>
  </si>
  <si>
    <t>출동 목록의 피해 규모·생존 가능성·정치 우선도를 비교하고 강제 배정된 임무를 확인함</t>
  </si>
  <si>
    <t>출동 목록 4개 비교 및 강제 배정 임무 확인</t>
  </si>
  <si>
    <t>비교 열 고정·위험도 아이콘·정렬 기능 제공</t>
  </si>
  <si>
    <t>[이용익] -5% (누적 25%)</t>
  </si>
  <si>
    <t>임시 대통령 취임·국가 우선 출동 체계 확인</t>
  </si>
  <si>
    <t>[이용익] 25% 이하 : 강제 명령 거부 선택지 예고</t>
  </si>
  <si>
    <t>고등급자와 폭력시위단체의 공동 기자회견 확인하기</t>
  </si>
  <si>
    <t>괴물 처치 책임을 피하려는 고등급자와 정부 비판으로 세력을 키우려는 시위단체의 목적이 결합됨</t>
  </si>
  <si>
    <t>공동 성명에서 ‘차한해 단독 출동’과 ‘피해 발생 시 차한해 책임’을 요구하는 문장을 확인함</t>
  </si>
  <si>
    <t>공동 성명 핵심 요구 3개 확인</t>
  </si>
  <si>
    <t>[강재한] -10% (누적 25%)</t>
  </si>
  <si>
    <t>자아마모도 16% 누적 변화 확인하기</t>
  </si>
  <si>
    <t>첫 번째 보스에서는 변화가 없었지만 반복되는 질타와 두 번째 보스전 이후 UI 변화가 시작되어 원인을 알아차리기 어려움</t>
  </si>
  <si>
    <t>누적 수치·표정·UI 색상·독백을 이전 상태와 비교해 자아마모도 1단계의 변화를 확인함</t>
  </si>
  <si>
    <t>자아마모도 누적 16%와 UI·표정 변화 확인</t>
  </si>
  <si>
    <t>이전·현재 상태 비교 창과 변화 항목 체크리스트 제공</t>
  </si>
  <si>
    <t>5-E | 영웅화·특혜의 고착</t>
  </si>
  <si>
    <t>자아마모도 16% : 피격 후 숨 고르기 독백 해금</t>
  </si>
  <si>
    <t>다음 출동을 준비하던 중 기립박수벌레의 강화 차단하기</t>
  </si>
  <si>
    <t>기립박수벌레의 박수 강화·짧은 음파 패턴과 박수 중첩이 주변 개체를 강화하기 전에 먼저 끊어야 함</t>
  </si>
  <si>
    <t>일정 거리에서 박수를 치며 주변 변이체의 공격 속도를 높임을 확인하고 지원 개체 우선 처치 순서로 대응함</t>
  </si>
  <si>
    <t>기립박수벌레의 생명력 0 또는 해당 구간의 제압 조건 달성</t>
  </si>
  <si>
    <t>박수 강화→짧은 음파→거리 유지→지원 개체 우선 처치</t>
  </si>
  <si>
    <t>박수 없인 못 살아가 긴급 구조 알림을 껐던 기억 확인하기</t>
  </si>
  <si>
    <t>한 고등급자의 알림 차단이 다른 고등급자의 불출동으로 번진 과정을 읽어야 함</t>
  </si>
  <si>
    <t>알림 로그·공동 채팅·출동 기록을 시간순으로 대조함</t>
  </si>
  <si>
    <t>긴급 알림 차단·연쇄 불출동·대규모 사상 연결 확인</t>
  </si>
  <si>
    <t>비교 화면에서 같은 항목의 변화 부분을 강조</t>
  </si>
  <si>
    <t>박수 없인 못 살아가 참사 뉴스를 보며 책임을 합리화한 장면 확인하기</t>
  </si>
  <si>
    <t>‘내 수치를 지키려면 어쩔 수 없었다’는 자기기만이 선의 0의 직접 원인임</t>
  </si>
  <si>
    <t>뉴스 화면과 수치가 0으로 떨어지는 순간을 함께 확인함</t>
  </si>
  <si>
    <t>책임 부정·선의 수치 0·변이 계기 확인</t>
  </si>
  <si>
    <t>이름 외치기→증원 호출→음파 타격→호출 차단·처치</t>
  </si>
  <si>
    <t>[이용익] -5% (누적 20%)</t>
  </si>
  <si>
    <t>고등급자 특혜 기록·숙소 조사 완료</t>
  </si>
  <si>
    <t>그림자 팬클럽의 추격을 피해 촬영 무대 진입하기</t>
  </si>
  <si>
    <t>그림자 팬클럽의 발자국 추적·고속 돌진 패턴과 발자국 추적과 고속 돌진을 피하며 보스 구역에 진입해야 함</t>
  </si>
  <si>
    <t>플레이어의 이동 경로를 따라가며 정지 순간에 고속 돌진함을 확인하고 돌진 유도·처치 순서로 대응함</t>
  </si>
  <si>
    <t>그림자 팬클럽의 생명력 0 또는 해당 구간의 제압 조건 달성</t>
  </si>
  <si>
    <t>1분 35초</t>
  </si>
  <si>
    <t>5-F | 보스전·박수 없인 못 살아</t>
  </si>
  <si>
    <t>발자국 추적→고속 돌진→뒤따르기→돌진 유도·처치</t>
  </si>
  <si>
    <t>추앙풍뎅이의 보호막 부여를 차단하고 중계 카메라 끄기</t>
  </si>
  <si>
    <t>추앙풍뎅이의 영웅 지정·보호막 부여 패턴과 보호막과 촬영 장치가 보스의 갈채 자원을 동시에 높임</t>
  </si>
  <si>
    <t>추앙풍뎅이의 생명력 0 또는 해당 구간의 제압 조건 달성</t>
  </si>
  <si>
    <t>영웅 지정→보호막 부여→갈채 강화→보호 연결 차단</t>
  </si>
  <si>
    <t>박수 저금통의 집단 강화를 끊으며 실제 시민 구분하기</t>
  </si>
  <si>
    <t>박수 저금통의 시선 집중·집단 강화 패턴과 가짜 구조 대상 사이에서 선도체의 강화 연결을 찾아 끊어야 함</t>
  </si>
  <si>
    <t>부하의 시선과 박수를 한곳에 모아 무리 전체의 공격력과 보호막을 높임을 확인하고 시선 연결 해제→선도체 제압 순서로 대응함</t>
  </si>
  <si>
    <t>박수 저금통의 생명력 0 또는 해당 구간의 제압 조건 달성</t>
  </si>
  <si>
    <t>시선 집중→집단 강화→부하 재배치→시선 연결 해제→선도체 제압</t>
  </si>
  <si>
    <t>1분 45초</t>
  </si>
  <si>
    <t>아무도 보지 않는 곳에서 시민을 구하고 박수 없인 못 살아 제압하기</t>
  </si>
  <si>
    <t>박수 없인 못 살아의 스포트라이트 추적·원거리 갈채 파동 패턴과 촬영 여부에 따라 방어력이 달라지는 보스를 비공개 구조로 약화해야 함</t>
  </si>
  <si>
    <t>박수 없인 못 살아의 해당 페이즈 목표 또는 환경 기믹 조건 달성</t>
  </si>
  <si>
    <t>3분
(총 8분)</t>
  </si>
  <si>
    <t>스포트라이트 추적→원거리 갈채 파동→가짜 구조 대상→카메라 차단→실제 시민 판별→비공개 구조</t>
  </si>
  <si>
    <t>2분 45초
(총 7분 30초)</t>
  </si>
  <si>
    <t>+8% (누적 24%)</t>
  </si>
  <si>
    <t>[도시] +5% (기본 45% · 최대 80%)</t>
  </si>
  <si>
    <t>박수 없인 못 살아 보스전 완료</t>
  </si>
  <si>
    <t>구조 영상의 빈 장면 때문에 차한해를 의심하는 보도 확인하기</t>
  </si>
  <si>
    <t>차한해가 카메라 없는 곳에서 시민을 구했기 때문에 방송에는 구조 장면보다 지연된 시간만 남음</t>
  </si>
  <si>
    <t>구조받은 시민의 증언과 편집된 보도를 비교하지만 여론은 차한해의 책임론으로 기울기 시작함</t>
  </si>
  <si>
    <t>편집 보도·시민 증언·댓글 반응 확인</t>
  </si>
  <si>
    <t>5-F | 보스전 후 여론</t>
  </si>
  <si>
    <t>+4% (누적 28%)</t>
  </si>
  <si>
    <t>한도윤과 비공개 안부 통화하기</t>
  </si>
  <si>
    <t>한도윤이 자신의 불안을 숨기고 차한해의 상태만 확인해 진심을 알아차리기 어려움</t>
  </si>
  <si>
    <t>통화 중 끊기는 호흡·회사 대피 훈련·차한해의 휴식 여부를 묻는 대사를 확인함</t>
  </si>
  <si>
    <t>안부·회사 상황·다음 약속 대화 완료</t>
  </si>
  <si>
    <t>대화 로그·감정 단서가 있는 문장만 미세 강조</t>
  </si>
  <si>
    <t>5-G | 회사 구조·한도윤 상실</t>
  </si>
  <si>
    <t>[한도윤] +5% (누적 90%)</t>
  </si>
  <si>
    <t>[한도윤] 90% : 회사 구조 시 추가 협력 행동 해금</t>
  </si>
  <si>
    <t>한도윤의 회사 긴급 구조 요청 받기</t>
  </si>
  <si>
    <t>한도윤의 회사와 다른 피해 지역의 구조 요청이 동시에 들어와 즉시 출동할 수 없음</t>
  </si>
  <si>
    <t>회사 내부 생존자 수·괴물 위치·다른 지역 위험도를 확인하고 회사 구조 임무를 수락함</t>
  </si>
  <si>
    <t>회사 구조 정보 확인 및 임무 수락</t>
  </si>
  <si>
    <t>위험도·생존자 수·거리 정보를 한 화면에 표시</t>
  </si>
  <si>
    <t>[한도윤] +5% (누적 95%)</t>
  </si>
  <si>
    <t>한도윤 회사 구조 임무 수락</t>
  </si>
  <si>
    <t>[한도윤] 95% : 회사 내부 지름길 정보 해금</t>
  </si>
  <si>
    <t>회사로 우회하며 소방 보급 상자에서 진압 도끼·안전모·로프 발사기 확보하기</t>
  </si>
  <si>
    <t>시위대와 낙하물을 피해 회사로 이동하면서 제한 시간 안에 재난 구조 장비 3종을 찾아야 함</t>
  </si>
  <si>
    <t>우회 경로를 통과해 소방차 보급 상자를 열고 진압 도끼·구조대 안전모·로프 발사기를 임시 대여함</t>
  </si>
  <si>
    <t>회사 입구 도착·소방용 진압 도끼·구조대 안전모·구조용 로프 발사기 확보</t>
  </si>
  <si>
    <t>군중에 포위되거나 낙하물에 피격되면 직전 구역 재시작</t>
  </si>
  <si>
    <t>우회 표식·낙하 예고 확대·실패 후 시위대 이동 속도 감소</t>
  </si>
  <si>
    <t>[강재한] -5% (누적 20%)</t>
  </si>
  <si>
    <t>구조용 로프 발사기로 한도윤과 회사 직원 대피시키기</t>
  </si>
  <si>
    <t>연기와 정전으로 직원 위치가 보이지 않고 한도윤이 직접 위험 구역으로 들어가 사람들을 찾음</t>
  </si>
  <si>
    <t>구조용 로프 발사기 1회 사용·직원 5명 전원 계단 대피 완료</t>
  </si>
  <si>
    <t>직원 2명 이상 사망 시 구역 처음부터 재시작</t>
  </si>
  <si>
    <t>2분 5초</t>
  </si>
  <si>
    <t>비상등 복구 후 경로 표시·직원 체력 보정·실패 시 구조 대상 위치 유지</t>
  </si>
  <si>
    <t>[도시] +5% (기본 50% · 최대 85%)
[한도윤] +5% (누적 100%)</t>
  </si>
  <si>
    <t>부상당한 소방관을 구조하고 소방 방열복·화염 보호복 받기</t>
  </si>
  <si>
    <t>연기 속 소방관을 구조한 뒤 임시 방열복과 영구 보상인 화염 보호복의 착용 방식을 구분해야 함</t>
  </si>
  <si>
    <t>소방관을 잔해에서 꺼내고 소방 방열복을 겉에 착용한 뒤 예비 화염 보호복을 장비 목록에 등록함</t>
  </si>
  <si>
    <t>소방관 구조·소방 방열복 임시 착용·화염 보호복 획득 완료</t>
  </si>
  <si>
    <t>소방관 체력 0 시 회사 입구 체크포인트에서 재시작</t>
  </si>
  <si>
    <t>소방관 위치 음향 강화·구조 게이지 완화·장비 자동 비교 제공</t>
  </si>
  <si>
    <t>[도시] +5% (기본 55% · 최대 90%)</t>
  </si>
  <si>
    <t>도시 인연 50% 이상 : 소방관의 안전 통로 정보·화염 보호복 획득</t>
  </si>
  <si>
    <t>소방용 진압 도끼·로프 발사기로 붕괴 통로를 열어 마지막 직원 구조하기</t>
  </si>
  <si>
    <t>안전모와 방열복으로 낙하물·열기를 버티며 도끼와 마지막 로프 1회를 순서대로 사용해야 함</t>
  </si>
  <si>
    <t>잔해 3개 파괴·로프 발사기 2회분 소진·마지막 직원 대피·임시 재난 구조 장비 반납</t>
  </si>
  <si>
    <t>한도윤 또는 마지막 직원 체력 0 시 현재 구역 재시작</t>
  </si>
  <si>
    <t>1분 55초</t>
  </si>
  <si>
    <t>잔해 타격 순서 표시·한도윤 체력 보정·2회 실패 후 괴물 공격 간격 증가</t>
  </si>
  <si>
    <t>[도시] +5% (기본 60% · 최대 95%)</t>
  </si>
  <si>
    <t>구조용 로프 발사기 2회 소진·재난 구조 세트 임시 장비 반납</t>
  </si>
  <si>
    <t>한도윤의 사망 확인하기</t>
  </si>
  <si>
    <t>모든 직원을 내보낸 뒤 한도윤만 탈출하지 못했고 차한해는 구조 성공 직후 가장 가까운 사람을 잃음</t>
  </si>
  <si>
    <t>붕괴된 사무실로 돌아가 한도윤의 사원증·휴대전화·마지막 음성 기록을 확인함</t>
  </si>
  <si>
    <t>유품 3종 확인 및 사망 연출 종료</t>
  </si>
  <si>
    <t>강제 이동 최소화·연출 일시정지·다시 보기 제공</t>
  </si>
  <si>
    <t>+12% (누적 40%)</t>
  </si>
  <si>
    <t>[한도윤] 100% (고정)</t>
  </si>
  <si>
    <t>회사 직원 전원 구조·한도윤 사망 확인</t>
  </si>
  <si>
    <t>한도윤 예약 음성·추모 후일담 해금</t>
  </si>
  <si>
    <t>강재한의 차한해 책임론 시위 확인하기</t>
  </si>
  <si>
    <t>강재한이 한도윤의 죽음을 차한해의 늦은 판단 탓으로 단정하고 구조 성공 사실을 지움</t>
  </si>
  <si>
    <t>시위 방송·편집된 현장 영상·실제 출동 기록을 비교해 여론 왜곡을 확인함</t>
  </si>
  <si>
    <t>시위 방송·편집 영상·출동 기록 비교 완료</t>
  </si>
  <si>
    <t>원본과 편집본 동시 재생·차이 표시·다시 보기 제공</t>
  </si>
  <si>
    <t>+5% (누적 45%)</t>
  </si>
  <si>
    <t>[강재한] -10% (누적 10%)</t>
  </si>
  <si>
    <t>[강재한] 10% : 폭력 시위 확산 경고 대사 해금</t>
  </si>
  <si>
    <t>차우선의 원망 섞인 연락 받기</t>
  </si>
  <si>
    <t>차우선이 한도윤의 죽음을 슬퍼하면서도 언니가 가족과 친구를 제대로 지키지 못했다고 비난함</t>
  </si>
  <si>
    <t>차우선의 분노·두려움·의존이 섞인 통화를 끝까지 듣고 응답 선택지를 고름</t>
  </si>
  <si>
    <t>차우선과의 통화 종료</t>
  </si>
  <si>
    <t>선택 시간 제한 없음·통화 종료 후 대사 로그 제공</t>
  </si>
  <si>
    <t>+5% (누적 50%)</t>
  </si>
  <si>
    <t>[차우선] -15% (누적 50%)</t>
  </si>
  <si>
    <t>[차우선] 50% : 관계 악화 전용 대사 해금</t>
  </si>
  <si>
    <t>나대진에게 먼지 보호 안경·균열 보호 마스크·안정 앰플 수령하기</t>
  </si>
  <si>
    <t>환경 장비 2종의 보호 효과와 안정 앰플의 1회성 UI 간섭 완화 시점을 비교해야 함</t>
  </si>
  <si>
    <t>먼지 보호 안경과 균열 보호 마스크의 장착 조합을 정하고 안정 앰플을 퀵슬롯에 등록함</t>
  </si>
  <si>
    <t>환경 장비 2종 장착 조합 선택·안정 앰플 1개 등록 완료</t>
  </si>
  <si>
    <t>환경별 추천 아이콘·장착 전후 비교·추천 자동 장착 제공</t>
  </si>
  <si>
    <t>5-H | 폐교 출동 준비</t>
  </si>
  <si>
    <t>[나대진] +10% (누적 85%)</t>
  </si>
  <si>
    <t>[나대진] 85% : 폐교 환경 추천 장착 조합·안정 앰플 사용 안내 해금</t>
  </si>
  <si>
    <t>이용익의 폐교 조사 압박 듣기</t>
  </si>
  <si>
    <t>한도윤의 장례와 회복 시간을 요청해도 이용익은 폐교 조사 성과와 여론 수습을 우선함</t>
  </si>
  <si>
    <t>출동 명령의 목적·휴식 거부 조항·언론 발표 시간을 확인하고 조사 임무를 수락함</t>
  </si>
  <si>
    <t>폐교 조사 명령 3개 조항 확인</t>
  </si>
  <si>
    <t>조항 요약·대화 로그·선택 시간 제한 없음</t>
  </si>
  <si>
    <t>[이용익] -5% (누적 15%)</t>
  </si>
  <si>
    <t>회사 구조 후 폐교 조사 명령 확인</t>
  </si>
  <si>
    <t>[이용익] 15% : 명령에 반발하는 내부 독백 해금</t>
  </si>
  <si>
    <t>구조받은 정비공에게 철판 보호대 받기</t>
  </si>
  <si>
    <t>정비공이 만든 보호대는 단단하지만 무겁고 균열 공격에는 효과가 낮음</t>
  </si>
  <si>
    <t>철판의 휨과 고정 끈을 확인한 뒤 몸통 보호 효과와 이동 속도 감소를 비교해 장착 여부를 결정함</t>
  </si>
  <si>
    <t>철판 상태·고정 장치·착용 후 이동 시험 완료</t>
  </si>
  <si>
    <t>방어 효과와 이동 페널티를 장착 전후 화살표로 표시</t>
  </si>
  <si>
    <t>구조 정비공 감사 보상 : 철판 보호대 획득</t>
  </si>
  <si>
    <t>6 | 남겨진 친구</t>
  </si>
  <si>
    <t>폐교 조사 명령 받기</t>
  </si>
  <si>
    <t>관리국의 공식 목표와 주인공이 느끼는 개인적 목적이 다름</t>
  </si>
  <si>
    <t>대화와 자료를 확인해 폐교 균열 조사와 실종자 수색의 공식 목표와 숨은 위험을 구분함</t>
  </si>
  <si>
    <t>명령 브리핑 종료</t>
  </si>
  <si>
    <t>브리핑 종료 후 공식 목표와 개인 목표를 분리 표시</t>
  </si>
  <si>
    <t>6-A | 폐교 출동 준비</t>
  </si>
  <si>
    <t>관리국 현장 보급함에서 폐교 조사 장비와 심층 균열 탐사 세트 수령·점검하기</t>
  </si>
  <si>
    <t>조사 도구 4종과 기본 탐사 장비 3종을 구분하고, 조건 달성 시 추가 지급되는 선의 안정 장치의 자동 발동 조건까지 확인해야 함</t>
  </si>
  <si>
    <t>조사 도구 4종을 퀵슬롯에 등록하고 현장 보급함에서 오염 차단 전신복·심층 균열 탐사 헬멧·고밀도 충격 흡수 장화를 수령·장착함. 시민 구조 누적 30회 달성 시 선의 안정 장치를 추가 수령해 자동 발동 조건을 확인함</t>
  </si>
  <si>
    <t>조사 도구 4종 등록·심층 균열 탐사 기본 장비 3종 수령·장착·조건 달성 시 선의 안정 장치 추가 수령 및 자동 발동 조건 확인</t>
  </si>
  <si>
    <t>필수 조사 도구 누락 시 출발 불가</t>
  </si>
  <si>
    <t>조사 도구와 탐사 장비를 두 단계로 나누어 안내하고 추천 장착 제공</t>
  </si>
  <si>
    <t>고등급자 파티의 폐교 출동 거부 확인하기</t>
  </si>
  <si>
    <t>고등급자들은 선의 수치 하락과 위험을 이유로 조사 참여를 거부하고 차한해에게 단독 출동을 떠넘김</t>
  </si>
  <si>
    <t>공동 출동 명단의 취소 표시와 고등급자들의 메시지를 확인해 차한해가 사실상 혼자 가야 함을 파악함</t>
  </si>
  <si>
    <t>고등급자 전원 출동 거부 및 차한해 단독 조사 확정</t>
  </si>
  <si>
    <t>취소된 파티원 명단과 단독 출동 위험 경고를 한 화면에 표시</t>
  </si>
  <si>
    <t>조사 장비 점검·고등급자 출동 거부 확인</t>
  </si>
  <si>
    <t>한도윤이 남긴 예약 음성 확인하기</t>
  </si>
  <si>
    <t>한도윤이 생전에 녹음한 평범한 안부가 사망 이후 도착해 차한해가 감정을 정리하기 어려움</t>
  </si>
  <si>
    <t>음성 메시지의 회사 대피 계획·차한해의 안전을 바라는 말·미완성 고백을 확인함</t>
  </si>
  <si>
    <t>예약 음성 3구간 재생 완료</t>
  </si>
  <si>
    <t>구간별 일시정지·다시 듣기·선택 감상 제공</t>
  </si>
  <si>
    <t>[한도윤] 100% (유지)</t>
  </si>
  <si>
    <t>한도윤 100% : 미완성 고백 회상 해금</t>
  </si>
  <si>
    <t>도시에서 폐교로 향하는 길에 대장 고양이 영역 진입하기</t>
  </si>
  <si>
    <t>폐교로 가는 지름길이 대장 고양이의 영역을 통과하며 다른 우회로는 붕괴되어 있음</t>
  </si>
  <si>
    <t>골목 입구와 고양이 흔적을 확인하고 영역 안으로 조심스럽게 들어감</t>
  </si>
  <si>
    <t>대장 고양이 영역 진입</t>
  </si>
  <si>
    <t>6-B | 도시 외곽·대장 고양이 영역</t>
  </si>
  <si>
    <t>자기 영역으로 돌아온 대장 고양이에게 길 막히기</t>
  </si>
  <si>
    <t>대장 고양이가 몸을 크게 보이며 차한해 앞을 막고 다가가면 하악질함</t>
  </si>
  <si>
    <t>공격하거나 억지로 지나가지 않고 일정 거리를 두고 고양이의 행동을 관찰함</t>
  </si>
  <si>
    <t>대장 고양이와 안전 거리 유지</t>
  </si>
  <si>
    <t>영역과 갇힌 고양이 쪽을 오가는 대장 고양이 관찰하기</t>
  </si>
  <si>
    <t>차한해가 영역을 벗어나면 대장 고양이가 다른 골목으로 가고 다시 들어오면 길을 막음</t>
  </si>
  <si>
    <t>영역 안팎을 오가며 대장 고양이의 반복 이동 경로를 확인함</t>
  </si>
  <si>
    <t>대장 고양이 왕복 행동 2회 확인</t>
  </si>
  <si>
    <t>예쁜 고양이와 차한해를 번갈아 보는 멈칫 행동 확인하기</t>
  </si>
  <si>
    <t>대장 고양이는 차한해를 경계하면서도 갇힌 예쁜 고양이를 걱정해 이동을 망설임</t>
  </si>
  <si>
    <t>대장 고양이의 시선·꼬리·멈칫하는 걸음을 따라 도움을 요청하는 방향을 추론함</t>
  </si>
  <si>
    <t>예쁜 고양이 방향을 가리키는 시선 단서 3회 확인</t>
  </si>
  <si>
    <t>작은 울음소리와 흔들리는 물류 박스 따라가기</t>
  </si>
  <si>
    <t>폐점한 편의점 뒤편의 여러 박스 중 실제 울음이 들리는 위치를 찾아야 함</t>
  </si>
  <si>
    <t>‘먀옹’ 소리와 조금씩 밀리는 플라스틱 물류 박스를 따라 갇힌 장소를 찾음</t>
  </si>
  <si>
    <t>예쁜 고양이가 갇힌 편의점 뒤편 발견</t>
  </si>
  <si>
    <t>하악질하는 대장 고양이와 갇힌 예쁜 고양이 반응 확인하기</t>
  </si>
  <si>
    <t>대장 고양이는 차한해가 가까워지자 털을 세우고 크게 하악질하며 구조를 방해함</t>
  </si>
  <si>
    <t>즉시 박스를 만지지 않고 예쁜 고양이의 반응과 현재 인연 수치를 확인함</t>
  </si>
  <si>
    <t>두 고양이의 경계·신뢰 상태 확인</t>
  </si>
  <si>
    <t>예쁜 고양이 인연에 따라 필요한 간식 준비하기</t>
  </si>
  <si>
    <t>인연이 낮을수록 두 고양이 모두 차한해를 경계해 구조 전에 추가 신뢰 확보가 필요함</t>
  </si>
  <si>
    <t>0~49%는 두 고양이 간식, 50~69%는 대장 고양이 간식만 구매하고 70% 이상은 간식 없이 다음 단계로 진행함</t>
  </si>
  <si>
    <t>인연 구간별 간식 조건 충족</t>
  </si>
  <si>
    <t>0~49% : 간식 2개
50~69%: 대장 고양이 간식 1개
70~100% : 구매 불필요</t>
  </si>
  <si>
    <t>경계하며 간식을 먹는 대장 고양이의 발짓 확인하기</t>
  </si>
  <si>
    <t>대장 고양이는 차한해에게서 눈을 떼지 않은 채 간식을 먹으며 예쁜 고양이도 챙기려 함</t>
  </si>
  <si>
    <t>대장 고양이가 간식과 예쁜 고양이를 번갈아 보고 앞발로 밀어 주라는 듯 움직이는 모습을 확인함</t>
  </si>
  <si>
    <t>대장 고양이의 간식 나눔 발짓 확인 또는 높은 인연으로 자동 생략</t>
  </si>
  <si>
    <t>인연 0~69% 분기 전용</t>
  </si>
  <si>
    <t>예쁜 고양이가 플라스틱 물류 박스를 가리키는 몸짓 확인하기</t>
  </si>
  <si>
    <t>작은 출구가 편의점 플라스틱 물류 박스에 막혀 있어 고양이가 스스로 빠져나오지 못함</t>
  </si>
  <si>
    <t>예쁜 고양이가 구멍과 박스를 앞발로 번갈아 두드리는 구조 요청 몸짓을 확인함</t>
  </si>
  <si>
    <t>막힌 출구와 이동해야 할 물류 박스 확인</t>
  </si>
  <si>
    <t>편의점 플라스틱 물류 박스를 옮겨 출구 만들기</t>
  </si>
  <si>
    <t>박스가 겹쳐 있어 잘못 옮기면 더 좁아지거나 큰 소리로 고양이를 놀라게 함</t>
  </si>
  <si>
    <t>위쪽 빈 박스부터 천천히 옮겨 고양이 한 마리가 빠져나올 크기의 구멍을 확보함</t>
  </si>
  <si>
    <t>물류 박스 3개 이동 및 출구 확보</t>
  </si>
  <si>
    <t>예쁜 고양이 구출 후 인연별 애교 반응 확인하기</t>
  </si>
  <si>
    <t>인연에 따라 차한해에게 다가오는 거리와 애교 행동이 달라짐</t>
  </si>
  <si>
    <t>0~49%는 멀리서 바라보고, 50~69%는 짧게 울며, 70~99%는 몸·꼬리를 밀착해 한 바퀴 돌며, 100%는 구조 전 배 보이기와 구조 후 헤드번팅까지 확인함</t>
  </si>
  <si>
    <t>예쁜 고양이 구출 및 인연 구간별 반응 재생</t>
  </si>
  <si>
    <t>70~99% : 헤드번팅 없음
100% : 배 보이기·헤드번팅 전용 연출</t>
  </si>
  <si>
    <t>고양이 커플과 일정 거리를 유지하며 영역 지나가기</t>
  </si>
  <si>
    <t>너무 가까우면 대장 고양이가 경계하고 너무 멀어지면 두 고양이가 멈춰 차한해를 기다림</t>
  </si>
  <si>
    <t>거리 표시 없이 고양이의 귀·꼬리·걸음 속도를 보고 적정 거리를 유지해 함께 이동함</t>
  </si>
  <si>
    <t>고양이 커플과 영역 반대편 출구 도착</t>
  </si>
  <si>
    <t>-2% (누적 48%)</t>
  </si>
  <si>
    <t>대장 고양이 영역 통과</t>
  </si>
  <si>
    <t>폐교 정문에 도착하기</t>
  </si>
  <si>
    <t>목적지 주변에 잘못된 진입로와 위험 오브젝트가 배치되어 있음</t>
  </si>
  <si>
    <t>탐지기와 표지물을 확인하며 폐교 정문의 안전한 진입로로 이동함</t>
  </si>
  <si>
    <t>목적지 도착</t>
  </si>
  <si>
    <t>위험 지역 진입 후 체력 0 시 체크포인트 재시작</t>
  </si>
  <si>
    <t>안전 진입로에 탐지기 반응 강화</t>
  </si>
  <si>
    <t>6-C | 폐교 정문</t>
  </si>
  <si>
    <t>정문 봉인 해제하기</t>
  </si>
  <si>
    <t>여러 장치와 열쇠 조건을 올바른 순서로 충족해야 함</t>
  </si>
  <si>
    <t>주변 단서와 장치 반응을 확인해 균열 문양 4개를 순서대로 해제함</t>
  </si>
  <si>
    <t>모든 봉인 조건 해제</t>
  </si>
  <si>
    <t>오답 입력 5회 시 장치 초기화</t>
  </si>
  <si>
    <t>오답 후 잘못된 단계만 표시</t>
  </si>
  <si>
    <t>오염 차단 전신복과 심층 균열 탐사 헬멧으로 보랏빛 발자국 추적하기</t>
  </si>
  <si>
    <t>오염 지대에서 헬멧 센서의 진짜 흔적과 환영체의 가짜 흔적을 구분해야 함</t>
  </si>
  <si>
    <t>오염 차단 전신복을 착용하고 탐사 헬멧의 반응과 발자국 크기를 대조해 최근 흔적만 추적함</t>
  </si>
  <si>
    <t>탐사 세트 착용 상태로 진짜 발자국 5개를 연결해 본관 진입</t>
  </si>
  <si>
    <t>가짜 경로 끝에 도달하면 환영체 추격 발생</t>
  </si>
  <si>
    <t>오답 후 가짜 흔적 하나가 사라지고 진짜 흔적의 잔광이 강화</t>
  </si>
  <si>
    <t>6-D | 폐교 본관 1층</t>
  </si>
  <si>
    <t>퇴근하고 싶다의 순찰 경로를 피해 본관 1층 탐색하기</t>
  </si>
  <si>
    <t>퇴근하고 싶다의 복도 순찰·갑작스러운 추격 패턴과 좁은 복도에서 순찰 주기와 보랏빛 발자국을 함께 확인해야 함</t>
  </si>
  <si>
    <t>폐교 복도를 일정 경로로 순찰하며 소리나 시야에 반응해 추격함을 관찰한 뒤 은폐·처치 방식으로 안전 지점까지 이동함</t>
  </si>
  <si>
    <t>퇴근하고 싶다에게 발각되거나 피격되지 않고 목표 지점 도달</t>
  </si>
  <si>
    <t>복도 순찰→갑작스러운 추격→문틀 밀치기→은폐·처치</t>
  </si>
  <si>
    <t>고밀도 충격 흡수 장화로 등 뒤 한 칸의 기습을 버티며 복도 통과하기</t>
  </si>
  <si>
    <t>시야 밖 기습과 밀쳐내기를 장화의 넘어짐 저항으로 버티면서 반격 시점을 찾아야 함</t>
  </si>
  <si>
    <t>고밀도 충격 흡수 장화 장착 상태로 강제 밀치기 3회 방어·복도 통과</t>
  </si>
  <si>
    <t>문 뒤 기습→강제 밀치기→넘어뜨리기→소리 탐지·처치</t>
  </si>
  <si>
    <t>찢어진 졸업앨범을 맞춰 변혜서의 어린 시절 기록 복원하기</t>
  </si>
  <si>
    <t>비슷한 교복·배경 조각에서 같은 사진을 판별해야 함</t>
  </si>
  <si>
    <t>별 모양 스티커·필체·반 배경을 맞춰 사진과 문장을 복원함</t>
  </si>
  <si>
    <t>앨범 조각 8개 조립·변혜서 기록 확인</t>
  </si>
  <si>
    <t>단서 부족 시 다음 퍼즐 활성화 불가</t>
  </si>
  <si>
    <t>미수집 단서가 있는 방에 지도 표시</t>
  </si>
  <si>
    <t>6-D | 폐교 교실·졸업앨범 서브</t>
  </si>
  <si>
    <t>선택 서브 퀘스트 : 변혜서의 선한 심성·높은 자존감 기록 복원</t>
  </si>
  <si>
    <t>심층 균열 탐사 헬멧의 센서로 단서를 찾고 컴퓨터 잠금 퍼즐 해결하기</t>
  </si>
  <si>
    <t>전학 명부와 연락 기록이 잠긴 컴퓨터에 남아 있어 친구의 중학교 전학 시점을 확인하기 어려움</t>
  </si>
  <si>
    <t>탐사 헬멧 센서로 학생 번호·전학 날짜·우정 목걸이 문양을 찾아 비밀번호 단서로 사용함</t>
  </si>
  <si>
    <t>탐사 헬멧으로 단서 3개 발견·잠금 퍼즐 정답 순서 완성</t>
  </si>
  <si>
    <t>오답 누적 시 퍼즐 단계 일부 초기화</t>
  </si>
  <si>
    <t>오답 3회 후 사용하지 않은 단서 강조</t>
  </si>
  <si>
    <t>1층 기억 단서·잠금 퍼즐 완료</t>
  </si>
  <si>
    <t>본관 2층으로 이동하기</t>
  </si>
  <si>
    <t>좁은 통로·어두운 조명·장애물로 이동 경로가 제한됨</t>
  </si>
  <si>
    <t>손전등과 안전한 발판을 확인하며 붕괴된 계단을 통과함</t>
  </si>
  <si>
    <t>다음 층 도착 트리거 진입</t>
  </si>
  <si>
    <t>낙하 또는 장애물 피격 3회 시 구간 재시작</t>
  </si>
  <si>
    <t>안전 발판 테두리와 체크포인트 제공</t>
  </si>
  <si>
    <t>6-E | 폐교 본관 2층·기억 체험</t>
  </si>
  <si>
    <t>변혜서가 사용했던 책상 조사하기</t>
  </si>
  <si>
    <t>현재의 훼손과 어린 시절 기록이 겹쳐 있음</t>
  </si>
  <si>
    <t>별 문양 낙서·이름표·차한해를 도운 메모를 대조함</t>
  </si>
  <si>
    <t>변혜서의 책상·어린 시절 도움 기록 확인</t>
  </si>
  <si>
    <t>암전과 종소리 뒤 과거 학교에서 눈뜨기</t>
  </si>
  <si>
    <t>폐교였던 공간이 갑자기 정상적인 학교로 바뀌고 차한해는 친구의 시점으로 움직이게 됨</t>
  </si>
  <si>
    <t>주변 학생의 대화와 교실 배치를 확인해 현재가 점심시간의 과거 기억임을 파악함</t>
  </si>
  <si>
    <t>과거 학교 기억 진입</t>
  </si>
  <si>
    <t>점심시간 학생들을 따라 급식소로 이동하기</t>
  </si>
  <si>
    <t>평화롭고 즐거운 학생들의 일상 속에서 플레이어는 자연스럽게 흐름을 따라가야 함</t>
  </si>
  <si>
    <t>장난치는 학생·메뉴를 이야기하는 친구·운동장으로 가는 학생을 지나 급식소로 이동함</t>
  </si>
  <si>
    <t>급식소 입구 도착</t>
  </si>
  <si>
    <t>칠판 낄낄이의 환각을 견디며 급식 줄에서 차례 기다리기</t>
  </si>
  <si>
    <t>칠판 낄낄이의 비웃음 환각·방향 혼란 패턴과 과거 기억과 현재의 교란 공격이 겹쳐 실체를 구분해야 함</t>
  </si>
  <si>
    <t>조롱 소리와 얼굴 환영으로 조작 방향과 공격 예고를 순간적으로 왜곡함을 확인하고 실체 판별·처치 순서로 대응함</t>
  </si>
  <si>
    <t>칠판 낄낄이의 생명력 0 또는 해당 구간의 제압 조건 달성</t>
  </si>
  <si>
    <t>비웃음 환각→방향 혼란→얼굴 투사체→실체 판별·처치</t>
  </si>
  <si>
    <t>일진 무리에게 밀려 급식 새치기 당하기</t>
  </si>
  <si>
    <t>자신의 차례가 되자 일진들이 뒤에서 밀치고 ‘자리 잘 맡아놨네’라며 앞을 차지함</t>
  </si>
  <si>
    <t>저항 입력이 나오지 않는 기억 속에서 주변 학생과 급식 담당자의 외면을 지켜봄</t>
  </si>
  <si>
    <t>일진들의 새치기와 주변 방관 확인</t>
  </si>
  <si>
    <t>일진들이 강요한 옆자리에 앉기</t>
  </si>
  <si>
    <t>다른 자리로 가려 하면 일진들이 ‘빨리 안 오냐’며 반복해서 옆자리에 앉도록 압박함</t>
  </si>
  <si>
    <t>일진 무리 옆의 지정 자리로 이동해 앉음</t>
  </si>
  <si>
    <t>강요된 자리에 착석</t>
  </si>
  <si>
    <t>맛있는 반찬을 빼앗기는 장면 겪기</t>
  </si>
  <si>
    <t>일진들이 고기 반찬·디저트·음료를 하나씩 가져가 친구의 식판에는 기본 음식만 남음</t>
  </si>
  <si>
    <t>빼앗기는 순서와 주변 학생의 무관심을 체험하며 장면을 끝까지 확인함</t>
  </si>
  <si>
    <t>주요 반찬 3종을 빼앗기는 연출 확인</t>
  </si>
  <si>
    <t>일진들이 남긴 식판까지 정리하기</t>
  </si>
  <si>
    <t>일진들은 자기 식판을 모두 두고 ‘다 먹고 농구할 거니까 강당으로 오라’고 명령함</t>
  </si>
  <si>
    <t>친구의 식판과 일진들의 식판을 한 번에 들 수 있는 수만큼 나누어 퇴식구로 옮김</t>
  </si>
  <si>
    <t>식판 4개 정리 완료</t>
  </si>
  <si>
    <t>오답 누적 시 현재 단계부터 다시 진행</t>
  </si>
  <si>
    <t>오답 항목 강조·반복 실패 시 제한시간 완화</t>
  </si>
  <si>
    <t>과거 학교 강당으로 이동하기</t>
  </si>
  <si>
    <t>강당으로 가는 길의 학생들은 폭력을 알고도 평범하게 대화를 이어감</t>
  </si>
  <si>
    <t>강당 표지판을 따라 이동하며 복도 끝에서 들리는 농구공 소리를 확인함</t>
  </si>
  <si>
    <t>과거 강당 문 앞 도착</t>
  </si>
  <si>
    <t>농구공으로 폭행당하는 변혜서의 기억 목격하기</t>
  </si>
  <si>
    <t>장난처럼 시작된 투척이 집단 폭력으로 변하는 과정을 끝까지 봐야 함</t>
  </si>
  <si>
    <t>변혜서의 시점으로 공격과 방관을 확인함</t>
  </si>
  <si>
    <t>변혜서의 학교폭력 기억 연출 확인</t>
  </si>
  <si>
    <t>+5% (누적 53%)</t>
  </si>
  <si>
    <t>농구공 충돌음과 함께 현재 폐교로 돌아오기</t>
  </si>
  <si>
    <t>과거 강당에서 날아온 농구공이 화면을 덮으며 현재 교실로 갑자기 전환됨</t>
  </si>
  <si>
    <t>현재 위치와 차한해의 반응을 확인하고 방금 본 기억이 친구의 시점이었음을 정리함</t>
  </si>
  <si>
    <t>현재 폐교 본관 2층 복귀</t>
  </si>
  <si>
    <t>못 본 척 동아리의 가로막기를 뚫고 본관 3층으로 이동하기</t>
  </si>
  <si>
    <t>못 본 척 동아리의 시선 회피·집단 가로막기 패턴과 군집 진형이 계단 입구를 막아 한 방향씩 분리해야 함</t>
  </si>
  <si>
    <t>직접 공격과 방관을 번갈아 사용하며 공격 중인 다른 개체를 몸으로 보호함을 확인하고 진형 분리·처치 순서로 대응함</t>
  </si>
  <si>
    <t>못 본 척 동아리의 생명력 0 또는 해당 구간의 제압 조건 달성</t>
  </si>
  <si>
    <t>6-F | 폐교 본관 3층·연락 단절</t>
  </si>
  <si>
    <t>시선 회피→집단 가로막기→동시 밀치기→진형 분리·처치</t>
  </si>
  <si>
    <t>전학 직후 변혜서와 주고받은 연락 기록 확인하기</t>
  </si>
  <si>
    <t>밝던 메시지가 학교폭력 이후 짧아지는 시점을 찾아야 함</t>
  </si>
  <si>
    <t>시간·문장 길이·통화 거절 횟수를 비교함</t>
  </si>
  <si>
    <t>변혜서 연락 변화 3단계 확인</t>
  </si>
  <si>
    <t>변혜서가 도움 요청 메시지를 지운 흔적 확인하기</t>
  </si>
  <si>
    <t>‘괜찮아’라는 답장 뒤에 삭제된 초안과 보내지 못한 구조 요청이 남아 있음</t>
  </si>
  <si>
    <t>복구 초안과 통화 기록을 대조해 차한해를 싫어해서 피한 것이 아님을 확인함</t>
  </si>
  <si>
    <t>변혜서의 삭제 메시지·미발신 구조 요청 확인</t>
  </si>
  <si>
    <t>성인이 된 변혜서의 불신과 이기적 선택 기록 확인하기</t>
  </si>
  <si>
    <t>학교폭력 피해가 타인을 먼저 의심하고 관계를 끊는 행동으로 이어짐</t>
  </si>
  <si>
    <t>직장·이웃·구조 요청 기록을 조사함</t>
  </si>
  <si>
    <t>변혜서의 성인 이후 외면 기록 3개 확인</t>
  </si>
  <si>
    <t>변혜서가 과거의 자신처럼 괴롭힘당한 아이를 외면한 마지막 선택 확인하기</t>
  </si>
  <si>
    <t>‘나도 아무도 안 도와줬다’는 말과 선의 0 도달을 연결해야 함</t>
  </si>
  <si>
    <t>마지막 기록과 측정 시점을 대조함</t>
  </si>
  <si>
    <t>변혜서의 선의 수치 0 도달 원인 확인</t>
  </si>
  <si>
    <t>변혜서의 교무실 체벌·상담 기록 대조하기</t>
  </si>
  <si>
    <t>생활기록부·상담일지·반성문이 같은 사건을 다르게 기록함</t>
  </si>
  <si>
    <t>날짜·필체·교사 도장을 비교해 도움 요청이 문제 행동으로 왜곡된 사실을 재구성함</t>
  </si>
  <si>
    <t>변혜서 기록의 모순점 6개 표시</t>
  </si>
  <si>
    <t>오답 5회 시 현재 문서 비교 단계 초기화</t>
  </si>
  <si>
    <t>오답 후 서로 일치하는 항목 하나를 자동 연결</t>
  </si>
  <si>
    <t>3반에서 들었대의 증원 호출을 막고 교탁 비밀칸 해제하기</t>
  </si>
  <si>
    <t>3반에서 들었대의 위치 전파·교실 증원 패턴과 교실 사이로 전파되는 호출을 끊으면서 잠금 장치를 조작해야 함</t>
  </si>
  <si>
    <t>플레이어의 위치를 다른 교실과 복도의 변이체에게 전달해 포위망을 만듦을 확인하고 전파 차단→선도체 제압 순서로 대응함</t>
  </si>
  <si>
    <t>3반에서 들었대의 생명력 0 또는 해당 구간의 제압 조건 달성</t>
  </si>
  <si>
    <t>위치 전파→교실 증원→소문 파동→전파 차단→선도체 제압</t>
  </si>
  <si>
    <t>차한해에게만 보랏빛으로 보이는 사랑의 매 회수·무기 등록하기</t>
  </si>
  <si>
    <t>낡은 체벌 도구는 평범해 보이지만 변혜서의 기억과 겹칠 때만 공명함</t>
  </si>
  <si>
    <t>기억 재생 중 보랏빛 잔광이 모이는 사랑의 매를 조사·회수함</t>
  </si>
  <si>
    <t>사랑의 매 공명 확인·회수·무기 등록</t>
  </si>
  <si>
    <t>기억 재생 중 상호작용 가능한 순간에 보랏빛 잔광을 확대</t>
  </si>
  <si>
    <t>사랑의 매 회수·무기 등록 완료</t>
  </si>
  <si>
    <t>보랏빛 사랑의 매로 기억 외피 공명 타격 시험하기</t>
  </si>
  <si>
    <t>차한해에게만 보이는 약점 잔광과 변혜서의 체벌 기억이 겹침</t>
  </si>
  <si>
    <t>공명 타격으로 기억 외피 1개 파괴</t>
  </si>
  <si>
    <t>체력 0 시 시험 직전 체크포인트 재시작</t>
  </si>
  <si>
    <t>첫 실패 후 약점 노출 시간을 늘리고 공격 방향 보정 적용</t>
  </si>
  <si>
    <t>6-F | 폐교 본관 3층·환영 전조</t>
  </si>
  <si>
    <t>한 명 빼고 전부의 포위망 속 왜곡된 변혜서 기억 판별하기</t>
  </si>
  <si>
    <t>환영이 만든 장면과 수집한 앨범·메시지·기록을 전투 중 비교해야 함</t>
  </si>
  <si>
    <t>틀린 기억을 고르면 포위가 강화되므로 증거와 일치하는 장면을 선택해 진형을 무너뜨림</t>
  </si>
  <si>
    <t>왜곡 장면 3개 판별·한 명 빼고 전부 제압</t>
  </si>
  <si>
    <t>3분 15초</t>
  </si>
  <si>
    <t>6-F | 그날의 오답노트 1페이즈</t>
  </si>
  <si>
    <t>왜곡 장면 투사→증거 대조→포위 진형 붕괴→선도체 제압</t>
  </si>
  <si>
    <t>3분</t>
  </si>
  <si>
    <t>2분 45초</t>
  </si>
  <si>
    <t>그날의 오답노트의 거짓 닻을 깨고 강당 열쇠 찾기</t>
  </si>
  <si>
    <t>책상·칠판·보랏빛 세포막 군체가 얼굴 같은 반사를 띄우며 죄책감을 증폭함</t>
  </si>
  <si>
    <t>우정 반지의 별 문양과 차한해에게만 보이는 보랏빛 진실 닻을 찾아 거짓 닻 3개를 파괴함</t>
  </si>
  <si>
    <t>거짓 닻 3개 파괴·환영 해체·강당 열쇠 획득</t>
  </si>
  <si>
    <t>5분 15초
(총 8분 30초)</t>
  </si>
  <si>
    <t>6-F | 그날의 오답노트 2페이즈</t>
  </si>
  <si>
    <t>거짓 단서 덧씌우기→죄책감 증폭→진실 닻 교체→거짓 닻 파괴</t>
  </si>
  <si>
    <t>5분
(총 8분)</t>
  </si>
  <si>
    <t>4분 45초
(총 7분 30초)</t>
  </si>
  <si>
    <t>그날의 오답노트 해체·강당 열쇠 획득</t>
  </si>
  <si>
    <t>강당에 진입하기</t>
  </si>
  <si>
    <t>주변 단서와 장치 반응을 확인해 봉인된 강당 출입문를 순서대로 해제함</t>
  </si>
  <si>
    <t>6-G | 폐교 강당·보스전</t>
  </si>
  <si>
    <t>강당 열쇠 획득</t>
  </si>
  <si>
    <t>체육관 매트로 매트 보호대 만들기</t>
  </si>
  <si>
    <t>낡은 매트 대부분이 찢어져 있어 충격을 흡수할 수 있는 부분을 골라야 함</t>
  </si>
  <si>
    <t>스펀지가 남은 매트 부분을 잘라 팔과 옆구리에 묶고 강당 바닥 충격에 대한 보호 효과를 시험함</t>
  </si>
  <si>
    <t>사용 가능한 매트 선택·보호대 제작·장착 완료</t>
  </si>
  <si>
    <t>찢어진 부분을 고르면 재료 선택 단계로 돌아감</t>
  </si>
  <si>
    <t>사용 가능한 매트 영역을 촉감 표시와 색 차이로 강조</t>
  </si>
  <si>
    <t>폐교 단서 80% : 친구 보스 충격파 경고 1회 강화</t>
  </si>
  <si>
    <t>차한해에게만 보랏빛으로 보이는 농구공의 공명 확인하기</t>
  </si>
  <si>
    <t>여러 농구공 중 변혜서의 기억과 공명하는 공만 높은 피해를 냄</t>
  </si>
  <si>
    <t>보랏빛 잔광이 흐르는 농구공을 조사해 투척 무기로 등록함</t>
  </si>
  <si>
    <t>보랏빛 농구공 공명 확인·무기 등록</t>
  </si>
  <si>
    <t>일반 농구공을 집으면 보스의 추적 속도가 잠시 증가</t>
  </si>
  <si>
    <t>오답 후 일반 농구공 하나의 상호작용 표시 제거</t>
  </si>
  <si>
    <t>농구공의 투척 궤적 익히기</t>
  </si>
  <si>
    <t>던진 공은 적을 맞힌 뒤 벽과 바닥에 튕겨 떨어지므로 공격과 회수를 동시에 계획해야 함</t>
  </si>
  <si>
    <t>표적 3회 명중 및 농구공 3회 회수</t>
  </si>
  <si>
    <t>공을 회수 불가 구역에 보내면 시작 위치로 재배치</t>
  </si>
  <si>
    <t>첫 시도에는 예상 궤적선을 표시하고 실패 후 반사 각도를 보정</t>
  </si>
  <si>
    <t>별을 삼킨 강당 안에서 변혜서의 별 모양 우정 목걸이 펜던트 심장 확인하기</t>
  </si>
  <si>
    <t>우정 반지 서브 퀘스트 완료 여부에 따라 펜던트와 약점 경고의 명확도가 달라짐</t>
  </si>
  <si>
    <t>반지의 별 각인·졸업앨범·목걸이 심장을 대조해 보스가 변혜서임을 추론함</t>
  </si>
  <si>
    <t>별 펜던트 심장·변혜서 정체 단서 확인</t>
  </si>
  <si>
    <t>일시정지·다시 보기·핵심 단서 강조 제공</t>
  </si>
  <si>
    <t>변혜서 시각 단서 확인→보랏빛 약점 경고→다음 페이즈 진입</t>
  </si>
  <si>
    <t>우정 반지 완료 시 목걸이 정체 즉시 확인·약점 경고 1회 강화</t>
  </si>
  <si>
    <t>사랑의 매로 변혜서의 괴물 외피 방어막 깨기</t>
  </si>
  <si>
    <t>사랑의 매로 외피를 타격할 때마다 교사 체벌과 학교폭력 기억이 차한해의 시야를 덮음</t>
  </si>
  <si>
    <t>공격 예고를 피하고 기억 재생이 끝난 짧은 틈에 외피 균열만 타격함</t>
  </si>
  <si>
    <t>사랑의 매 공명 타격으로 방어막 3단계 파괴</t>
  </si>
  <si>
    <t>주인공 또는 필수 동료 전멸 시 페이즈 재시작</t>
  </si>
  <si>
    <t>2분 20초</t>
  </si>
  <si>
    <t>3회 실패 후 공격 예고 시간 증가</t>
  </si>
  <si>
    <t>2분 15초</t>
  </si>
  <si>
    <t>2분 10초</t>
  </si>
  <si>
    <t>농구공으로 변혜서의 기억 개입 패턴 끊기</t>
  </si>
  <si>
    <t>기억 장면이 전투 화면을 덮는 동안 멀리 있는 기억 핵을 농구공의 반사 궤적으로 맞혀야 함</t>
  </si>
  <si>
    <t>벽 반사 각도를 조절해 기억 핵을 타격하고 공이 떨어지는 위치를 예측해 다음 패턴 전에 회수함</t>
  </si>
  <si>
    <t>농구공 반사 공격으로 기억 핵 3회 명중</t>
  </si>
  <si>
    <t>오답 선택 누적 시 죄책감 수치와 피격 위험 증가</t>
  </si>
  <si>
    <t>실패 후 모순 단서 노출 시간을 늘림</t>
  </si>
  <si>
    <t>튕겨 나온 농구공 회수하기</t>
  </si>
  <si>
    <t>공을 회수하러 이동하는 동안 보스의 추적 공격이 이어져 최단 경로와 안전 경로가 다름</t>
  </si>
  <si>
    <t>착지 예고 지점을 확인하고 장애물을 끼고 이동해 농구공을 회수한 뒤 다시 투척 거리로 복귀함</t>
  </si>
  <si>
    <t>농구공을 3회 연속 회수해 공격 기회 유지</t>
  </si>
  <si>
    <t>회수 실패 시 농구공이 중앙으로 재생성되지만 보스의 공격 패턴이 1회 추가됨</t>
  </si>
  <si>
    <t>재시도 시 착지 예상 범위를 넓히고 첫 반사 궤적을 표시</t>
  </si>
  <si>
    <t>친구의 정체를 확정하는 순간 자아마모 반응과 선의 안정 장치의 1회성 자동 완화가 동시에 발생함</t>
  </si>
  <si>
    <t>변혜서 정체 확정·선의 안정 장치 1회 자동 발동</t>
  </si>
  <si>
    <t>핵심 단서 자동 정렬·이전 기록 바로 열기·정답 후보 3개 제한</t>
  </si>
  <si>
    <t>+7% (누적 60%)</t>
  </si>
  <si>
    <t>변혜서의 정체·괴물의 인간 기원 확인</t>
  </si>
  <si>
    <t>자아마모도 60% : UI 채도 저하·전투 후 손 떨림 연출
선의 안정 장치 1회 자동 발동 : 자아마모도는 유지하고 입력 흔들림 10초 완화</t>
  </si>
  <si>
    <t>안정 앰플로 화면 간섭을 완화하고 변혜서에게 공격 멈추기</t>
  </si>
  <si>
    <t>공격을 멈춘 상태에서 자아마모 화면 간섭과 잔류 파동을 동시에 견뎌야 함</t>
  </si>
  <si>
    <t>안정 앰플 1개 사용·공격 없이 죄책감 파동 5회 생존</t>
  </si>
  <si>
    <t>체력 0 시 현재 전투 구간 재시작</t>
  </si>
  <si>
    <t>공격 전조 강화·2회 실패 후 회복품 1개 제공</t>
  </si>
  <si>
    <t>공격 중지→안전 지점 이동→목소리 추적</t>
  </si>
  <si>
    <t>안정 앰플 1개 사용 : 자아마모 수치는 유지하고 UI 간섭 8초 완화</t>
  </si>
  <si>
    <t>장화와 보호대가 파손되는 충격을 버티며 변혜서에게 다가가기</t>
  </si>
  <si>
    <t>친구의 공격은 느려지지만 철판 보호대와 매트 보호대가 차례로 파손되고 잔류 파동이 계속됨</t>
  </si>
  <si>
    <t>장화의 밀쳐짐 저항으로 접근 거리를 유지하고 파손된 철판·매트 보호대를 버리며 단계적으로 다가감</t>
  </si>
  <si>
    <t>강제 밀치기 3회 버팀·보호대 파손 후 변혜서 앞 도착</t>
  </si>
  <si>
    <t>1분 35초
(총 10분)</t>
  </si>
  <si>
    <t>보호대 파손→무기 해제→단계 접근</t>
  </si>
  <si>
    <t>1분 30초
(총 9분 30초)</t>
  </si>
  <si>
    <t>1분 25초
(총 9분)</t>
  </si>
  <si>
    <t>무기를 내려놓고 변혜서를 포옹하기</t>
  </si>
  <si>
    <t>괴물의 몸이 무너지는 가운데 공격 대신 친구를 끌어안는 선택을 해야 함</t>
  </si>
  <si>
    <t>무기를 내려놓고 우정 목걸이 심장 가까이 다가가 포옹 상호작용을 실행함</t>
  </si>
  <si>
    <t>변혜서 포옹 완료</t>
  </si>
  <si>
    <t>공격 선택 시 다른 결말 분기로 전환</t>
  </si>
  <si>
    <t>상호작용 직전 공격 버튼 안내를 숨기고 선택 문구 강조</t>
  </si>
  <si>
    <t>괴물 껍데기 안에서 잠깐 돌아온 변혜서의 인간 모습 확인하기</t>
  </si>
  <si>
    <t>괴물의 몸이 먼지처럼 무너지며 친구의 인간 모습도 이미 소멸하기 시작함</t>
  </si>
  <si>
    <t>차한해가 친구를 더 강하게 안고 얼굴과 우정 목걸이를 확인함</t>
  </si>
  <si>
    <t>변혜서의 인간 모습·우정 목걸이 확인</t>
  </si>
  <si>
    <t>변혜서의 ‘구해줘서 고마워’라는 마지막 말 듣기</t>
  </si>
  <si>
    <t>친구가 말하는 ‘구함’은 생존이 아니라 괴물의 고통에서 벗어나고 마지막에 혼자가 아니었다는 의미임</t>
  </si>
  <si>
    <t>친구의 마지막 감사와 차한해의 ‘난 또 늦었잖아’라는 반응을 끝까지 확인함</t>
  </si>
  <si>
    <t>변혜서의 마지막 감사 확인</t>
  </si>
  <si>
    <t>소멸하는 변혜서를 끌어안고 보내주기</t>
  </si>
  <si>
    <t>차한해가 놓지 않으려 해도 친구의 몸과 괴물 껍데기가 완전히 빛과 먼지로 사라짐</t>
  </si>
  <si>
    <t>빈 품과 남은 목걸이 빛을 확인하며 차한해가 무너져 우는 연출을 감상함</t>
  </si>
  <si>
    <t>변혜서 완전 소멸·보스전 종료</t>
  </si>
  <si>
    <t>+20% (누적 80%)</t>
  </si>
  <si>
    <t>변혜서의 괴물 상태 해방·완전 소멸</t>
  </si>
  <si>
    <t>폐교에서 탈출하기</t>
  </si>
  <si>
    <t>붕괴로 기존 길이 막히고 동료와 함께 제한시간 안에 탈출해야 함</t>
  </si>
  <si>
    <t>새로 열린 우회로를 따라가며 붕괴하는 폐교에서 파티원을 기다림</t>
  </si>
  <si>
    <t>모든 생존 파티원이 출구 도착</t>
  </si>
  <si>
    <t>제한시간 종료 또는 파티원 전멸 시 재시작</t>
  </si>
  <si>
    <t>실패 후 붕괴 주기 완화 및 우회로 표시</t>
  </si>
  <si>
    <t>6-H | 폐교 탈출·귀환</t>
  </si>
  <si>
    <t>관리국에 귀환 보고하기</t>
  </si>
  <si>
    <t>친구가 잠깐 인간 모습으로 돌아왔다가 완전히 소멸한 사실과 괴물의 인간 기원을 보고해야 함</t>
  </si>
  <si>
    <t>폐교 영상·우정 목걸이 심장·친구의 마지막 말·완전 소멸을 순서대로 보고하고 생존 복원으로 오해되지 않게 설명함</t>
  </si>
  <si>
    <t>친구의 일시적 인간 모습·완전 소멸·괴물 인간 기원 보고 완료</t>
  </si>
  <si>
    <t>폐교 탈출·귀환 보고 완료</t>
  </si>
  <si>
    <t>7 | 강요된 희생</t>
  </si>
  <si>
    <t>폐교 친구의 기록으로 괴물이 인간 변이체임을 공식 확인하기</t>
  </si>
  <si>
    <t>친구가 인간 모습으로 잠깐 돌아왔다가 소멸한 사실과 기존 조직 분석을 연결해야 함</t>
  </si>
  <si>
    <t>폐교 영상·우정 목걸이 심장·괴물 조직 분석을 대조해 괴물이 선의를 잃은 인간임을 공식화함</t>
  </si>
  <si>
    <t>괴물의 인간 기원 공식 확인</t>
  </si>
  <si>
    <t>핵심 문장 자동 정렬·이전 기록 바로 열기·차이 표시</t>
  </si>
  <si>
    <t>7-A | 괴물의 인간 기원 공개</t>
  </si>
  <si>
    <t>괴물 처치 기록의 인간 이름 표기 해금</t>
  </si>
  <si>
    <t>클릭헌터의 ‘균열 안으로 들어가겠다’는 예고 방송 확인하기</t>
  </si>
  <si>
    <t>괴물의 인간 기원이 밝혀진 뒤에도 조회수를 위해 위험을 자극적으로 포장함</t>
  </si>
  <si>
    <t>방송 위치·삼각대·통제선 침입 경로를 확인함</t>
  </si>
  <si>
    <t>클릭헌터의 균열 진입 예고 확인</t>
  </si>
  <si>
    <t>7-A | 클릭헌터 두 번째 생방송</t>
  </si>
  <si>
    <t>삼각대 생방송을 남기고 균열로 들어가는 클릭헌터 지켜보기</t>
  </si>
  <si>
    <t>현장 요원이 막기 전에 유튜버가 균열 안으로 뛰어들고 카메라는 균열 밖에서 계속 송출함</t>
  </si>
  <si>
    <t>균열 밖 카메라와 클릭헌터의 진입 순간을 확인함</t>
  </si>
  <si>
    <t>클릭헌터 균열 진입 완료</t>
  </si>
  <si>
    <t>클릭헌터의 선의 수치가 96에서 0으로 떨어지는 장면 확인하기</t>
  </si>
  <si>
    <t>수치가 급격히 떨어지고 유튜버 모습이 균열 안에서 사라져 이후 상태를 알 수 없음</t>
  </si>
  <si>
    <t>96에서 0까지 떨어지는 수치와 방송에 남은 오류음을 확인함</t>
  </si>
  <si>
    <t>클릭헌터 선의 수치 0 확인</t>
  </si>
  <si>
    <t>클릭헌터가 비인간형 ‘조회수는 못 참지’로 변이해 튀어나오는 장면 확인하기</t>
  </si>
  <si>
    <t>사람 손 대신 화살촉처럼 모이는 촉수·렌즈형 감각기관·흉터형 균열·금속 돌기를 인간 시절 특징과 대조함</t>
  </si>
  <si>
    <t>생방송 속 클릭헌터와 괴물의 눈썹 흉터·피어싱 흔적·표적 지정 습관을 비교함</t>
  </si>
  <si>
    <t>클릭헌터와 조회수는 못 참지의 특징 3개 일치 확인</t>
  </si>
  <si>
    <t>+5% (누적 85%)</t>
  </si>
  <si>
    <t>클릭헌터=조회수는 못 참지·균열 진입 즉시 변이 공개</t>
  </si>
  <si>
    <t>선의 수치 836 청년이 주도한 차한해 균열 진입 요구 성명 듣기</t>
  </si>
  <si>
    <t>고등급자들은 자신의 수치와 특혜를 지키려 차한해의 무한대를 희생 근거로 삼음</t>
  </si>
  <si>
    <t>836 청년의 과거 인터뷰와 현재 성명을 비교함</t>
  </si>
  <si>
    <t>836 청년의 선동·고등급자 공동 성명 확인</t>
  </si>
  <si>
    <t>7-B | 희생 선동 확산</t>
  </si>
  <si>
    <t>[이용익] -5% (누적 10%)</t>
  </si>
  <si>
    <t>폭력시위단체의 ‘괴물이 되더라도 들어가라’는 선동 확인하기</t>
  </si>
  <si>
    <t>시위단체는 멸망을 기다리는 것보다 차한해 한 명을 시험하는 편이 낫다고 주장함</t>
  </si>
  <si>
    <t>확성기·온라인 방송·시위 문구에서 차한해를 사람보다 실험 수단으로 취급하는 표현을 확인함</t>
  </si>
  <si>
    <t>폭력시위단체 희생 선동 확인</t>
  </si>
  <si>
    <t>[강재한] -10% (누적 0%)</t>
  </si>
  <si>
    <t>연구시설에 침투해 ‘권한이 없습니다’를 제압하고 접근 도구 회수하기</t>
  </si>
  <si>
    <t>보안 스캔 광선과 자동 셔터가 통로를 닫고 인증되지 않은 대상을 추적함</t>
  </si>
  <si>
    <t>스캔을 피하고 셔터 차단기를 파괴해 생체 모듈 부위를 노출·회수함</t>
  </si>
  <si>
    <t>권한이 없습니다 제압·최고 권한 키카드·생체 인증 모듈 회수</t>
  </si>
  <si>
    <t>체력 0 또는 셔터 3중 봉쇄 시 전투 입구 재시작</t>
  </si>
  <si>
    <t>2분 30초</t>
  </si>
  <si>
    <t>스캔 범위·셔터 차단기·모듈 노출 시간을 표시</t>
  </si>
  <si>
    <t>7-B | 균열 연구시설·보안 구역</t>
  </si>
  <si>
    <t>감시 광선 회피→셔터 차단기 파괴→생체 모듈 노출→제압·회수</t>
  </si>
  <si>
    <t>+5% (누적 90%)</t>
  </si>
  <si>
    <t>[이용익] -10% (누적 0%)</t>
  </si>
  <si>
    <t>[나대진] 85% 이상 : 암호 경로·연구실 최고 권한 키카드 위치 제공</t>
  </si>
  <si>
    <t>키카드와 생체 인증 모듈로 보안문 2개를 열고 이용익 비리 공개 여부 선택하기</t>
  </si>
  <si>
    <t>서로 다른 인증 순서 뒤 제한 시간 안에 자료를 복사해야 함</t>
  </si>
  <si>
    <t>첫 문은 최고 권한 키카드, 둘째 문은 회수한 생체 모듈로 열고 비리 자료를 복사함</t>
  </si>
  <si>
    <t>보안문 2개 해제·자료 복사·공개 또는 비공개 선택</t>
  </si>
  <si>
    <t>인증 실패 시 해당 보안문부터 재시도</t>
  </si>
  <si>
    <t>인증 순서·자료 핵심 문장·남은 시간 표시</t>
  </si>
  <si>
    <t>[도시] +5% 선택 (기본 60% · 최대 100%)</t>
  </si>
  <si>
    <t>접근 도구 2종 사용 완료·비리 공개 시 도시 인연 +5%·진엔딩 증언 강화</t>
  </si>
  <si>
    <t>강재한의 희생 촉구 시위대에 포위되기</t>
  </si>
  <si>
    <t>과거 차한해에게 도움받은 시민과 희생을 요구하는 군중이 같은 장소에서 충돌함</t>
  </si>
  <si>
    <t>폭력 행동을 피하며 관리국 차량까지 이동하고 시민들의 상반된 대사를 확인함</t>
  </si>
  <si>
    <t>시위 구역 3개 통과 후 차량 탑승</t>
  </si>
  <si>
    <t>체력 0 또는 군중에게 포위되면 직전 구역 재시작</t>
  </si>
  <si>
    <t>군중 이동 속도 보정·안전 경로 점멸·2회 실패 후 우회문 개방</t>
  </si>
  <si>
    <t>[강재한] 0% (유지)</t>
  </si>
  <si>
    <t>[강재한] 0% : 폭력시위단체 적대 상태 확정</t>
  </si>
  <si>
    <t>차우선과 마지막으로 대면하기</t>
  </si>
  <si>
    <t>차우선이 언니를 붙잡고 싶지만 자신도 가족에게 배운 방식으로 희생을 요구해 왔음을 인정해야 함</t>
  </si>
  <si>
    <t>과거 심부름·질투·원망을 되짚는 대화를 듣고 작별 또는 생존 약속을 선택함</t>
  </si>
  <si>
    <t>과거 회상 2개·마지막 응답 1개 완료</t>
  </si>
  <si>
    <t>회상 요약·선택 시간 제한 없음·대화 다시 보기 제공</t>
  </si>
  <si>
    <t>7-C | 마지막 대면·출동 준비</t>
  </si>
  <si>
    <t>[차우선] +15% (누적 65%)</t>
  </si>
  <si>
    <t>[차우선] 65% : 희생 반대 대사·추모 편지 해금</t>
  </si>
  <si>
    <t>나대진의 단독 탈출 계획 듣기</t>
  </si>
  <si>
    <t>나대진의 계획은 차한해를 살릴 가능성이 있지만 차한해와 균열의 관계 자체는 아직 누구도 모름</t>
  </si>
  <si>
    <t>비상 통로·공명 분산 장치·실패 위험을 확인하고 최종 진입 장비에 반영함</t>
  </si>
  <si>
    <t>탈출 계획의 핵심 단계 3개 확인</t>
  </si>
  <si>
    <t>성공 조건·실패 위험을 나란히 표시하고 선택 시간 제한 없음</t>
  </si>
  <si>
    <t>[나대진] +10% (누적 95%)</t>
  </si>
  <si>
    <t>[나대진] 95% : 최종전 비상 탈출 체크포인트 해금</t>
  </si>
  <si>
    <t>나대진에게 공명 보호 외투와 강화 전투화 수령하기</t>
  </si>
  <si>
    <t>최종 장비는 높은 방어력과 균열 지형 안정성을 제공하지만 무게와 공명 부담으로 회피 회복이 느려짐</t>
  </si>
  <si>
    <t>공명 보호 외투의 피해 감소와 강화 전투화의 밀려남 감소를 확인하고 이동·회피 페널티를 비교해 장착함</t>
  </si>
  <si>
    <t>최종 장비 2종 설명 확인 및 장착 선택</t>
  </si>
  <si>
    <t>장착 전후 방어·밀려남·회피 수치 비교와 추천 장착 제공</t>
  </si>
  <si>
    <t>[나대진] +5% (누적 100%)</t>
  </si>
  <si>
    <t>희생 명령·시위 돌파·가족 대면·최종 장비 준비 완료</t>
  </si>
  <si>
    <t>강요된 균열 진입을 받아들이고 최종 출동하기</t>
  </si>
  <si>
    <t>차한해는 진입 결과를 알지 못한 채 국가·고등급자·군중의 요구를 혼자 감당함</t>
  </si>
  <si>
    <t>나대진과 차우선의 마지막 대화를 확인하고 균열 진입 장비를 착용해 출동함</t>
  </si>
  <si>
    <t>세 집단의 요구 확인 및 최종 출동 방식 선택</t>
  </si>
  <si>
    <t>선택 시간 제한 없음·각 선택의 즉시 결과만 표시</t>
  </si>
  <si>
    <t>최종 출동 방식 결정</t>
  </si>
  <si>
    <t>자아마모도 90% : 최종 선택 전용 독백 해금</t>
  </si>
  <si>
    <t>균열 중심부로 이동하기</t>
  </si>
  <si>
    <t>고등급자와 시위대는 안전 거리에서 차한해의 단독 진입을 지켜보고 있음</t>
  </si>
  <si>
    <t>군중의 목소리를 지나 균열 바로 앞까지 이동하고 외부 삼각대·유튜버 장비 잔해를 확인함</t>
  </si>
  <si>
    <t>도시에서 대형 균열 중심의 도착 트리거에 진입</t>
  </si>
  <si>
    <t>7-D | 대형 균열 외부</t>
  </si>
  <si>
    <t>강제 출동 압박 구간 완료</t>
  </si>
  <si>
    <t>균열 내부에 진입하기</t>
  </si>
  <si>
    <t>다른 인간처럼 즉시 괴물이 될 가능성이 있지만 차한해에게 어떤 변화가 생길지는 아무도 모름</t>
  </si>
  <si>
    <t>공명 보호 외투와 강화 전투화 상태를 확인한 뒤 균열 경계를 통과함</t>
  </si>
  <si>
    <t>차한해의 인간 형태 유지 및 균열 내부 진입</t>
  </si>
  <si>
    <t>왜곡 구역 낙하 3회 시 체크포인트 재시작</t>
  </si>
  <si>
    <t>실패 후 고정 표식의 밝기 증가</t>
  </si>
  <si>
    <t>7-E | 균열 내부·남겨진 흔적</t>
  </si>
  <si>
    <t>조회수는 못 참지의 비난 파동을 피하며 클릭헌터의 삼각대와 소지품 조사하기</t>
  </si>
  <si>
    <t>화살촉 촉수가 표적을 가리키면 주변 변이체의 공격이 집중됨</t>
  </si>
  <si>
    <t>렌즈 감각기관의 시선을 끊고 표적 표식을 해제한 뒤 금속 돌기 아래 핵을 제압함</t>
  </si>
  <si>
    <t>조회수는 못 참지 제압·클릭헌터 소지품 일치 확인</t>
  </si>
  <si>
    <t>화살촉 촉수 지정→집중 공격→시선 차단→표식 해제·핵 제압</t>
  </si>
  <si>
    <t>클릭헌터와 동일 개체 확정</t>
  </si>
  <si>
    <t>네 탓 택배의 피해 전가를 끊고 거울 미로 진입하기</t>
  </si>
  <si>
    <t>네 탓 택배의 피해 전가·상태 이상 이전 패턴과 피해 연결 대상을 확인하지 않으면 공격이 차한해에게 되돌아옴</t>
  </si>
  <si>
    <t>자신이 받을 피해와 상태 이상을 가까운 부하나 시민 환영에게 전가함을 확인하고 연결 해제→처치 순서로 대응함</t>
  </si>
  <si>
    <t>네 탓 택배의 생명력 0 또는 해당 구간의 제압 조건 달성</t>
  </si>
  <si>
    <t>7-E | 균열 내부·거울 미로</t>
  </si>
  <si>
    <t>피해 전가→상태 이상 이전→책임 파동→연결 해제→처치</t>
  </si>
  <si>
    <t>공명 보호 외투와 강화 전투화로 납작 엎드려의 속박을 풀며 상하좌우 반전 통로 이동하기</t>
  </si>
  <si>
    <t>납작 엎드려의 강제 속박·복종 압박파 패턴과 이동 반전과 속박 장판이 겹쳐 입력 방향을 계속 바꿔야 함</t>
  </si>
  <si>
    <t>공명 보호 외투로 속박 피해를 줄이고 강화 전투화로 반전 통로의 미끄러짐을 막으며 압박 장치를 파괴함</t>
  </si>
  <si>
    <t>최종 장비 2종 장착 상태로 압박 장치 파괴·반전 통로 통과</t>
  </si>
  <si>
    <t>강제 속박→복종 압박파→행동 봉쇄→압박 장치 파괴·처치</t>
  </si>
  <si>
    <t>+2% (누적 92%)</t>
  </si>
  <si>
    <t>아직도 안 구했어?의 연속 돌진을 피하며 비난의 거울 깨뜨리기</t>
  </si>
  <si>
    <t>아직도 안 구했어?의 연속 돌진·구조 방해 패턴과 고속 돌진을 거울에 유도해야 안전하게 파괴할 수 있음</t>
  </si>
  <si>
    <t>휴식 없이 연속 접근하며 플레이어가 다른 대상을 구조하면 즉시 돌진함을 확인하고 돌진 유도·처치 순서로 대응함</t>
  </si>
  <si>
    <t>아직도 안 구했어?의 생명력 0 또는 해당 구간의 제압 조건 달성</t>
  </si>
  <si>
    <t>연속 돌진→구조 방해→재촉 파동→돌진 유도·처치</t>
  </si>
  <si>
    <t>차한해의 모습으로 나타난 또 다른 차한해와 마주하기</t>
  </si>
  <si>
    <t>또 다른 차한해는 가족·이용익·고등급자·시민의 목소리를 사용해 희생이 차한해 자신의 선택이라고 주장함</t>
  </si>
  <si>
    <t>대사 속 실제 차한해의 기억과 타인의 요구를 구분하며 대화를 이어감</t>
  </si>
  <si>
    <t>또 다른 차한해의 비난 대사 4종 확인</t>
  </si>
  <si>
    <t>7-F | 균열 내부·또 다른 차한해</t>
  </si>
  <si>
    <t>너만 할 수 있대의 구호를 끊고 ‘네가 사라지면 모두가 편하다’는 목소리 부정하기</t>
  </si>
  <si>
    <t>너만 할 수 있대의 희생 구호·부하 강화 패턴과 구호 중첩이 조작 방해와 자아마모 연출을 강화함</t>
  </si>
  <si>
    <t>부하들과 함께 희생 구호를 반복하며 무리의 공격력과 추격성을 높임을 확인하고 구호 차단→선도체 제압 순서로 대응함</t>
  </si>
  <si>
    <t>너만 할 수 있대의 생명력 0 또는 해당 구간의 제압 조건 달성</t>
  </si>
  <si>
    <t>희생 구호→부하 강화→집단 돌진→구호 차단→선도체 제압</t>
  </si>
  <si>
    <t>+2% (누적 94%)</t>
  </si>
  <si>
    <t>강화 전투화로 딱 한 명이면 돼의 양면 압박을 버티며 공간 도약 통로 통과하기</t>
  </si>
  <si>
    <t>딱 한 명이면 돼의 균열 방향 지정·양면 압박 패턴과 양쪽에서 좁혀 오는 진형과 순간 이동 통로의 타이밍을 맞춰야 함</t>
  </si>
  <si>
    <t>강화 전투화의 밀쳐짐 저항으로 진형을 버티고 순간 이동 통로가 열리는 타이밍에 공간을 도약함</t>
  </si>
  <si>
    <t>강화 전투화 장착 상태로 양면 압박 3회 방어·공간 도약 통로 통과</t>
  </si>
  <si>
    <t>7-F | 균열 내부·공간 도약</t>
  </si>
  <si>
    <t>균열 방향 지정→양면 압박→부하 밀치기 명령→진형 붕괴→선도체 제압</t>
  </si>
  <si>
    <t>사람들의 껍데기로 뒤덮인 바다 같은 공간 확인하기</t>
  </si>
  <si>
    <t>검붉고 보랏빛인 반투명 층 아래에서 얼굴·손·옷자락·소지품이 물결처럼 나타났다 사라짐</t>
  </si>
  <si>
    <t>실제 바다가 아닌 변이한 사람들의 빈 껍데기가 균열 중심부를 둘러싼 구조임을 확인함</t>
  </si>
  <si>
    <t>껍데기의 바다와 중심 섬 위치 확인</t>
  </si>
  <si>
    <t>7-G | 껍데기의 바다·중심 섬</t>
  </si>
  <si>
    <t>+3% (누적 97%)</t>
  </si>
  <si>
    <t>굳어진 균열 결정으로 이루어진 중심 섬으로 이동하기</t>
  </si>
  <si>
    <t>껍데기 파도가 길을 덮고 위아래 경계가 뒤집혀 안전한 발판을 구분하기 어려움</t>
  </si>
  <si>
    <t>빛나는 균열 결정을 발판으로 삼고 껍데기 파동 사이의 빈틈을 따라 중심 섬에 도달함</t>
  </si>
  <si>
    <t>중심 섬 입구 도착</t>
  </si>
  <si>
    <t>선의 압류관의 선의 봉쇄·회복 반전 패턴과 선의 자원을 봉쇄하는 장치를 먼저 파괴해야 정상 공격이 가능함</t>
  </si>
  <si>
    <t>차한해의 회복과 공명 능력을 봉쇄하고 빼앗은 선의로 외피를 재생함을 확인하고 탈취 장치 파괴→외피 제압 순서로 대응함</t>
  </si>
  <si>
    <t>선의 봉쇄 장치 파괴·정예 수호체 제압</t>
  </si>
  <si>
    <t>10분 30초
(정예전 총 10분 30초)</t>
  </si>
  <si>
    <t>선의 봉쇄→회복 반전→탈취 외피 재생→탈취 장치 파괴→외피 제압</t>
  </si>
  <si>
    <t>10분
(정예전 총 10분)</t>
  </si>
  <si>
    <t>9분 30초
(정예전 총 9분 30초)</t>
  </si>
  <si>
    <t>선의 조각·기억·환영·정예 수호체 전투 완료</t>
  </si>
  <si>
    <t>중심 섬의 너만 무한이잖아와 마주하기</t>
  </si>
  <si>
    <t>차한해와 같은 공명 파장을 지닌 최종 보스의 정체를 확인함</t>
  </si>
  <si>
    <t>너만 무한이잖아의 외형·공명 흔적·핵심 단서를 확인하고 다음 전투 단계의 공략 정보를 파악함</t>
  </si>
  <si>
    <t>너만 무한이잖아 확인 후 다음 전투·대화 단계 진입</t>
  </si>
  <si>
    <t>7-H | 너만 무한이잖아 보스전</t>
  </si>
  <si>
    <t>너만 무한이잖아 시각 단서 확인→다음 단계 진입</t>
  </si>
  <si>
    <t>너만 무한이잖아의 등급 배정 규칙 무효화하기</t>
  </si>
  <si>
    <t>보스가 차한해의 기억 속 인물에게 선의 등급과 희생 우선순위를 부여해 공격 규칙을 바꿈</t>
  </si>
  <si>
    <t>등급 발생 장치 4개 파괴</t>
  </si>
  <si>
    <t>파티 전멸 또는 F등급 대상 소멸 시 1페이즈 재시작</t>
  </si>
  <si>
    <t>2분 40초</t>
  </si>
  <si>
    <t>실패 후 등급별 위험 아이콘과 다음 측정 순서를 표시</t>
  </si>
  <si>
    <t>시민·동료에게 부여된 등급 표식 해제하기</t>
  </si>
  <si>
    <t>낮은 등급 대상은 구조 우선순위에서 제외되고 높은 등급 대상은 위험한 공격을 대신 받도록 강제됨</t>
  </si>
  <si>
    <t>동료와 시민 사이의 연결선을 교차시켜 표식을 분산하고 측정 범위 밖으로 이동시켜 등급을 제거함</t>
  </si>
  <si>
    <t>시민·동료 표식 6개 전부 해제</t>
  </si>
  <si>
    <t>표식 대상 2명 소멸 시 현재 페이즈 재시작</t>
  </si>
  <si>
    <t>실패 후 해제 가능한 연결선을 순서대로 강조</t>
  </si>
  <si>
    <t>차한해에게 연결된 무한대 부담 장치 파괴하기</t>
  </si>
  <si>
    <t>보스가 모든 균열 피해를 차한해에게 이전하고 예상 손실 1명이라는 계산을 최적해로 고정함</t>
  </si>
  <si>
    <t>부담 연결 장치 4개 동시 파괴</t>
  </si>
  <si>
    <t>자아 마모도 최대 또는 동료 전멸 시 2페이즈 재시작</t>
  </si>
  <si>
    <t>3분 10초</t>
  </si>
  <si>
    <t>반복 실패 시 장치 동시 입력 허용 시간을 늘림</t>
  </si>
  <si>
    <t>2분 50초</t>
  </si>
  <si>
    <t>너만 무한이잖아의 핵을 노출시켜 마지막 일격 준비하기</t>
  </si>
  <si>
    <t>계량 장치가 무너지자 차한해와 같은 파장을 가진 핵이 드러나며 마지막 공격이 두 존재를 연결할 위험이 있음</t>
  </si>
  <si>
    <t>잔여 패턴을 피하고 핵의 공명 주기에 맞춰 마지막 일격 입력을 준비함</t>
  </si>
  <si>
    <t>너만 무한이잖아 핵 노출 및 마지막 일격 가능 상태</t>
  </si>
  <si>
    <t>참여 인원 3명 이상 이탈 또는 체력 0 시 최종 페이즈 재시작</t>
  </si>
  <si>
    <t>4분
(총 12분 30초)</t>
  </si>
  <si>
    <t>실패 후 참여 인원의 위험 순서와 핵 노출 시간을 표시</t>
  </si>
  <si>
    <t>7분 30초
(총 22분 30초)</t>
  </si>
  <si>
    <t>4분
(총 11분 30초)</t>
  </si>
  <si>
    <t>너만 무한이잖아 보스전 완료</t>
  </si>
  <si>
    <t>자아마모도 100% : 최종 UI 붕괴·희생 선택 독백 해금</t>
  </si>
  <si>
    <t>마지막 일격으로 너만 무한이잖아와 동기화하기</t>
  </si>
  <si>
    <t>너만 무한이잖아는 피하거나 살려 달라고 하지 않고 마지막 공격을 그대로 받아 두 존재의 기억을 연결함</t>
  </si>
  <si>
    <t>공격이 핵에 닿는 순간 시간이 멈추고 차한해가 균열과 너만 무한이잖아의 기억을 직접 체험함</t>
  </si>
  <si>
    <t>차한해·너만 무한이잖아 완전 동기화</t>
  </si>
  <si>
    <t>차한해와 너만 무한이잖아가 둘이면서 하나라는 진실 확인하기</t>
  </si>
  <si>
    <t>차한해는 균열 밖에서 인간 형태로, 너만 무한이잖아는 균열 안에서 괴물 형태로 태어난 같은 근원의 존재임</t>
  </si>
  <si>
    <t>두 존재의 탄생 기억과 공명 구조를 겹쳐 보며 차한해의 무한한 선의가 태생적임을 이해함</t>
  </si>
  <si>
    <t>차한해의 균열 기원과 너만 무한이잖아의 동일 근원 확인</t>
  </si>
  <si>
    <t>7-I | 균열과 차한해의 진실</t>
  </si>
  <si>
    <t>+3% (누적 100%)</t>
  </si>
  <si>
    <t>차한해의 태생·무한한 선의 기원 확인</t>
  </si>
  <si>
    <t>너만 무한이잖아가 제시한 두 해결 방법 듣기</t>
  </si>
  <si>
    <t>모두 함께 균열에 들어가는 방법과 차한해 혼자 희생하는 방법은 살릴 수 있는 대상이 다르다고 설명됨</t>
  </si>
  <si>
    <t>공동 진입 시 차한해 생존·변이체 소멸, 단독 희생 시 차한해 소멸·변이체 복원이라는 설명을 확인함</t>
  </si>
  <si>
    <t>두 해결 방법과 예상 손실 확인</t>
  </si>
  <si>
    <t>진실을 사람들에게 모두 알릴지 숨길지 선택하기</t>
  </si>
  <si>
    <t>전체 진실을 알리면 시민들이 차한해의 단독 희생을 선택할 가능성이 있고 숨기면 시민의 선택권을 제한함</t>
  </si>
  <si>
    <t>‘진실 공개’ 또는 ‘단독 희생 방법을 숨김’을 선택함</t>
  </si>
  <si>
    <t>진실 공개 여부 결정</t>
  </si>
  <si>
    <t>최종 엔딩 1차 분기</t>
  </si>
  <si>
    <t>도시 인연과 진실 공개 여부에 따른 시민 반응 확인하기</t>
  </si>
  <si>
    <t>시민의 직접 기억과 증언이 충분하지 않으면 고등급자·폭력시위단체의 희생 논리가 우세함</t>
  </si>
  <si>
    <t>진실 공개+도시 100%는 시민 증언이 확산되고, 공개+99% 이하는 단독 희생 요구가 우세하며, 진실 은폐 시 도시 75% 이상만 차한해의 공동 진입 요청을 믿음</t>
  </si>
  <si>
    <t>도시 인연 조건에 따른 최종 시민 선택 확정</t>
  </si>
  <si>
    <t>7-J | 최종 선택·도시 인연 판정</t>
  </si>
  <si>
    <t>공개+100% : 진엔딩
은폐+75% 이상 : 선의의 거짓말
그 외 : 희생 경로</t>
  </si>
  <si>
    <t>차한해의 희생을 반대하는 시민들의 증언 듣기</t>
  </si>
  <si>
    <t>도시 인연 100%에서도 고등급자와 폭력시위단체는 처음에는 차한해의 희생을 계속 요구함</t>
  </si>
  <si>
    <t>차한해에게 직접 도움받은 시민들이 ‘한 사람에게 죽으라고 강요할 수 없다’고 말하고 선택 서브 퀘스트의 구체적인 기억을 증언함</t>
  </si>
  <si>
    <t>시민 증언이 군중 전체로 확산</t>
  </si>
  <si>
    <t>진실 공개·도시 인연 100% 전용</t>
  </si>
  <si>
    <t>시민들의 목소리로 고등급자와 폭력시위단체 설득하기</t>
  </si>
  <si>
    <t>일부 고등급자와 시위자는 끝까지 차한해 희생을 주장하지만 과거 자신들이 구조받은 기억과 초기 영웅 활동을 부정하기 어려움</t>
  </si>
  <si>
    <t>836 청년이 먼저 균열로 향하고 시민들이 책임을 나누자 다른 고등급자와 시위자도 하나씩 동참함</t>
  </si>
  <si>
    <t>고등급자·폭력시위단체 포함 공동 진입 합의</t>
  </si>
  <si>
    <t>공동 진입 또는 차한해 단독 희생 선택 실행</t>
  </si>
  <si>
    <t>껍데기까지 인간으로 돌아오며 너만 무한이잖아의 거짓말 확인하기</t>
  </si>
  <si>
    <t>너만 무한이잖아는 공동 진입 시 변이체가 소멸한다고 했지만 껍데기의 바다와 외부 괴물들이 모두 인간으로 복원됨</t>
  </si>
  <si>
    <t>갈라지는 괴물 외피와 돌아온 사람들을 확인하고 마지막 목소리로 인간들의 선택을 시험한 거짓말이었음을 들음</t>
  </si>
  <si>
    <t>공동 진입 시 차한해·시민 생존 및 변이체 전원 복원</t>
  </si>
  <si>
    <t>7-K | 엔딩 결과</t>
  </si>
  <si>
    <t>진엔딩 또는 선의의 거짓말 엔딩에서 재생</t>
  </si>
  <si>
    <t>공동 진입이 거부되거나 차한해가 스스로 단독 희생을 선택하면 차한해만 균열에 흡수됨</t>
  </si>
  <si>
    <t>진실 은폐 단독 희생 또는 도시 인연 조건 미달 경로</t>
  </si>
  <si>
    <t>차한해와 도시의 최종 생존 상태 확인하기</t>
  </si>
  <si>
    <t>엔딩에 따라 차한해의 생존·시민의 선택권·사람들이 진실을 안 정도가 달라짐</t>
  </si>
  <si>
    <t>진엔딩·선의의 거짓말·희생 엔딩의 차한해 상태와 도시 반응을 확인함</t>
  </si>
  <si>
    <t>선택한 엔딩 상태 확정</t>
  </si>
  <si>
    <t>균열 소멸과 변이체 복원 결과 확인하기</t>
  </si>
  <si>
    <t>엔딩 분기에 따라 차한해 생존 여부와 시민들이 알고 있는 진실이 다름</t>
  </si>
  <si>
    <t>각 지역의 균열 소멸·복원된 사람·차한해 상태를 차례로 확인함</t>
  </si>
  <si>
    <t>후일담 장면 전부 재생</t>
  </si>
  <si>
    <t>인물별 이름과 이전 선택 결과를 함께 표시</t>
  </si>
  <si>
    <t>7-L | 후일담</t>
  </si>
  <si>
    <t>차우선의 편지 또는 생존한 차한해와의 재회 확인하기</t>
  </si>
  <si>
    <t>희생 엔딩에서는 추모 편지, 생존 엔딩에서는 사과와 재회 대화로 내용이 달라짐</t>
  </si>
  <si>
    <t>엔딩 조건에 맞는 차우선 후일담을 확인함</t>
  </si>
  <si>
    <t>추모 편지 3문단 확인</t>
  </si>
  <si>
    <t>문단별 일시정지·글자 크기 조절·다시 보기 제공</t>
  </si>
  <si>
    <t>[차우선] +20% (누적 85%)</t>
  </si>
  <si>
    <t>[차우선] 85% : 언니를 닮은 행동을 시작하는 후일담 해금</t>
  </si>
  <si>
    <t>진엔딩에서는 시민들이 공동 선택을 기록하고 희생 엔딩에서는 이용익이 차한해를 정치적으로 소비함</t>
  </si>
  <si>
    <t>추모 장면 2개와 이용익 연설 확인</t>
  </si>
  <si>
    <t>연설 빠른 넘김·추모 물품 확대·다시 보기 제공</t>
  </si>
  <si>
    <t>[이용익] 0% (유지)</t>
  </si>
  <si>
    <t>[이용익] 0% : 희생을 정치 자산으로 이용한 결말 확정</t>
  </si>
  <si>
    <t>나대진이 보존한 차한해 연구 기록 확인하기</t>
  </si>
  <si>
    <t>관리국은 차한해를 무한한 자원으로 기록하려 하지만 나대진은 개인의 선택과 피해를 함께 남기려 함</t>
  </si>
  <si>
    <t>공식 기록과 나대진의 비공개 기록을 비교해 차한해가 사람으로 기억되는 방식을 확인함</t>
  </si>
  <si>
    <t>공식·비공개 기록 비교 완료</t>
  </si>
  <si>
    <t>차이 문장 강조·문서 확대·다시 보기 제공</t>
  </si>
  <si>
    <t>[나대진] 100% (유지)</t>
  </si>
  <si>
    <t>[나대진] 100% : 차한해 개인 기록 보존 결말 해금</t>
  </si>
  <si>
    <t>수년 뒤 차한해와 도시가 기억하는 선택 확인하기</t>
  </si>
  <si>
    <t>차한해 생존 여부와 도시 인연에 따라 추모 표식·공동 진입 기록·개인 기억의 형태가 달라짐</t>
  </si>
  <si>
    <t>수년 뒤 추모 오브젝트 3개 확인</t>
  </si>
  <si>
    <t>오브젝트 위치 표식·대사 다시 보기 제공</t>
  </si>
  <si>
    <t>주요 인물 후일담 확인</t>
  </si>
  <si>
    <t>도시 인연 100% : 공동 진입 기록·시민 증언 보존 후일담
미달 : 선택한 엔딩에 따른 추모·망각 후일담</t>
  </si>
  <si>
    <t>생존자들의 변화와 남겨진 관계 확인하기</t>
  </si>
  <si>
    <t>여러 지역과 인물의 변화를 짧은 장면 안에서 연결해 이해해야 함</t>
  </si>
  <si>
    <t>장면 순서와 반복되는 상징을 보며 가족·한도윤·친구·시민의 변화와 그 결과를 확인함</t>
  </si>
  <si>
    <t>주요 인연 임계치별 후일담 추가</t>
  </si>
  <si>
    <t>엔딩 크레딧 감상하기</t>
  </si>
  <si>
    <t>긴 크레딧 중 추가 장면과 기록이 삽입되어 놓칠 수 있음</t>
  </si>
  <si>
    <t>크레딧 사이의 주요 장면을 확인하며 엔딩 크레딧을 마지막까지 감상함</t>
  </si>
  <si>
    <t>크레딧 종료</t>
  </si>
  <si>
    <t>일시정지·배속·다시 보기 기능 제공</t>
  </si>
  <si>
    <t>콘텐츠명</t>
  </si>
  <si>
    <t>캐릭터 이름</t>
  </si>
  <si>
    <t>전투 상태</t>
  </si>
  <si>
    <t>기본 공격력</t>
  </si>
  <si>
    <t>공격력 변화(최초·일회성)</t>
  </si>
  <si>
    <t>기본 방어력</t>
  </si>
  <si>
    <t>방어력 변화(획득·손상·파손)</t>
  </si>
  <si>
    <t>스킬(최초 해금)</t>
  </si>
  <si>
    <t>변경 근거·현재 상태</t>
  </si>
  <si>
    <t>차한해</t>
  </si>
  <si>
    <t>전투 시스템 미개방</t>
  </si>
  <si>
    <t>기본 공격력 10 / 기본 방어력 10</t>
  </si>
  <si>
    <t>일반인 신체 능력 유지</t>
  </si>
  <si>
    <t>아파트 계단으로 이동하며 ‘보라멍울’를 피해 숨기</t>
  </si>
  <si>
    <t>무의식적 일회성 발현</t>
  </si>
  <si>
    <t>기본 공격력 10 / 무의식적 선의 폭발 +990 · 순간 출력 1000 / 기본 방어력 10</t>
  </si>
  <si>
    <t>미개방·힘 재현 불가</t>
  </si>
  <si>
    <t>무의식적 선의 폭발 종료 : +990 → 0</t>
  </si>
  <si>
    <t>첫 힘의 존재와 발동 방법을 인식하지 못함</t>
  </si>
  <si>
    <t>질질핵를 우회해 안전 구역으로 이동하기</t>
  </si>
  <si>
    <t>쫓쫓해삼와 싸우는 고등급자 곁을 지나 따뜻한 음식 구해오기</t>
  </si>
  <si>
    <t>길막말미잘가 점거한 보급로에서 노인의 약주머니 찾아주기</t>
  </si>
  <si>
    <t>전투 가능·비전투 콘텐츠</t>
  </si>
  <si>
    <t>관리국 지급 권총 +20
관리국 대응 장갑 +3
비살상 충격탄 사용 시 +6</t>
  </si>
  <si>
    <t>기본 보호 조끼 +30
관리국 방진 고글 +4
관리국 대응 장갑 +5
관리국 전술화 +6
관리국 방진 마스크 +3</t>
  </si>
  <si>
    <t>관리국 표준 대응 세트 8종·응급 주사·비살상 충격탄 획득</t>
  </si>
  <si>
    <t>전투 가능</t>
  </si>
  <si>
    <t>기본 공격력 100 / 스킬 : 조준 사격 · 긴급 회피</t>
  </si>
  <si>
    <t>전투 수치 변화 없이 탐색·대화·이동 진행</t>
  </si>
  <si>
    <t>소형 방진 필터 1개 획득</t>
  </si>
  <si>
    <t>스킬 : 공격 예고 판독</t>
  </si>
  <si>
    <t>기본 공격력 120 / 스킬 : 회피 반격</t>
  </si>
  <si>
    <t>현재 전투 숙련·장비 상태 적용</t>
  </si>
  <si>
    <t>관리국 방진 마스크 내구도 +30</t>
  </si>
  <si>
    <t>소형 방진 필터 1개 사용·관리국 방진 마스크 내구도 30 회복</t>
  </si>
  <si>
    <t>보랏빛 철봉 +80</t>
  </si>
  <si>
    <t>기본 공격력 160 / 스킬 : 공명 약점 타격</t>
  </si>
  <si>
    <t>기본 보호 조끼 손상: +30 → +15</t>
  </si>
  <si>
    <t>기본 방어력 110 / 기본 보호 조끼 손상 : +30 → +15 / 스킬 : 장비 내구도 확인</t>
  </si>
  <si>
    <t>깨진 경찰 방패 +20</t>
  </si>
  <si>
    <t>깨진 경찰 방패·휴대용 섬광 신호기 획득</t>
  </si>
  <si>
    <t>차단기 막대 +90</t>
  </si>
  <si>
    <t>차단기 막대 +90·현장 회수 및 무기 등록 완료</t>
  </si>
  <si>
    <t>스킬 : 환경 유인</t>
  </si>
  <si>
    <t>기본 공격력 180</t>
  </si>
  <si>
    <t>나무판 보호대 +10</t>
  </si>
  <si>
    <t>나무판 보호대 +10 / 스킬 : 임시 장비 제작</t>
  </si>
  <si>
    <t>나무판 보호대 파손: 사용 불가</t>
  </si>
  <si>
    <t>기본 공격력 220 / 기본 방어력 120 / 나무판 보호대 파손: 사용 불가 / 스킬 : 보스 핵 집중 공격</t>
  </si>
  <si>
    <t>고등급자 공명 증폭기 +15</t>
  </si>
  <si>
    <t>충격 보호대 +20
관리국 대응 장갑 해제 : +5 → 0
공명 보호 장갑 +15</t>
  </si>
  <si>
    <t>[나대진] 75% 이상에서 충격 보호대·공명 보호 장갑·고등급자 공명 증폭기 획득</t>
  </si>
  <si>
    <t>전광판 쇠막대 +100</t>
  </si>
  <si>
    <t>고등급자 공명 증폭기와 전광판 쇠막대 동시 사용</t>
  </si>
  <si>
    <t>스킬 : 상반 전조 판별</t>
  </si>
  <si>
    <t>깨진 경찰 방패 파손: 사용 불가</t>
  </si>
  <si>
    <t>깨진 경찰 방패 파손 : 사용 불가</t>
  </si>
  <si>
    <t>관리국 응급 주사 1개 사용·합치면 강해진댔잖아 보스전 완료</t>
  </si>
  <si>
    <t>군용 방탄판 +35</t>
  </si>
  <si>
    <t>군용 방탄판 +35 / 스킬 : 강한 공격 방어</t>
  </si>
  <si>
    <t>보스 전투</t>
  </si>
  <si>
    <t>보스 기믹 진행</t>
  </si>
  <si>
    <t>스킬 : 카메라 사각지대 이동</t>
  </si>
  <si>
    <t>군용 방탄판 균열: +35 → +15</t>
  </si>
  <si>
    <t>기본 공격력 340 / 기본 방어력 150 / 군용 방탄판 균열: +35 → +15 / 스킬 : 비공개 구조</t>
  </si>
  <si>
    <t>소방용 진압 도끼 +75
구조용 로프 발사기 +12</t>
  </si>
  <si>
    <t>구조대 안전모 +8</t>
  </si>
  <si>
    <t>재난 구조 세트 3종 임시 대여</t>
  </si>
  <si>
    <t>소방 방열복 +22
화염 보호복 +20</t>
  </si>
  <si>
    <t>소방 방열복 임시 착용·도시 인연 50% 이상 시 화염 보호복 획득</t>
  </si>
  <si>
    <t>소방용 진압 도끼·구조용 로프 발사기 반납 : +87 → 0</t>
  </si>
  <si>
    <t>구조대 안전모·소방 방열복 반납 : +30 → 0
기본 보호 조끼 완전 파손 : 사용 불가
화염 보호복 손상 : +20 → +10</t>
  </si>
  <si>
    <t>재난 구조 세트 임시 장비 반납·영구 장비 손상 반영</t>
  </si>
  <si>
    <t>관리국 방진 고글 해제 : +4 → 0
관리국 방진 마스크 해제 : +3 → 0
먼지 보호 안경 +10
균열 보호 마스크 +15</t>
  </si>
  <si>
    <t>관리국 환경 장비를 폐교 전용 장비로 교체</t>
  </si>
  <si>
    <t>철판 보호대 +25</t>
  </si>
  <si>
    <t>철판 보호대 +25 / 스킬 : 시민 지원 장비</t>
  </si>
  <si>
    <t>오염 차단 전신복 +35
심층 균열 탐사 헬멧 +12
관리국 전술화 해제 : +6 → 0
고밀도 충격 흡수 장화 +10</t>
  </si>
  <si>
    <t>심층 균열 탐사 기본 장비 3종 수령·장착·조건 달성 시 선의 안정 장치 추가 수령</t>
  </si>
  <si>
    <t>스킬 : 청각 추적 끊기</t>
  </si>
  <si>
    <t>사랑의 매 +140</t>
  </si>
  <si>
    <t>사랑의 매 +140·현장 회수 및 무기 등록 완료</t>
  </si>
  <si>
    <t>기본 공격력 430 / 스킬 : 공명 외피 파괴</t>
  </si>
  <si>
    <t>무리 선도체·구역 보스 전투</t>
  </si>
  <si>
    <t>구역 보스 전투</t>
  </si>
  <si>
    <t>그날의 오답노트 2페이즈·강당 열쇠 획득</t>
  </si>
  <si>
    <t>매트 보호대 +15</t>
  </si>
  <si>
    <t>매트 보호대 +15 / 스킬 : 현장 방어구 제작</t>
  </si>
  <si>
    <t>보랏빛 농구공 +120</t>
  </si>
  <si>
    <t>스킬 : 반사 투척</t>
  </si>
  <si>
    <t>별을 삼킨 강당가 변혜서임을 확정하고 선의 안정 장치 발동 견디기</t>
  </si>
  <si>
    <t>선의 안정 장치 1회 소진·자아마모 수치는 유지하고 입력 흔들림 10초 완화</t>
  </si>
  <si>
    <t>안정 앰플 1개 사용·자아마모 수치는 유지하고 UI 간섭 8초 완화</t>
  </si>
  <si>
    <t>철판 보호대 파손 : 사용 불가
매트 보호대 파손 : 사용 불가</t>
  </si>
  <si>
    <t>기본 방어력 180 / 철판 보호대 파손 : 사용 불가 · 매트 보호대 파손 : 사용 불가</t>
  </si>
  <si>
    <t>강화 변이체 전투</t>
  </si>
  <si>
    <t>권한이 없습니다 제압·연구실 최고 권한 키카드·보안 요원 생체 인증 모듈 회수</t>
  </si>
  <si>
    <t>선택 콘텐츠·접근 도구 사용</t>
  </si>
  <si>
    <t>보안문 2개 해제·이용익 비리 공개 여부 선택</t>
  </si>
  <si>
    <t>오염 차단 전신복 해제 : +35 → 0
공명 보호 외투 +30
고밀도 충격 흡수 장화 해제 : +10 → 0
강화 전투화 +20</t>
  </si>
  <si>
    <t>심층 탐사 장비를 최종 균열 장비로 교체</t>
  </si>
  <si>
    <t>정예 전투</t>
  </si>
  <si>
    <t>기본 공격력 520 / 기본 방어력 200 / 스킬 : 안전 구역 확보</t>
  </si>
  <si>
    <t>스킬: 등급 규칙 무효화</t>
  </si>
  <si>
    <t>기본 공격력 560 / 기본 방어력 220 / 스킬: 유한한 선의 분담</t>
  </si>
  <si>
    <t>모두가 각자 가까운 균열로 함께 들어가기</t>
  </si>
  <si>
    <t>전투 종료</t>
  </si>
  <si>
    <t>최종 전투 이후 상태 유지</t>
  </si>
  <si>
    <t>차한해 단독 희생과 변이체 복원 결과 확인하기</t>
  </si>
  <si>
    <t>도시의 책임 인정 또는 이용익의 정치적 소비 확인하기</t>
  </si>
  <si>
    <t>플레이어 고유명(CLASS)</t>
  </si>
  <si>
    <t>공격력 합산 요소(최초·일회성 변화)</t>
  </si>
  <si>
    <t>방어력 합산 요소(획득·손상·파손)</t>
  </si>
  <si>
    <t>이름</t>
  </si>
  <si>
    <t>타입</t>
  </si>
  <si>
    <t>참고 이미지</t>
  </si>
  <si>
    <t>사용 권한 | 획득 방식 | 획득 조건</t>
  </si>
  <si>
    <t>거래 제한</t>
  </si>
  <si>
    <t>사용 조건</t>
  </si>
  <si>
    <t>공격 수치 | 공격 보정</t>
  </si>
  <si>
    <t>방어 수치 | 방어 보정</t>
  </si>
  <si>
    <t>기타 수치</t>
  </si>
  <si>
    <t>세트 이름 | 효과 | 내용</t>
  </si>
  <si>
    <t>수치</t>
  </si>
  <si>
    <t>최소 공격력</t>
  </si>
  <si>
    <t>최대 공격력</t>
  </si>
  <si>
    <t>관리국 지급 권총</t>
  </si>
  <si>
    <t>무기</t>
  </si>
  <si>
    <t>선의관리국 요원</t>
  </si>
  <si>
    <t>퀘스트</t>
  </si>
  <si>
    <t>118번 | 관리국 표준 대응 장비 8종·응급품 2종을 수령하고 상태 UI 확인하기</t>
  </si>
  <si>
    <t>획득 시 귀속</t>
  </si>
  <si>
    <t>119번 이후 | 균열 대응 원거리 전투에서 사용</t>
  </si>
  <si>
    <t>원거리 공격 보정 +5</t>
  </si>
  <si>
    <t>관리국 표준 대응 세트</t>
  </si>
  <si>
    <t>2세트: 장비 교체 시간 -10%
5세트: 균열 오염 저항 +10
8세트: 자아 마모 누적량 -15%</t>
  </si>
  <si>
    <t>물리·관통</t>
  </si>
  <si>
    <t>기본 보호 조끼</t>
  </si>
  <si>
    <t>상의</t>
  </si>
  <si>
    <t>130번 사용·131번 손상·188번 완전 파손</t>
  </si>
  <si>
    <t>충격 저항 +8</t>
  </si>
  <si>
    <t>충격 저항</t>
  </si>
  <si>
    <t>관리국 방진 고글</t>
  </si>
  <si>
    <t>얼굴</t>
  </si>
  <si>
    <t>128번 공명 흔적 추적·192번 먼지 보호 안경으로 교체</t>
  </si>
  <si>
    <t>분진·시야 방해 저항 +10</t>
  </si>
  <si>
    <t>균열 감지 범위 +2m</t>
  </si>
  <si>
    <t>균열 감지 패시브</t>
  </si>
  <si>
    <t>+2m</t>
  </si>
  <si>
    <t>관리국 대응 장갑</t>
  </si>
  <si>
    <t>손</t>
  </si>
  <si>
    <t>123번 잔해 제거·153번 공명 보호 장갑으로 교체</t>
  </si>
  <si>
    <t>근접 공격 보정 +2</t>
  </si>
  <si>
    <t>접촉 피해 감소 +5%</t>
  </si>
  <si>
    <t>상호작용 속도 +5%</t>
  </si>
  <si>
    <t>접촉 안정 패시브</t>
  </si>
  <si>
    <t>피해 -5%</t>
  </si>
  <si>
    <t>관리국 전술화</t>
  </si>
  <si>
    <t>신발</t>
  </si>
  <si>
    <t>119·126번 회피 훈련·196번 고밀도 충격 흡수 장화로 교체</t>
  </si>
  <si>
    <t>넘어짐 저항 +10%</t>
  </si>
  <si>
    <t>회피 이동 거리 +5%</t>
  </si>
  <si>
    <t>기동 보정</t>
  </si>
  <si>
    <t>+5%</t>
  </si>
  <si>
    <t>관리국 방진 마스크</t>
  </si>
  <si>
    <t>128번 필터 교체 후 공명 흔적 추적·192번 균열 보호 마스크로 교체</t>
  </si>
  <si>
    <t>균열 오염 저항 +8</t>
  </si>
  <si>
    <t>자아 마모 저항 +3%</t>
  </si>
  <si>
    <t>오염 저항</t>
  </si>
  <si>
    <t>관리국 무전 이어피스</t>
  </si>
  <si>
    <t>액세서리</t>
  </si>
  <si>
    <t>125번 공격 예고 판독에 사용</t>
  </si>
  <si>
    <t>공격 예고 판독 시간 +0.3초</t>
  </si>
  <si>
    <t>전술 정보 패시브</t>
  </si>
  <si>
    <t>+0.3초</t>
  </si>
  <si>
    <t>관리국 상태 측정기</t>
  </si>
  <si>
    <t>131번 장비 손상 확인·임무 종료 시 자동 동기화</t>
  </si>
  <si>
    <t>장비 내구도·자아 마모도 표시</t>
  </si>
  <si>
    <t>상태 확인 패시브</t>
  </si>
  <si>
    <t>UI 표시</t>
  </si>
  <si>
    <t>보랏빛 철봉</t>
  </si>
  <si>
    <t>일반인 / 모든 선의 등급자</t>
  </si>
  <si>
    <t>콘텐츠</t>
  </si>
  <si>
    <t>129번 | 차한해에게만 보이는 보랏빛 아우라가 흐르는 철봉 회수</t>
  </si>
  <si>
    <t>130번 밖으로 나가재 제압 후 132번 소멸</t>
  </si>
  <si>
    <t>근접 강공격 보정 +10</t>
  </si>
  <si>
    <t>경직 유발 +12%</t>
  </si>
  <si>
    <t>충격</t>
  </si>
  <si>
    <t>깨진 경찰 방패</t>
  </si>
  <si>
    <t>보조 장비</t>
  </si>
  <si>
    <t>134번 | 구조한 경찰에게 깨진 경찰 방패와 휴대용 섬광 신호기 받기</t>
  </si>
  <si>
    <t>146번 나만 살아서 다행 보스전·166번 파손</t>
  </si>
  <si>
    <t>전방 피해 감소 +12%</t>
  </si>
  <si>
    <t>전방 방어 해금</t>
  </si>
  <si>
    <t>물리 저항</t>
  </si>
  <si>
    <t>차단기 막대</t>
  </si>
  <si>
    <t>140번 | 차한해에게만 보이는 보랏빛 공명의 차단기 막대 회수</t>
  </si>
  <si>
    <t>141번 유인·142번 비상구대게 제압</t>
  </si>
  <si>
    <t>근접 공격 보정 +12</t>
  </si>
  <si>
    <t>환경 유인 효과 +10%</t>
  </si>
  <si>
    <t>전기·충격</t>
  </si>
  <si>
    <t>나무판 보호대</t>
  </si>
  <si>
    <t>팔 방어구</t>
  </si>
  <si>
    <t>제작</t>
  </si>
  <si>
    <t>145번 | 대피소 시민과 나무판 보호대 제작</t>
  </si>
  <si>
    <t>146~148번 나만 살아서 다행 보스전 사용 후 파손</t>
  </si>
  <si>
    <t>근접 피해 감소 +5%</t>
  </si>
  <si>
    <t>임시 장비 제작</t>
  </si>
  <si>
    <t>소방용 진압 도끼</t>
  </si>
  <si>
    <t>고등급자 / 선의관리국 요원</t>
  </si>
  <si>
    <t>185번 | 회사로 우회하며 소방 보급 상자에서 확보</t>
  </si>
  <si>
    <t>188번 붕괴 잔해 3개 파괴 후 반납</t>
  </si>
  <si>
    <t>구조물 공격 보정 +30</t>
  </si>
  <si>
    <t>구조 행동 속도 +15%</t>
  </si>
  <si>
    <t>재난 구조 세트</t>
  </si>
  <si>
    <t>2세트: 구조 행동 속도 +10%
4세트: 화염·연기 피해 -15%</t>
  </si>
  <si>
    <t>화염 대응</t>
  </si>
  <si>
    <t>소방 방열복</t>
  </si>
  <si>
    <t>187번 | 부상당한 소방관 구조 후 임시 대여</t>
  </si>
  <si>
    <t>188번 고열·낙하물 구간 통과 후 반납</t>
  </si>
  <si>
    <t>화염 피해 감소 +20%</t>
  </si>
  <si>
    <t>이동 속도 -5%</t>
  </si>
  <si>
    <t>화염 저항</t>
  </si>
  <si>
    <t>구조대 안전모</t>
  </si>
  <si>
    <t>머리</t>
  </si>
  <si>
    <t>186~188번 낙하물 피해 대응 후 반납</t>
  </si>
  <si>
    <t>낙하물 피해 감소 +15%</t>
  </si>
  <si>
    <t>기절 시간 -10%</t>
  </si>
  <si>
    <t>낙하 충격 저항</t>
  </si>
  <si>
    <t>구조용 로프 발사기</t>
  </si>
  <si>
    <t>186번 1회·188번 1회 사용 후 2회분 소진</t>
  </si>
  <si>
    <t>원거리 경직 보정 +5</t>
  </si>
  <si>
    <t>구조 이동 경로 해금</t>
  </si>
  <si>
    <t>이동 보조 패시브</t>
  </si>
  <si>
    <t>2회</t>
  </si>
  <si>
    <t>오염 차단 전신복</t>
  </si>
  <si>
    <t>고등급자</t>
  </si>
  <si>
    <t>196번 | 관리국 현장 보급함에서 수령·장착</t>
  </si>
  <si>
    <t>213~217번 폐교 오염 조사·270번 최종 장비로 교체</t>
  </si>
  <si>
    <t>균열 오염 저항 +20</t>
  </si>
  <si>
    <t>자아 마모 누적량 -8%</t>
  </si>
  <si>
    <t>심층 균열 탐사 세트</t>
  </si>
  <si>
    <t>2세트: 균열 감지 범위 +3m
4세트: 자아 마모 누적량 -12%</t>
  </si>
  <si>
    <t>균열 저항</t>
  </si>
  <si>
    <t>심층 균열 탐사 헬멧</t>
  </si>
  <si>
    <t>213·217번 흔적·퍼즐 단서 탐지</t>
  </si>
  <si>
    <t>정신 피해 저항 +10</t>
  </si>
  <si>
    <t>균열 감지 범위 +4m</t>
  </si>
  <si>
    <t>+4m</t>
  </si>
  <si>
    <t>선의 안정 장치</t>
  </si>
  <si>
    <t>차한해 전용</t>
  </si>
  <si>
    <t>업적</t>
  </si>
  <si>
    <t>196번 | 시민 구조 누적 30회 달성 후 관리국 현장 보급함에서 추가 수령</t>
  </si>
  <si>
    <t>249번 친구 정체 확인 시 1회 자동 발동</t>
  </si>
  <si>
    <t>자아마모 수치 유지·입력 흔들림 10초 완화</t>
  </si>
  <si>
    <t>입력 안정</t>
  </si>
  <si>
    <t>고밀도 충격 흡수 장화</t>
  </si>
  <si>
    <t>215번 밀치기 방어·251번 친구 접근·270번 강화 전투화로 교체</t>
  </si>
  <si>
    <t>넘어짐·밀쳐짐 저항 +20%</t>
  </si>
  <si>
    <t>회피 후 경직 시간 -10%</t>
  </si>
  <si>
    <t>기동 안정</t>
  </si>
  <si>
    <t>응급 압박 붕대</t>
  </si>
  <si>
    <t>소모품</t>
  </si>
  <si>
    <t>보급</t>
  </si>
  <si>
    <t>144번 | 봉쇄 대피소 보급 상자에서 획득</t>
  </si>
  <si>
    <t>146번 나만 살아서 다행 보스전에서 1회 사용</t>
  </si>
  <si>
    <t>체력 20% 회복</t>
  </si>
  <si>
    <t>회복</t>
  </si>
  <si>
    <t>관리국 응급 주사</t>
  </si>
  <si>
    <t>118번 | 관리국 표준 대응 장비와 함께 지급</t>
  </si>
  <si>
    <t>168번 합치면 강해진댔잖아 보스전에서 1회 사용</t>
  </si>
  <si>
    <t>체력 35% 회복, 이동 속도 5초간 -10%</t>
  </si>
  <si>
    <t>안정 앰플</t>
  </si>
  <si>
    <t>고등급자 / 차한해 전용</t>
  </si>
  <si>
    <t>192번 | 나대진에게 환경 장비와 함께 수령</t>
  </si>
  <si>
    <t>250번 공격 중지 생존 구간에서 1회 사용</t>
  </si>
  <si>
    <t>자아마모 수치 유지·UI 간섭 8초 완화</t>
  </si>
  <si>
    <t>UI 안정</t>
  </si>
  <si>
    <t>8초</t>
  </si>
  <si>
    <t>소형 방진 필터</t>
  </si>
  <si>
    <t>121번 | 도심 잔해 구역 이동 중 관리국 보급 상자에서 획득</t>
  </si>
  <si>
    <t>128번 관리국 방진 마스크에 1회 사용</t>
  </si>
  <si>
    <t>마스크 내구도 30 회복</t>
  </si>
  <si>
    <t>장비 회복</t>
  </si>
  <si>
    <t>휴대용 섬광 신호기</t>
  </si>
  <si>
    <t>134번 | 구조한 경찰에게 깨진 방패와 함께 받기</t>
  </si>
  <si>
    <t>141번 내자리산호 유인에 1회 사용</t>
  </si>
  <si>
    <t>일반 괴물 주의 분산 4초</t>
  </si>
  <si>
    <t>시야 교란</t>
  </si>
  <si>
    <t>비살상 충격탄</t>
  </si>
  <si>
    <t>탄약</t>
  </si>
  <si>
    <t>119번 사격 훈련·125번 비살상 제압에 사용</t>
  </si>
  <si>
    <t>경직 피해 +20%</t>
  </si>
  <si>
    <t>처치 대신 제압 게이지 증가</t>
  </si>
  <si>
    <t>비살상 충격</t>
  </si>
  <si>
    <t>고등급자 공명 증폭기</t>
  </si>
  <si>
    <t>나대진 지급</t>
  </si>
  <si>
    <t>153번 | [나대진] 75% 이상에서 장비 지원으로 수령</t>
  </si>
  <si>
    <t>159번 공명 탐지·160번 찰싹진드기 제압</t>
  </si>
  <si>
    <t>균열 개체 대상 피해 +8%</t>
  </si>
  <si>
    <t>공명 피해 증가·UI 간섭 +3%</t>
  </si>
  <si>
    <t>공명 증폭</t>
  </si>
  <si>
    <t>연구실 최고 권한 키카드</t>
  </si>
  <si>
    <t>접근 도구</t>
  </si>
  <si>
    <t>연구실 최고 권한자</t>
  </si>
  <si>
    <t>나대진 안내·현장 회수</t>
  </si>
  <si>
    <t>265번 | [나대진] 85% 이상에서 암호 경로를 따라 연구시설 책임자 단말에서 회수</t>
  </si>
  <si>
    <t>266번 | 첫 번째 연구시설 보안문 해제</t>
  </si>
  <si>
    <t>최고 보안 구역 접근</t>
  </si>
  <si>
    <t>접근 권한</t>
  </si>
  <si>
    <t>최고</t>
  </si>
  <si>
    <t>보안 요원 생체 인증 모듈</t>
  </si>
  <si>
    <t>몬스터 제압·회수</t>
  </si>
  <si>
    <t>265번 | 권한이 없습니다 제압 후 노출된 생체 인증 모듈 회수</t>
  </si>
  <si>
    <t>266번 | 두 번째 연구시설 생체 인식문 1회 해제</t>
  </si>
  <si>
    <t>보안 구역 접근</t>
  </si>
  <si>
    <t>생체 인증</t>
  </si>
  <si>
    <t>1회</t>
  </si>
  <si>
    <t>충격 보호대</t>
  </si>
  <si>
    <t>153번 | 충격 보호대·공명 보호 장갑·공명 증폭기 수령</t>
  </si>
  <si>
    <t>164~168번 합치면 강해진댔잖아 보스전에서 사용</t>
  </si>
  <si>
    <t>피격 경직 감소</t>
  </si>
  <si>
    <t>충격 보호</t>
  </si>
  <si>
    <t>공명 보호 장갑</t>
  </si>
  <si>
    <t>159~168번 공명 무기·증폭기 사용 부담 완화</t>
  </si>
  <si>
    <t>공명 반동 감소</t>
  </si>
  <si>
    <t>공명 보호</t>
  </si>
  <si>
    <t>전광판 쇠막대</t>
  </si>
  <si>
    <t>현장 획득</t>
  </si>
  <si>
    <t>159번 | 차한해에게만 보이는 보랏빛 아우라와 공명 증폭기 반응이 겹치는 쇠막대 회수</t>
  </si>
  <si>
    <t>160번 찰싹진드기 제압</t>
  </si>
  <si>
    <t>다수 정렬 타격</t>
  </si>
  <si>
    <t>군용 방탄판</t>
  </si>
  <si>
    <t>군인 지원</t>
  </si>
  <si>
    <t>169번 | 구조된 군인에게 지원받기</t>
  </si>
  <si>
    <t>178~181번 박수 없인 못 살아 보스전·181번 균열</t>
  </si>
  <si>
    <t>강한 공격 방어</t>
  </si>
  <si>
    <t>화염 보호복</t>
  </si>
  <si>
    <t>소방관 지원</t>
  </si>
  <si>
    <t>187번 | 도시 인연 50% 이상에서 부상당한 소방관 구조 보상으로 획득</t>
  </si>
  <si>
    <t>188번 회사 화재 구조·손상 후 +10 유지</t>
  </si>
  <si>
    <t>화염 피해 대응</t>
  </si>
  <si>
    <t>먼지 보호 안경</t>
  </si>
  <si>
    <t>192번 | 폐교 환경 장비 수령</t>
  </si>
  <si>
    <t>213~217번 폐교 분진·시야 방해 구간</t>
  </si>
  <si>
    <t>분진 시야 확보</t>
  </si>
  <si>
    <t>분진 저항</t>
  </si>
  <si>
    <t>균열 보호 마스크</t>
  </si>
  <si>
    <t>213~217번 폐교 균열 오염 구간</t>
  </si>
  <si>
    <t>균열 오염 차단</t>
  </si>
  <si>
    <t>철판 보호대</t>
  </si>
  <si>
    <t>정비공 지원</t>
  </si>
  <si>
    <t>194번 | 구조받은 정비공에게 획득</t>
  </si>
  <si>
    <t>246~251번 별을 삼킨 강당전·251번 파손</t>
  </si>
  <si>
    <t>사랑의 매</t>
  </si>
  <si>
    <t>237번 | 변혜서의 기억과 공명해 차한해에게만 보랏빛으로 보이는 사랑의 매 회수</t>
  </si>
  <si>
    <t>238번 시험·246번 별을 삼킨 강당 외피 파괴</t>
  </si>
  <si>
    <t>공명 외피 파괴</t>
  </si>
  <si>
    <t>공명</t>
  </si>
  <si>
    <t>매트 보호대</t>
  </si>
  <si>
    <t>현장 제작</t>
  </si>
  <si>
    <t>242번 | 체육관 매트로 제작</t>
  </si>
  <si>
    <t>충격 완화</t>
  </si>
  <si>
    <t>보랏빛 농구공</t>
  </si>
  <si>
    <t>243번 | 변혜서의 기억과 공명해 차한해에게만 보랏빛으로 보이는 농구공 회수</t>
  </si>
  <si>
    <t>244번 투척 훈련·247~248번 기억 개입 패턴 차단</t>
  </si>
  <si>
    <t>반사 투척</t>
  </si>
  <si>
    <t>공명 보호 외투</t>
  </si>
  <si>
    <t>270번 | 최종 균열 장비 수령</t>
  </si>
  <si>
    <t>276~288번 균열 내부·최종 보스전</t>
  </si>
  <si>
    <t>공명 부담 감소</t>
  </si>
  <si>
    <t>강화 전투화</t>
  </si>
  <si>
    <t>276·280번 반전·공간 도약 통로와 최종 보스전</t>
  </si>
  <si>
    <t>밀쳐짐·미끄러짐 저항</t>
  </si>
  <si>
    <t>1. 속성 정의 및 적용 대상</t>
  </si>
  <si>
    <t>속성</t>
  </si>
  <si>
    <t>핵심 성질</t>
  </si>
  <si>
    <t>공격 속성 적용</t>
  </si>
  <si>
    <t>방어 속성 적용</t>
  </si>
  <si>
    <t>대표 표현</t>
  </si>
  <si>
    <t>안정</t>
  </si>
  <si>
    <t>형태와 에너지의 상태를 고정하고 과도한 진동을 억제하는 파장</t>
  </si>
  <si>
    <t>공명 주기 고정, 흔들림 억제, 변이체의 움직임 안정화</t>
  </si>
  <si>
    <t>공명·진동 피해 완화, 밀려남과 흔들림을 억제하는 방호 상태</t>
  </si>
  <si>
    <t>청색 고정선, 입자가 한 지점으로 모이는 연출</t>
  </si>
  <si>
    <t>파동을 반복·중첩하여 내부 진동과 에너지 증폭을 일으키는 파장</t>
  </si>
  <si>
    <t>반복 타격과 파동 중첩, 차단 한계 초과, 균열 확대</t>
  </si>
  <si>
    <t>외부 파장을 되울리거나 분산하여 충격을 흘려보내는 상태</t>
  </si>
  <si>
    <t>보라색 파문, 동심원과 진동 잔상</t>
  </si>
  <si>
    <t>차단</t>
  </si>
  <si>
    <t>에너지·파장·오염의 전달 경로와 연결을 끊는 파장</t>
  </si>
  <si>
    <t>능력 연결 절단, 침식 확산 중단, 유지 에너지 공급 방해</t>
  </si>
  <si>
    <t>외부 에너지 유입과 상태이상 전이를 막는 방호 상태</t>
  </si>
  <si>
    <t>짙은 회색 단절선, 벽 형태의 끊김 연출</t>
  </si>
  <si>
    <t>침식</t>
  </si>
  <si>
    <t>조직과 구조의 결합을 약화하고 형태를 점진적으로 붕괴시키는 파장</t>
  </si>
  <si>
    <t>고정 구조 붕괴, 방어 상태 약화, 균열 부위 확대</t>
  </si>
  <si>
    <t>공격 에너지를 분해·흡수하며 일부 피해를 약화하는 상태</t>
  </si>
  <si>
    <t>자홍색 번짐, 표면이 부식되듯 퍼지는 연출</t>
  </si>
  <si>
    <t>2. 속성 대차대조표 및 피해 계산 검증</t>
  </si>
  <si>
    <t>피해 매개 상수표 K</t>
  </si>
  <si>
    <t>상성 순환</t>
  </si>
  <si>
    <t>공격자＼방어자</t>
  </si>
  <si>
    <t>안정 → 공명 → 차단 → 침식 → 안정은 ×1.7의 강한 우위 관계이며,
반대 방향은 ×0.3의 강한 열위 관계로 적용함.</t>
  </si>
  <si>
    <t>3. 수치 근거표</t>
  </si>
  <si>
    <t>공격 속성</t>
  </si>
  <si>
    <t>방어 속성</t>
  </si>
  <si>
    <t>관계 유형</t>
  </si>
  <si>
    <t>매개 상수</t>
  </si>
  <si>
    <t>수치 적용 근거</t>
  </si>
  <si>
    <t>전투 표현</t>
  </si>
  <si>
    <t>동일</t>
  </si>
  <si>
    <t>동일한 파장끼리는 서로 우위가 없으므로 기존 피해식에 영향을 주지 않음.</t>
  </si>
  <si>
    <t>기본 피해 수치와 기본 속성 이펙트 적용</t>
  </si>
  <si>
    <t>강한 우위</t>
  </si>
  <si>
    <t>안정 파장이 진동 주기를 고정하여 공명의 반복·증폭 작용을 직접 억제함.</t>
  </si>
  <si>
    <t>파동이 멈추고 약점 적중 이펙트 강조</t>
  </si>
  <si>
    <t>약한 열위</t>
  </si>
  <si>
    <t>차단 상태가 안정 파장의 전달 경로를 일부 끊어 고정 효과가 충분히 도달하지 못함.</t>
  </si>
  <si>
    <t>안정선이 끊기며 피해 표시를 약하게 표현</t>
  </si>
  <si>
    <t>강한 열위</t>
  </si>
  <si>
    <t>이미 침식된 구조는 고정할 원형과 기준이 약해 안정화 효과가 크게 감소함.</t>
  </si>
  <si>
    <t>고정선이 번짐에 흡수되는 연출</t>
  </si>
  <si>
    <t>안정된 구조가 진동의 확산과 파동 중첩을 막아 공명 증폭이 발생하기 어려움.</t>
  </si>
  <si>
    <t>파문이 짧게 사라지는 연출</t>
  </si>
  <si>
    <t>반복되는 공명 파동이 차단 상태의 처리 한계를 넘어 과부하를 발생시킴.</t>
  </si>
  <si>
    <t>차단벽에 균열이 번지고 파동이 관통하는 연출</t>
  </si>
  <si>
    <t>약한 우위</t>
  </si>
  <si>
    <t>침식으로 약해진 구조의 미세 균열을 진동이 확대하여 붕괴를 촉진함.</t>
  </si>
  <si>
    <t>침식 부위가 파동에 따라 넓어지는 연출</t>
  </si>
  <si>
    <t>안정 상태를 유지하는 에너지 공급과 연결을 끊어 구조의 유지력을 약화함.</t>
  </si>
  <si>
    <t>고정선 일부가 끊기며 약점 이펙트 표시</t>
  </si>
  <si>
    <t>공명은 파동이 누적된 뒤에도 영향이 남아 단일 연결 차단만으로 완전히 제거하기 어려움.</t>
  </si>
  <si>
    <t>차단선 너머로 파문이 이어지는 연출</t>
  </si>
  <si>
    <t>침식 에너지의 접촉·전이·확산 경로를 끊어 핵심 작용을 직접 무력화함.</t>
  </si>
  <si>
    <t>번짐이 절단되고 약점 적중 이펙트 강조</t>
  </si>
  <si>
    <t>고정된 구조의 결합을 점진적으로 붕괴시켜 안정 상태 자체를 해체함.</t>
  </si>
  <si>
    <t>고정 구조가 부식되며 무너지는 연출</t>
  </si>
  <si>
    <t>지속적인 진동 때문에 침식 에너지가 한 지점에 축적되지 못하고 일부 분산됨.</t>
  </si>
  <si>
    <t>번짐이 진동에 밀려 퍼지는 연출</t>
  </si>
  <si>
    <t>차단 상태가 침식의 접촉과 확산을 막아 오염이 축적되지 못함.</t>
  </si>
  <si>
    <t>침식 입자가 차단벽 앞에서 소멸하는 연출</t>
  </si>
  <si>
    <t>검증 항목</t>
  </si>
  <si>
    <t>값</t>
  </si>
  <si>
    <t>작성 기준</t>
  </si>
  <si>
    <t>전체 콘텐츠 수</t>
  </si>
  <si>
    <t>[신규 몬스터 작성 기준]
1) 초기 변이체만 전신 80~100%를 짙은 보라·자주·연보라로 구성하고, 단세포·점액·세포낭처럼 얼굴·손발 없는 단순 실루엣을 사용함.
2) 일반 변이체부터는 비인간 생물·사물·군체형을 기본으로 하며 보라색은 핵·균열·관절·체액에만 20~45% 사용함.
3) 일반→강화→선도체→보스 단계가 오를수록 외피, 복합 기관, 부하 통제 기관, 공간·사물 융합이 증가해 더 강해 보이게 함.
4) 3장 세포·심해생물, 4장 갑각류·문·대피소, 5장 곤충·갈채·카메라, 6장 빈 교복·교구, 7장 기계·압류·계량으로 챕터 서사를 구분함.
5) 인간 기원은 음성·행동·소지품·기억으로 암시함. 폐교의 빈 복장 연출 외에는 사람 얼굴·손·다리·직립 인체 비례를 사용하지 않음.</t>
  </si>
  <si>
    <t>몬스터 배치 콘텐츠 수</t>
  </si>
  <si>
    <t>몬스터 미배치 콘텐츠 수</t>
  </si>
  <si>
    <t>콘텐츠 누락 개수</t>
  </si>
  <si>
    <t>콘텐츠 제시 순서</t>
  </si>
  <si>
    <t>몬스터 이름</t>
  </si>
  <si>
    <t>몬스터 이미지</t>
  </si>
  <si>
    <t>몬스터 타입</t>
  </si>
  <si>
    <t>생명력</t>
  </si>
  <si>
    <t>공격력</t>
  </si>
  <si>
    <t>공격력 합산 STATUS</t>
  </si>
  <si>
    <t>공격력 보정</t>
  </si>
  <si>
    <t>최종 공격력</t>
  </si>
  <si>
    <t>방어력</t>
  </si>
  <si>
    <t>방어력 합산 STATUS</t>
  </si>
  <si>
    <t>방어력 보정</t>
  </si>
  <si>
    <t>최종 방어력</t>
  </si>
  <si>
    <t>스킬1</t>
  </si>
  <si>
    <t>발동률1</t>
  </si>
  <si>
    <t>스킬2</t>
  </si>
  <si>
    <t>발동률2</t>
  </si>
  <si>
    <t>스킬3</t>
  </si>
  <si>
    <t>발동률3</t>
  </si>
  <si>
    <t>스킬4</t>
  </si>
  <si>
    <t>발동률4</t>
  </si>
  <si>
    <t>몬스터 속성</t>
  </si>
  <si>
    <t>비고</t>
  </si>
  <si>
    <t>조건부 선공</t>
  </si>
  <si>
    <t>보라멍울</t>
  </si>
  <si>
    <t>초기 변이체</t>
  </si>
  <si>
    <t>근접 본능</t>
  </si>
  <si>
    <t>불완전한 외피</t>
  </si>
  <si>
    <t>전신이 짙은 보라색인 아메바형 단세포. 얼굴·손발 없이 위족과 발광 핵만으로 움직이는 최초 조우 개체.</t>
  </si>
  <si>
    <t>문틈젤리</t>
  </si>
  <si>
    <t>기습 반응</t>
  </si>
  <si>
    <t>웅크린 자세</t>
  </si>
  <si>
    <t>전신 보라색의 납작한 세포막. 문틈에 붙어 있다가 꽃잎처럼 막을 펼치며 접근을 막는다.</t>
  </si>
  <si>
    <t>선공</t>
  </si>
  <si>
    <t>질질핵</t>
  </si>
  <si>
    <t>체중 충격</t>
  </si>
  <si>
    <t>두꺼운 등 외피</t>
  </si>
  <si>
    <t>길쭉한 보라 점액질 몸으로 밝은 핵을 끌고 다닌다. 느린 압박과 우회 학습을 담당한다.</t>
  </si>
  <si>
    <t>비선공</t>
  </si>
  <si>
    <t>울음주머니</t>
  </si>
  <si>
    <t>공포 음파</t>
  </si>
  <si>
    <t>얇은 외피</t>
  </si>
  <si>
    <t>입 없는 보라색 세포낭. 몸 전체가 부풀고 수축할 때 사람과 비슷한 울음만 새어 나온다.</t>
  </si>
  <si>
    <t>길치섬모</t>
  </si>
  <si>
    <t>당황한 반격</t>
  </si>
  <si>
    <t>굳은 외피</t>
  </si>
  <si>
    <t>전신 보라색의 둥근 단세포. 사방의 섬모가 제멋대로 움직여 불규칙하게 회전·배회한다.</t>
  </si>
  <si>
    <t>쫓쫓해삼</t>
  </si>
  <si>
    <t>일반 변이체</t>
  </si>
  <si>
    <t>추격 가속</t>
  </si>
  <si>
    <t>긴장된 근육</t>
  </si>
  <si>
    <t>청회색 해삼형 몸통을 빠르게 수축하며 추적한다. 등 틈과 촉수 끝에만 보랏빛 균열이 남는다.</t>
  </si>
  <si>
    <t>길막말미잘</t>
  </si>
  <si>
    <t>길목 압박</t>
  </si>
  <si>
    <t>넓은 체형</t>
  </si>
  <si>
    <t>바닥에 뿌리내린 말미잘형 개체. 넓은 촉수막을 펼쳐 보급로를 막고, 중앙 핵만 보라색으로 빛난다.</t>
  </si>
  <si>
    <t>엉킨세포군</t>
  </si>
  <si>
    <t>강화 변이체</t>
  </si>
  <si>
    <t>다중 팔 타격</t>
  </si>
  <si>
    <t>겹친 외피</t>
  </si>
  <si>
    <t>서로 다른 세포낭 셋이 한 외피를 공유하는 강화 개체. 끊어진 신경 다발 사이로 보라 체액이 흐른다.</t>
  </si>
  <si>
    <t>대장촉수</t>
  </si>
  <si>
    <t>무리 선도체</t>
  </si>
  <si>
    <t>무리 공명</t>
  </si>
  <si>
    <t>부하 엄호</t>
  </si>
  <si>
    <t>갑각 외피·명령용 볏·새끼 주머니를 가진 선도체. 보랏빛 신호 촉수로 주변 개체의 이동을 통제한다.</t>
  </si>
  <si>
    <t>똑똑소라</t>
  </si>
  <si>
    <t>반복 충격</t>
  </si>
  <si>
    <t>단단한 손뼈</t>
  </si>
  <si>
    <t>소라 껍데기 앞의 충각을 반복해 문을 두드린다. 껍데기 갈라짐과 내부 핵에만 보라색이 드러난다.</t>
  </si>
  <si>
    <t>문틈새우</t>
  </si>
  <si>
    <t>후방 기습</t>
  </si>
  <si>
    <t>유연한 골격</t>
  </si>
  <si>
    <t>납작한 새우형 외피와 송곳 다리로 방어선 틈을 파고든다. 꼬리 마디의 보랏빛 점이 감각기관이다.</t>
  </si>
  <si>
    <t>밖으로 나가재</t>
  </si>
  <si>
    <t>밀치기 충격</t>
  </si>
  <si>
    <t>낮은 무게중심</t>
  </si>
  <si>
    <t>쐐기 집게와 넓은 꼬리판으로 시민을 안전 구역 밖으로 밀어낸다. 관절 안쪽만 보랏빛으로 발광한다.</t>
  </si>
  <si>
    <t>내자리산호</t>
  </si>
  <si>
    <t>구역 압박</t>
  </si>
  <si>
    <t>응집 외피</t>
  </si>
  <si>
    <t>바닥과 벽을 점유하며 자라는 산호 요새형 강화체. 공간을 좁힐수록 중앙 보라 핵의 방어력이 오른다.</t>
  </si>
  <si>
    <t>비상구대게</t>
  </si>
  <si>
    <t>봉쇄 명령</t>
  </si>
  <si>
    <t>진형 방어</t>
  </si>
  <si>
    <t>비상구 표식과 철문 파편을 등에 진 대형 게 선도체. 문짝 집게로 출구를 봉쇄하고 부하 진형을 유지한다.</t>
  </si>
  <si>
    <t>나만 살아서 다행</t>
  </si>
  <si>
    <t>구역 보스</t>
  </si>
  <si>
    <t>봉쇄 외피</t>
  </si>
  <si>
    <t>철판 갑각</t>
  </si>
  <si>
    <t>방화문과 잠금 장치가 소라 요새처럼 겹친 비인간형 보스. 구조 요청이 진짜임을 알고도 문을 닫고 ‘난 살아서 다행’이라 안도한 인간이 변이했다.</t>
  </si>
  <si>
    <t>찰싹진드기</t>
  </si>
  <si>
    <t>밀착 압박</t>
  </si>
  <si>
    <t>점착 외피</t>
  </si>
  <si>
    <t>납작한 진드기·삿갓조개형 개체. 동료 외피에 붙어 보랏빛 흡착 핵으로 능력치를 끌어올린다.</t>
  </si>
  <si>
    <t>합체는 했는데</t>
  </si>
  <si>
    <t>불규칙 타격</t>
  </si>
  <si>
    <t>중첩 신체</t>
  </si>
  <si>
    <t>두 절지동물이 X자로 잘못 융합된 개체. 다리 박자가 계속 어긋나 공격 간격이 불규칙하다.</t>
  </si>
  <si>
    <t>합치면 강해진댔잖아</t>
  </si>
  <si>
    <t>융합 공명</t>
  </si>
  <si>
    <t>다층 외피</t>
  </si>
  <si>
    <t>딱정벌레·지네·벌집 기관이 한 몸에 붙은 구역 보스. 부위가 파괴될수록 중앙 보라 융합핵이 노출된다.</t>
  </si>
  <si>
    <t>몸통 대여중</t>
  </si>
  <si>
    <t>다중 신체</t>
  </si>
  <si>
    <t>교체 외피</t>
  </si>
  <si>
    <t>버려진 외피와 다른 개체의 기관을 임시 몸통처럼 이어 붙인다. 장착 부위에 따라 패턴이 바뀐다.</t>
  </si>
  <si>
    <t>한입 단체석</t>
  </si>
  <si>
    <t>흡수 강화</t>
  </si>
  <si>
    <t>흡수 외피</t>
  </si>
  <si>
    <t>개미귀신형 방과 유충 주머니가 결합된 선도체. 부하를 삼켜 회복하고 새로운 개체로 다시 뱉는다.</t>
  </si>
  <si>
    <t>기립박수벌레</t>
  </si>
  <si>
    <t>갈채 파동</t>
  </si>
  <si>
    <t>군중 속 은폐</t>
  </si>
  <si>
    <t>매미 날개판을 부딪쳐 끝없는 박수음을 낸다. 보랏빛 공명낭이 주변 개체의 공격 리듬을 맞춘다.</t>
  </si>
  <si>
    <t>호명나방</t>
  </si>
  <si>
    <t>호명 압박</t>
  </si>
  <si>
    <t>후방 위치</t>
  </si>
  <si>
    <t>세 갈래 확성 기관을 가진 나방형 개체. 이름 대신 표적 신호를 울려 증원을 부르며 얼굴은 없다.</t>
  </si>
  <si>
    <t>그림자 팬클럽</t>
  </si>
  <si>
    <t>집요한 추격</t>
  </si>
  <si>
    <t>그림자 외피</t>
  </si>
  <si>
    <t>검은 지네 몸과 추적 깃을 가진 강화체. 영웅의 이동 경로를 복사하듯 따라붙고 보라 감각핵으로 선회한다.</t>
  </si>
  <si>
    <t>추앙풍뎅이</t>
  </si>
  <si>
    <t>숭배 공명</t>
  </si>
  <si>
    <t>보호막 생성</t>
  </si>
  <si>
    <t>왕관 같은 뿔과 받침 외피를 가진 장수풍뎅이형 강화체. 보호 대상과 보라 연결선을 유지한다.</t>
  </si>
  <si>
    <t>박수 저금통</t>
  </si>
  <si>
    <t>집단 갈채</t>
  </si>
  <si>
    <t>부하 보호막</t>
  </si>
  <si>
    <t>공명 드럼과 저장낭이 달린 선도체. 전장의 갈채음을 모아 보랏빛 에너지로 압축한다.</t>
  </si>
  <si>
    <t>박수 없인 못 살아</t>
  </si>
  <si>
    <t>챕터 보스</t>
  </si>
  <si>
    <t>대중의 갈채</t>
  </si>
  <si>
    <t>갈채 보호막</t>
  </si>
  <si>
    <t>카메라 셔터·조명·빈 고치가 외피가 된 챕터 보스. 긴급 구조 알림을 끄고도 자신의 특혜를 지키려 합리화한 고등급자의 변이체다.</t>
  </si>
  <si>
    <t>퇴근하고 싶다</t>
  </si>
  <si>
    <t>좁은 복도 압박</t>
  </si>
  <si>
    <t>굳은 교복 외피</t>
  </si>
  <si>
    <t>머리와 팔다리 없이 빈 체육복과 슬리퍼만 복도를 기어 다닌다. 지친 교직원의 습관이 이동 경로로 남았다.</t>
  </si>
  <si>
    <t>등 뒤 한 칸</t>
  </si>
  <si>
    <t>기습 충격</t>
  </si>
  <si>
    <t>사각지대 은폐</t>
  </si>
  <si>
    <t>책가방·책상 다리·교과서 등뼈가 엉킨 강화체. 뒤에서 한 칸씩 밀어 위험 오브젝트에 닿게 한다.</t>
  </si>
  <si>
    <t>칠판 낄낄이</t>
  </si>
  <si>
    <t>조롱 파동</t>
  </si>
  <si>
    <t>환영 분산</t>
  </si>
  <si>
    <t>금 간 칠판 조각과 분필 초승달이 군체를 이룬다. 진짜 얼굴 없이 낄낄대는 선만 번갈아 나타난다.</t>
  </si>
  <si>
    <t>못 본 척 동아리</t>
  </si>
  <si>
    <t>집단 압박</t>
  </si>
  <si>
    <t>군집 방어</t>
  </si>
  <si>
    <t>고개 없는 빈 교복 여러 벌과 교과서 지네가 한 개체처럼 움직인다. 공격이 시작되면 모두 반대쪽을 향한다.</t>
  </si>
  <si>
    <t>3반에서 들었대</t>
  </si>
  <si>
    <t>소문 확산</t>
  </si>
  <si>
    <t>부하 분산 엄호</t>
  </si>
  <si>
    <t>쪽지 날개·교내 방송 스피커·소문 주머니가 붙은 종이 나방 선도체. 신호를 허용하면 인접 교실까지 적을 부른다.</t>
  </si>
  <si>
    <t>한 명 빼고 전부</t>
  </si>
  <si>
    <t>포위 압박</t>
  </si>
  <si>
    <t>원형 진형</t>
  </si>
  <si>
    <t>빈 책상과 가방들이 원을 만들고 중앙의 한 자리를 고립시킨다. 인간 없이 학교폭력의 집단 포위를 표현한다.</t>
  </si>
  <si>
    <t>그날의 오답노트</t>
  </si>
  <si>
    <t>기억 침식</t>
  </si>
  <si>
    <t>환영 외피</t>
  </si>
  <si>
    <t>칠판·공책·책상 파편과 보라 세포막이 만든 기억 군체. 변혜서의 왜곡된 장면을 비추며 진실 닻을 오답으로 바꾼다.</t>
  </si>
  <si>
    <t>별을 삼킨 강당</t>
  </si>
  <si>
    <t>폭력의 기억</t>
  </si>
  <si>
    <t>괴물 외피</t>
  </si>
  <si>
    <t>체육 매트·농구 골대 갈비뼈·빈 교복이 강당처럼 융합된 변혜서의 보스체. 별 모양 우정 목걸이만 심장처럼 보랏빛으로 빛난다.</t>
  </si>
  <si>
    <t>권한이 없습니다</t>
  </si>
  <si>
    <t>생체 감시</t>
  </si>
  <si>
    <t>보안 외피</t>
  </si>
  <si>
    <t>보안 스캐너와 딱정벌레 외피가 결합된 비대칭 사족형. 보랏빛 인증핵을 제압하면 생체 인증 모듈을 회수한다.</t>
  </si>
  <si>
    <t>조회수는 못 참지</t>
  </si>
  <si>
    <t>집중 비난</t>
  </si>
  <si>
    <t>군중 뒤 은폐</t>
  </si>
  <si>
    <t>악질 채널 ‘클릭헌터’의 변이체. 카메라 소라 외피와 화살촉 촉수로 표적을 지정하며, 눈썹 흉터와 피어싱은 균열·금속 돌기로 남는다.</t>
  </si>
  <si>
    <t>네 탓 택배</t>
  </si>
  <si>
    <t>책임 전가</t>
  </si>
  <si>
    <t>피해 이전</t>
  </si>
  <si>
    <t>화물 딱정벌레와 전가 상자가 결합한 강화체. 보라 연결관으로 받은 피해를 다른 대상에게 배송하듯 넘긴다.</t>
  </si>
  <si>
    <t>납작 엎드려</t>
  </si>
  <si>
    <t>복종 압박</t>
  </si>
  <si>
    <t>권위 외피</t>
  </si>
  <si>
    <t>가오리형 유압 프레스 강화체. 넓은 압착판을 내려 복종 자세를 강요하고 중앙 균열핵을 잠깐 노출한다.</t>
  </si>
  <si>
    <t>아직도 안 구했어?</t>
  </si>
  <si>
    <t>구원 독촉</t>
  </si>
  <si>
    <t>초조한 외피</t>
  </si>
  <si>
    <t>경보 사이렌과 숫양·지네 구조가 합쳐진 강화체. 독촉 신호로 구조와 회복의 우선순위를 흔든다.</t>
  </si>
  <si>
    <t>너만 할 수 있대</t>
  </si>
  <si>
    <t>희생 선동</t>
  </si>
  <si>
    <t>군중 엄호</t>
  </si>
  <si>
    <t>네 개 확성기와 지휘 볏을 가진 기계 황소·매미 선도체. 희생 구호를 방송해 주변 군체를 강화한다.</t>
  </si>
  <si>
    <t>딱 한 명이면 돼</t>
  </si>
  <si>
    <t>집단 밀어내기</t>
  </si>
  <si>
    <t>압박 진형</t>
  </si>
  <si>
    <t>원형 컨베이어와 밀침 판이 한 사람의 자리만 겨눈다. 소형 밀침 군체를 지휘해 차한해를 균열로 운반한다.</t>
  </si>
  <si>
    <t>선의 압류관</t>
  </si>
  <si>
    <t>선의 탈취</t>
  </si>
  <si>
    <t>재생 외피</t>
  </si>
  <si>
    <t>인간 변이체가 아닌 균열 태생 정예 수호체. 낮은 금고게 몸체와 네 압류 군체가 선의를 봉쇄·탈취하고 회복을 반전한다.</t>
  </si>
  <si>
    <t>너만 무한이잖아</t>
  </si>
  <si>
    <t>등급 강제</t>
  </si>
  <si>
    <t>계량 장치</t>
  </si>
  <si>
    <t>비대칭 저울·계량 고리·다족 기관이 원형 엔진으로 융합된 최종 보스. 차한해의 무한한 선의를 등급과 희생 순서로 환산한다.</t>
  </si>
  <si>
    <t>밸런스 팩터</t>
  </si>
  <si>
    <t>게임 「넌 착해!」의 플레이 경험 조절 요소. 핵심 연결은 ① 권장 대표 경로 미들 3시간 40분·전체 선택 포함 4시간 이내, ② 선의 수치 96·836·999 ERROR와 836 청년의 특혜 상실 공포·거짓 소문·희생 선동, ③ 메인 60%·선택 최대 100% 도시 인연과 1장 어르신 선택, ④ 변혜서의 우정 반지·별 펜던트·폐교 기억, ⑤ 클릭헌터와 조회수는 못 참지의 동일 개체 연결, ⑥ 초기 변이체의 전신 보라 단세포형과 일반 이상 비인간형 실루엣, ⑦ 보스 6종+정예 균열 수호체 1종, 괴물 43종·아이템 42종, ⑧ 연구시설의 권한이 없습니다와 생체 인증 모듈 획득 흐름임</t>
  </si>
  <si>
    <t>진행·콘텐츠</t>
  </si>
  <si>
    <t>서사·상태</t>
  </si>
  <si>
    <t>전투</t>
  </si>
  <si>
    <t>가이드·편의</t>
  </si>
  <si>
    <t>크기: 핵심(대) · 반복 조정(중) · 장면 조정(소)</t>
  </si>
  <si>
    <t>큰 원은 플레이 전반에 미치는 영향이 큰 핵심 팩터이며, 작은 원은 장면·미션 단위에서 조정하는 세부 팩터임</t>
  </si>
  <si>
    <t>게임 「넌 착해!」 밸런스 문서 작성 기준</t>
  </si>
  <si>
    <t>모든 시트가 7챕터·콘텐츠 진행 순서 1~306, 문서 전체·대표 경로 시간, 자아마모도, 도시·예쁜 고양이 인연, PC 성장·장비 변화와 다중 엔딩 조건을 동일하게 사용하도록 검증하는 기준표</t>
  </si>
  <si>
    <t>1. 밸런스 문서 핵심 항목</t>
  </si>
  <si>
    <t>항목</t>
  </si>
  <si>
    <t>작성 방식</t>
  </si>
  <si>
    <t>값/형식</t>
  </si>
  <si>
    <t>우리 게임 적용 기준</t>
  </si>
  <si>
    <t>플레이어가 실제 입력을 수행할 때 느끼는 조작 난도</t>
  </si>
  <si>
    <t>1~10 정수</t>
  </si>
  <si>
    <t>1은 단순 확인·대화, 10은 빠른 보스 패턴과 복합 입력</t>
  </si>
  <si>
    <t>기획자가 해당 구간에서 기대하는 재미의 목표값</t>
  </si>
  <si>
    <t>탐색·긴장·감정·반전·성취를 포함하며 실제 테스트값과 구분</t>
  </si>
  <si>
    <t>게임 시작부터 엔딩까지 해금되는 모든 플레이 내용을 순서대로 기록</t>
  </si>
  <si>
    <t>1부터 연속 넘버링</t>
  </si>
  <si>
    <t>이동·조사·대화·전투·연출·선택 콘텐츠·장비 변화를 포함한 총 306개·7챕터. 연구시설 보안 전투는 265번에 편입</t>
  </si>
  <si>
    <t>제목만 읽어도 플레이어가 해야 할 행동이 보이도록 작성</t>
  </si>
  <si>
    <t>행동형 제목</t>
  </si>
  <si>
    <t>예: 신상 과자 진열대 찾기, 아파트 계단에서 괴물을 피해 숨기</t>
  </si>
  <si>
    <t>목표를 바로 달성하지 못하게 만드는 맵·NPC·시간·정보·전투 요소</t>
  </si>
  <si>
    <t>구체적 서술</t>
  </si>
  <si>
    <t>후보 수·시야 차단·시간 압박·감정적 부담 등을 기록</t>
  </si>
  <si>
    <t>플레이 난관을 해결하기 위해 관찰·판단·조작해야 하는 절차</t>
  </si>
  <si>
    <t>구체적 플레이 절차</t>
  </si>
  <si>
    <t>표에서 가장 핵심적인 항목으로 작성</t>
  </si>
  <si>
    <t>체감 난이도</t>
  </si>
  <si>
    <t>플레이 난관 자체의 어려움과 원인을 함께 기록</t>
  </si>
  <si>
    <t>숫자/10 + 원인</t>
  </si>
  <si>
    <t>정보량·후보 수·패턴 수·시간 압박을 함께 평가</t>
  </si>
  <si>
    <t>해당 행을 완료하기 위해 필요한 행동·대상·단계의 수</t>
  </si>
  <si>
    <t>정수</t>
  </si>
  <si>
    <t>수거 8개, 단서 5개, 보스 패턴 3회 등</t>
  </si>
  <si>
    <t>시스템이 완료를 판정할 수 있는 명확한 조건</t>
  </si>
  <si>
    <t>구체적 판정 조건</t>
  </si>
  <si>
    <t>목표 수량·트리거·퍼즐·보스 기믹 완료 등</t>
  </si>
  <si>
    <t>실패 시 재시작 지점이나 보상 감소 등 결과를 기록</t>
  </si>
  <si>
    <t>구체적 결과 또는 -</t>
  </si>
  <si>
    <t>체력 0·시민 피해·오답 누적·시간 초과 등을 반영</t>
  </si>
  <si>
    <t>라이트 유저가 초회 플레이에서 완료하는 기준 시간</t>
  </si>
  <si>
    <t>분·초 텍스트</t>
  </si>
  <si>
    <t>라이트 유저 열과 동일하게 작성</t>
  </si>
  <si>
    <t>막힌 플레이어가 목표를 다시 파악하도록 돕는 보정 장치</t>
  </si>
  <si>
    <t>필요한 경우 작성</t>
  </si>
  <si>
    <t>방향 표시·반짝임·속도 감소·체크포인트·오답 힌트</t>
  </si>
  <si>
    <t>예상 소요 시간을 시작부터 현재 행까지 합산</t>
  </si>
  <si>
    <t>[h]시간 m분 s초</t>
  </si>
  <si>
    <t>라이트 기준 문서 전체 4시간 15분 40초. 권장 대표 진엔딩 경로 4시간</t>
  </si>
  <si>
    <t>같은 장소·목표·게임플레이 묶음을 구분</t>
  </si>
  <si>
    <t>챕터-알파벳 | 명칭</t>
  </si>
  <si>
    <t>점수와 해금 기준을 계산하는 최소 진행 단위</t>
  </si>
  <si>
    <t>콘텐츠 진행 포인트(획득량)</t>
  </si>
  <si>
    <t>콘텐츠 완료 시 얻는 개발자용 진행 점수</t>
  </si>
  <si>
    <t>1~12 정수</t>
  </si>
  <si>
    <t>콘텐츠 완료 시 획득하는 개별 개발자용 진행 점수. 전투·보스·핵심 서사에서 더 높게 부여</t>
  </si>
  <si>
    <t>획득량을 시작부터 합산한 실제 진행 수치</t>
  </si>
  <si>
    <t>0~1566</t>
  </si>
  <si>
    <t>획득량을 시작부터 합산한 실제 진행 수치. 최종 누적 1566</t>
  </si>
  <si>
    <t>상위 스테이지 해금 요구 포인트</t>
  </si>
  <si>
    <t>다음 스테이지에 진입하기 위한 누적 포인트 기준</t>
  </si>
  <si>
    <t>스테이지별 단계값</t>
  </si>
  <si>
    <t>밸런스 곡선 시트에서 진행 포인트 누적과 비교</t>
  </si>
  <si>
    <t>핵심 전투 기믹</t>
  </si>
  <si>
    <t>해당 전투만의 공략 규칙을 행동 순서로 요약</t>
  </si>
  <si>
    <t>짧은 행동 순서</t>
  </si>
  <si>
    <t>예: 돌진 유도→철문 파괴, 공격 구분→시민 대피</t>
  </si>
  <si>
    <t>라이트·미들·헤비 예상 시간</t>
  </si>
  <si>
    <t>콘텐츠 종류와 숙련 효과를 기준으로 사용자 유형별 산정</t>
  </si>
  <si>
    <t>라이트 ≥ 미들 ≥ 헤비. 권장 대표 경로 미들 3시간 40분, 모든 선택 콘텐츠 포함 미들 3시간 53분 35초. 메인 위주 플레이는 약 3시간 10~20분 목표</t>
  </si>
  <si>
    <t>자아마모도 변화</t>
  </si>
  <si>
    <t>타인의 요구와 사건으로 차한해의 자아가 소모·회복되는 변화량</t>
  </si>
  <si>
    <t>증가 +%·누적 0~100%</t>
  </si>
  <si>
    <t>25·50·75·100%에서 UI·표정·독백·최종 선택 연출이 단계 변화</t>
  </si>
  <si>
    <t>인연 변화</t>
  </si>
  <si>
    <t>구조·대화·선택으로 형성되는 인물·지역 인연의 변화량</t>
  </si>
  <si>
    <t>[대상] 기준 n% 또는 ±n%</t>
  </si>
  <si>
    <t>도시 인연은 메인 구조로 기본 60%, 1장 어르신 돕기를 포함한 놓칠 수 있는 선택 콘텐츠 8개×5%로 최대 100%. 예쁜 고양이는 선택 만남 4회×25%</t>
  </si>
  <si>
    <t>다음 핵심 스테이지로 넘어가기 위한 필수 완료 조건</t>
  </si>
  <si>
    <t>명확한 완료 조건</t>
  </si>
  <si>
    <t>처치 수가 아니라 스토리·퍼즐·구조·비처치 승리 조건을 기록</t>
  </si>
  <si>
    <t>콘텐츠 소모 조절 요소</t>
  </si>
  <si>
    <t>같은 구간의 반복 피로와 재도전 시간을 조절하는 장치</t>
  </si>
  <si>
    <t>구체적 조절 방식</t>
  </si>
  <si>
    <t>구역 분할·단계 힌트·페이즈 체크포인트·빠른 넘김 등</t>
  </si>
  <si>
    <t>진행 밀도</t>
  </si>
  <si>
    <t>한 행에서 요구되는 입력·판단·정보량의 체감 밀도</t>
  </si>
  <si>
    <t>낮음/중간/높음/최고 + 유형</t>
  </si>
  <si>
    <t>감상·정비와 전투·추격을 교대해 완급을 조절</t>
  </si>
  <si>
    <t>인연·자아마모도·단서로 열리는 선택 콘텐츠</t>
  </si>
  <si>
    <t>조건 + 해금 내용</t>
  </si>
  <si>
    <t>추가 통화·작전 힌트·UI 변화·후일담뿐 아니라 아이템도 발견·점검에서 끝내지 않고 실제 수령·회수·제작·무기 등록 시점과 사용 콘텐츠를 실제 콘텐츠명·순서로 명시</t>
  </si>
  <si>
    <t>전투 숙련 단계</t>
  </si>
  <si>
    <t>해당 전투를 안정적으로 공략하기 위한 조작·판단 수준</t>
  </si>
  <si>
    <t>1~9 또는 —</t>
  </si>
  <si>
    <t>PC DATA 기본 공격력 상승 시점과 전투 복잡도 검증에 사용</t>
  </si>
  <si>
    <t>2. PC DATA 작성 기준</t>
  </si>
  <si>
    <t>주인공의 고유명 또는 클래스 정체성</t>
  </si>
  <si>
    <t>텍스트</t>
  </si>
  <si>
    <t>닉네임이 아니라 차한해를 기록</t>
  </si>
  <si>
    <t>능력치·장비·스킬이 최초 변화하는 시점</t>
  </si>
  <si>
    <t>밸런스 문서 번호</t>
  </si>
  <si>
    <t>PC DATA는 능력치·장비·스킬이 처음 변하는 시점만 기록하고, PC DATA(대차대조표)는 1~306 모든 콘텐츠의 챕터·콘텐츠명·전투 상태·현재 기본 수치와 변화 근거를 기록</t>
  </si>
  <si>
    <t>장비를 제외한 차한해의 전투 숙련 공격력</t>
  </si>
  <si>
    <t>10~560 정수</t>
  </si>
  <si>
    <t>일반인 기본 공격력 10. 79번에서 일회성 +990으로 순간 출력 1000, 118번부터 정식 전투 공격력 80→560 계단형 상승</t>
  </si>
  <si>
    <t>공격력 합산 요소</t>
  </si>
  <si>
    <t>무기·공명 등 공격력에 더해지는 요소</t>
  </si>
  <si>
    <t>이름 + 보정값</t>
  </si>
  <si>
    <t>무기·공명·일회성 출력 변화는 최초 획득 또는 종료 시점만 기록</t>
  </si>
  <si>
    <t>장비를 제외한 차한해의 피해 대응 숙련도</t>
  </si>
  <si>
    <t>10~220 정수</t>
  </si>
  <si>
    <t>일반인 기본 방어력 10. 정식 전투 개방 시 100으로 상승하고 공격 예측·충격 흘리기 숙련에 따라 220까지 증가</t>
  </si>
  <si>
    <t>방어력 합산 요소</t>
  </si>
  <si>
    <t>방어구·보호 장비의 획득·파손·보정 변화</t>
  </si>
  <si>
    <t>이름 + 보정값 또는 변화값</t>
  </si>
  <si>
    <t>방어구는 획득·손상·성능 감소·완전 파손 시점만 기록</t>
  </si>
  <si>
    <t>스킬</t>
  </si>
  <si>
    <t>최초 등장·변화 원칙</t>
  </si>
  <si>
    <t>무기·스킬은 최초 등장, 방어구는 획득·성능 변화 시 기록</t>
  </si>
  <si>
    <t>변화 시점만 기록</t>
  </si>
  <si>
    <t>PC DATA와 대차대조표 모두 무기·방어구·스킬을 매 행 누적 반복하지 않음. 변화 열은 최초 획득·교체·손상·파손 시점만 쓰고 나머지는 공란으로 유지</t>
  </si>
  <si>
    <t>3. 우리 게임에서 제외한 항목</t>
  </si>
  <si>
    <t>Lv·레벨업 필요 경험치·전직 퀘스트</t>
  </si>
  <si>
    <t>레벨과 전직 시스템이 없음</t>
  </si>
  <si>
    <t>챕터·스테이지·진행 관문</t>
  </si>
  <si>
    <t>삭제</t>
  </si>
  <si>
    <t>몬스터 1체 경험치·퀘스트 보상 경험치</t>
  </si>
  <si>
    <t>처치 반복으로 성장하는 구조가 아님</t>
  </si>
  <si>
    <t>콘텐츠 진행 포인트</t>
  </si>
  <si>
    <t>레벨업 전투시간·필요 처치 수</t>
  </si>
  <si>
    <t>반복 사냥과 레벨업 루프가 없음</t>
  </si>
  <si>
    <t>전투 예상 시간·전투 숙련 단계</t>
  </si>
  <si>
    <t>파티플레이 보상 경험치 비율</t>
  </si>
  <si>
    <t>파티 경험치 분배 시스템이 없음</t>
  </si>
  <si>
    <t>인연 변화·다인 협력 기믹</t>
  </si>
  <si>
    <t>아이템 구매 기준가격·필요 처치 수</t>
  </si>
  <si>
    <t>전투 파밍 상점 경제가 핵심이 아님</t>
  </si>
  <si>
    <t>필요 시 별도 경제 시트</t>
  </si>
  <si>
    <t>전투 파밍 상점 경제는 제외. 정식 명칭의 아이템 42종에 획득·사용 콘텐츠를 연결하고, 연구시설의 권한이 없습니다까지 괴물 43종의 배치 번호를 추적</t>
  </si>
  <si>
    <t>보스 경험치·레벨별 보스 분포 수</t>
  </si>
  <si>
    <t>보스가 레벨업 보상을 제공하지 않음</t>
  </si>
  <si>
    <t>보스 스테이지 수·스테이지 점수</t>
  </si>
  <si>
    <t>보스 타입 A/B 공통 시간</t>
  </si>
  <si>
    <t>보스마다 서사·기믹·페이즈가 달라 평균이 부정확함</t>
  </si>
  <si>
    <t>보스별 실제 페이즈 합</t>
  </si>
  <si>
    <t>퀘스트 레벨별 분포 개수</t>
  </si>
  <si>
    <t>퀘스트 레벨 구간이 없음</t>
  </si>
  <si>
    <t>챕터별 콘텐츠 수·진행 순서</t>
  </si>
  <si>
    <t>이동속도 A/B 고정 열</t>
  </si>
  <si>
    <t>일부 추격·호위에서만 필요해 대부분 공란</t>
  </si>
  <si>
    <t>난관·난이도 조절·밸런스 팩터</t>
  </si>
  <si>
    <t>필요 시 별도 시트</t>
  </si>
  <si>
    <t>4. 시트 간 통일성 검증</t>
  </si>
  <si>
    <t>예상 소요 시간 합계와 일치하는지 확인</t>
  </si>
  <si>
    <t>오차 0초</t>
  </si>
  <si>
    <t>문서 전체 라이트 4시간 15분 40초 · 미들 3시간 53분 35초 · 헤비 3시간 32분 20초 / 권장 대표 진엔딩 경로 라이트 4시간 · 미들 3시간 40분 · 헤비 3시간 20분</t>
  </si>
  <si>
    <t>보스 시간</t>
  </si>
  <si>
    <t>밸런스 문서 보스 페이즈 합과 보스 설계 요약이 일치</t>
  </si>
  <si>
    <t>나만 살아서 다행 6분/5분30초/5분 · 합치면 강해진댔잖아 7분/6분30초/6분 · 박수 없인 못 살아 8분/7분30초/7분 · 그날의 오답노트 8분30초/8분/7분30초 · 별을 삼킨 강당 10분/9분30초/9분 · 너만 무한이잖아 12분30초/12분/11분30초 · 정예 선의 압류관 10분30초/10분/9분30초</t>
  </si>
  <si>
    <t>자아마모도</t>
  </si>
  <si>
    <t>밸런스 문서 변화량과 보스 요약 합계 일치</t>
  </si>
  <si>
    <t>증가 +, 회복 -</t>
  </si>
  <si>
    <t>첫 보스 0%에서 시작해 여론·한도윤 사망·폐교 친구 소멸·균열 진실로 누적 100%. 대장 고양이 퀘스트에서 -2% 일시 회복</t>
  </si>
  <si>
    <t>대상별 누적이 0~100% 범위를 벗어나지 않음</t>
  </si>
  <si>
    <t>0~100%</t>
  </si>
  <si>
    <t>도시 기본 60%·최대 100% · 예쁜 고양이 0~100% · 차우선·한도윤·이용익·강재한·나대진 관계를 별도 관리</t>
  </si>
  <si>
    <t>진행 관문</t>
  </si>
  <si>
    <t>HP 0·처치 표현이 서사적 승리 조건과 충돌하지 않음</t>
  </si>
  <si>
    <t>완료 조건 서술</t>
  </si>
  <si>
    <t>폐교 친구 변혜서는 인간으로 생존 복원되지 않으며, 포옹 후 잠깐 인간 모습으로 돌아와 감사한 뒤 완전히 소멸</t>
  </si>
  <si>
    <t>PC DATA</t>
  </si>
  <si>
    <t>PC DATA·대차대조표 변화 시점과 밸런스 문서의 콘텐츠 번호가 일치</t>
  </si>
  <si>
    <t>콘텐츠 번호 일치</t>
  </si>
  <si>
    <t>원 하나에 요소 하나만 기재하고 크기로 영향도 표현</t>
  </si>
  <si>
    <t>대/중/소 3단계</t>
  </si>
  <si>
    <t>핵심·반복·장면 단위 팩터를 구분</t>
  </si>
  <si>
    <t>5. 콘텐츠 유형별 예상 시간 산정 기준</t>
  </si>
  <si>
    <t>대화·연출·확인</t>
  </si>
  <si>
    <t>초회 대사·연출 전체 확인</t>
  </si>
  <si>
    <t>읽기 속도 차이만 소폭 반영</t>
  </si>
  <si>
    <t>필수 연출 이후 빠른 넘김·다시보기 허용</t>
  </si>
  <si>
    <t>이동·탐색·퍼즐</t>
  </si>
  <si>
    <t>길찾기·관찰·오답을 포함한 초회 시간</t>
  </si>
  <si>
    <t>동선 이해와 오답 감소 반영</t>
  </si>
  <si>
    <t>정체 시간에 따라 목표 표시·힌트 강화</t>
  </si>
  <si>
    <t>일반·회피·정예 전투</t>
  </si>
  <si>
    <t>몬스터 수·패턴·시민 보호를 직접 산정</t>
  </si>
  <si>
    <t>패턴 이해와 조준 숙련 반영</t>
  </si>
  <si>
    <t>전조 강화와 체크포인트로 재시도 시간 제한</t>
  </si>
  <si>
    <t>보스 기믹</t>
  </si>
  <si>
    <t>보스전의 개별 페이즈 시간</t>
  </si>
  <si>
    <t>페이즈 숙련 단축 반영</t>
  </si>
  <si>
    <t>마지막 페이즈 행에 전체 보스전 합계 병기</t>
  </si>
  <si>
    <t>보스</t>
  </si>
  <si>
    <t>여러 페이즈 합으로 전체 시간을 산정</t>
  </si>
  <si>
    <t>첫 보스 헤비 5분·이후 주요 보스 8분 이상</t>
  </si>
  <si>
    <t>첫 보스 헤비 5분. 이후 실제 보스는 헤비 6분 이상으로 점증하며, 균열 수호체는 9분30초의 정예전으로 보스 수에서 제외</t>
  </si>
  <si>
    <t>공통</t>
  </si>
  <si>
    <t>라이트 ≥ 미들 ≥ 헤비</t>
  </si>
  <si>
    <t>5초 단위</t>
  </si>
  <si>
    <t>권장 대표 진엔딩 경로 미들 3시간 40분. 모든 선택 콘텐츠·상호 배타 엔딩 행을 포함한 문서 전체 합산과 구분</t>
  </si>
  <si>
    <t>6. 인연 시스템 대상별 기준값</t>
  </si>
  <si>
    <t>대상</t>
  </si>
  <si>
    <t>초기값 → 최종값</t>
  </si>
  <si>
    <t>주요 상승 요인</t>
  </si>
  <si>
    <t>주요 하락 요인·포트폴리오 역할</t>
  </si>
  <si>
    <t>도시</t>
  </si>
  <si>
    <t>0% → 기본 60% / 최대 100%</t>
  </si>
  <si>
    <t>메인 구조 11개로 60% 보장·선택 콘텐츠 8개×5%로 최대 100%</t>
  </si>
  <si>
    <t>메인 구조로 기본 60% 보장·1장 어르신 돕기 등 선택 콘텐츠 8개×5%로 최대 100%. 수치는 시민의 직접 기억·증언이며 75%·100%가 엔딩 임계치</t>
  </si>
  <si>
    <t>예쁜 고양이</t>
  </si>
  <si>
    <t>0% → 0/25/50/75/100%</t>
  </si>
  <si>
    <t>츄르 4개입 구매 후 선택 만남 4회×25%</t>
  </si>
  <si>
    <t>0~49% 두 고양이 간식·50~69% 대장 고양이 간식·70~99% 헤드번팅 없음·100% 전용 애교</t>
  </si>
  <si>
    <t>차우선</t>
  </si>
  <si>
    <t>45% → 엔딩별 변동</t>
  </si>
  <si>
    <t>초반 심부름·가족 대피·마지막 대면·생존 엔딩 재회</t>
  </si>
  <si>
    <t>영웅화 질투·한도윤 사망 이후 원망·희생 엔딩 추모 편지</t>
  </si>
  <si>
    <t>한도윤</t>
  </si>
  <si>
    <t>75% → 100% 고정</t>
  </si>
  <si>
    <t>공원 협력·재난 합류·비공개 통화·회사 구조</t>
  </si>
  <si>
    <t>사망 이후 100% 고정, 예약 음성과 폐교·최종부 감정 축으로 사용</t>
  </si>
  <si>
    <t>이용익</t>
  </si>
  <si>
    <t>50% → 0%</t>
  </si>
  <si>
    <t>초기 대응 브리핑에서 일시적 신뢰</t>
  </si>
  <si>
    <t>고등급자 특혜·여론 조작·임시 대통령 취임·균열 단독 진입 명령·비리 공개</t>
  </si>
  <si>
    <t>강재한</t>
  </si>
  <si>
    <t>45% → 0%</t>
  </si>
  <si>
    <t>초기 국가 책임 요구에 대한 공감</t>
  </si>
  <si>
    <t>구조 지연 질타·한도윤 책임론·폭력시위·균열 진입 선동, 진엔딩에서 시민에게 설득됨</t>
  </si>
  <si>
    <t>나대진</t>
  </si>
  <si>
    <t>50% → 100%</t>
  </si>
  <si>
    <t>측정 안전·장비 지원·비상 계획·개인 기록 보존</t>
  </si>
  <si>
    <t>하락 없이 지속 상승, 차한해를 균열 자원보다 사람으로 대하는 조력자</t>
  </si>
  <si>
    <t>7. 자아마모도 누적 설계</t>
  </si>
  <si>
    <t>핵심 사건</t>
  </si>
  <si>
    <t>변화량</t>
  </si>
  <si>
    <t>누적값</t>
  </si>
  <si>
    <t>설계 의도</t>
  </si>
  <si>
    <t>나만 살아서 다행 보스전</t>
  </si>
  <si>
    <t>0%</t>
  </si>
  <si>
    <t>자발적으로 시민을 구하는 첫 보스이므로 마모 없음</t>
  </si>
  <si>
    <t>첫 구조 지연 항의</t>
  </si>
  <si>
    <t>+3%</t>
  </si>
  <si>
    <t>3%</t>
  </si>
  <si>
    <t>환호가 무한 책임 요구로 바뀌는 첫 균열</t>
  </si>
  <si>
    <t>고등급자의 선의 소모 거짓 주장</t>
  </si>
  <si>
    <t>+4%</t>
  </si>
  <si>
    <t>7%</t>
  </si>
  <si>
    <t>특혜를 유지하려 차한해에게 출동을 떠넘김</t>
  </si>
  <si>
    <t>합치면 강해진댔잖아 보스전</t>
  </si>
  <si>
    <t>12%</t>
  </si>
  <si>
    <t>폭력과 희생 기억을 마주하는 심리 부담</t>
  </si>
  <si>
    <t>이용익 임시 대통령 취임·국가 우선 출동</t>
  </si>
  <si>
    <t>16%</t>
  </si>
  <si>
    <t>개인 판단보다 권력과 여론이 우선됨</t>
  </si>
  <si>
    <t>박수 없인 못 살아 보스전</t>
  </si>
  <si>
    <t>+8%</t>
  </si>
  <si>
    <t>24%</t>
  </si>
  <si>
    <t>선행이 영웅 소비와 특혜 유지 수단으로 변질됨</t>
  </si>
  <si>
    <t>카메라 없는 구조를 의심하는 여론</t>
  </si>
  <si>
    <t>28%</t>
  </si>
  <si>
    <t>실제 구조보다 방송 화면과 지연 시간만으로 비난함</t>
  </si>
  <si>
    <t>한도윤 사망</t>
  </si>
  <si>
    <t>+12%</t>
  </si>
  <si>
    <t>40%</t>
  </si>
  <si>
    <t>가장 가까운 조력자를 구조 현장에서 잃음</t>
  </si>
  <si>
    <t>강재한 책임론·차우선 원망</t>
  </si>
  <si>
    <t>+10%</t>
  </si>
  <si>
    <t>50%</t>
  </si>
  <si>
    <t>위로 대신 책임 전가와 가족 원망이 연속됨</t>
  </si>
  <si>
    <t>-2%</t>
  </si>
  <si>
    <t>48%</t>
  </si>
  <si>
    <t>플레이어와 차한해를 위한 짧은 휴식·이전 인연의 보상</t>
  </si>
  <si>
    <t>친구의 학교폭력 기억 체험</t>
  </si>
  <si>
    <t>53%</t>
  </si>
  <si>
    <t>급식실·강당 폭력을 친구의 시점으로 직접 체험</t>
  </si>
  <si>
    <t>보스가 어린 시절 친구임을 확인</t>
  </si>
  <si>
    <t>+7%</t>
  </si>
  <si>
    <t>60%</t>
  </si>
  <si>
    <t>자신을 구해 준 친구가 괴물이 된 사실을 인지</t>
  </si>
  <si>
    <t>친구의 마지막 감사와 완전 소멸</t>
  </si>
  <si>
    <t>+20%</t>
  </si>
  <si>
    <t>80%</t>
  </si>
  <si>
    <t>친구를 살리지 못하고 품 안에서 보내는 최대 붕괴 사건</t>
  </si>
  <si>
    <t>유튜버의 즉시 괴물 변이·희생 선동</t>
  </si>
  <si>
    <t>85%</t>
  </si>
  <si>
    <t>균열 진입 위험이 확인됐는데도 차한해에게 강요함</t>
  </si>
  <si>
    <t>이용익의 균열 단독 진입 명령</t>
  </si>
  <si>
    <t>90%</t>
  </si>
  <si>
    <t>과학적 근거 없이 희생을 국가 명령으로 만듦</t>
  </si>
  <si>
    <t>거울 미로 방향 반전</t>
  </si>
  <si>
    <t>+2%</t>
  </si>
  <si>
    <t>92%</t>
  </si>
  <si>
    <t>자신의 감각과 판단이 흔들림</t>
  </si>
  <si>
    <t>또 다른 차한해의 비난 부정</t>
  </si>
  <si>
    <t>94%</t>
  </si>
  <si>
    <t>타인의 강요를 자신의 의지와 분리함</t>
  </si>
  <si>
    <t>껍데기의 바다 확인</t>
  </si>
  <si>
    <t>97%</t>
  </si>
  <si>
    <t>변이한 인간의 빈 껍데기가 균열 중심부를 뒤덮음</t>
  </si>
  <si>
    <t>차한해·너만 무한이잖아의 동일 근원 확인</t>
  </si>
  <si>
    <t>100%</t>
  </si>
  <si>
    <t>태생과 두 해결책을 알며 최종 선택 한계치 도달</t>
  </si>
  <si>
    <t>8. 최종 엔딩 조건</t>
  </si>
  <si>
    <t>선택</t>
  </si>
  <si>
    <t>도시 인연 조건</t>
  </si>
  <si>
    <t>시민 반응</t>
  </si>
  <si>
    <t>결과</t>
  </si>
  <si>
    <t>진실 공개</t>
  </si>
  <si>
    <t>일부 시민의 희생 반대가 확산되어 고등급자·폭력시위단체까지 설득</t>
  </si>
  <si>
    <t>모두 공동 진입·차한해 생존·균열 소멸·변이체 전원 복원·진엔딩</t>
  </si>
  <si>
    <t>0~99%</t>
  </si>
  <si>
    <t>차한해 혼자 희생하는 것이 옳다고 강요</t>
  </si>
  <si>
    <t>진실 은폐+공동 진입 요청</t>
  </si>
  <si>
    <t>75~100%</t>
  </si>
  <si>
    <t>전체 이유를 몰라도 차한해를 믿고 함께 진입</t>
  </si>
  <si>
    <t>차한해 생존·변이체 복원·선의의 거짓말 엔딩</t>
  </si>
  <si>
    <t>0~74%</t>
  </si>
  <si>
    <t>두려움과 불신으로 공동 진입 거부</t>
  </si>
  <si>
    <t>진실 은폐+단독 희생</t>
  </si>
  <si>
    <t>무관</t>
  </si>
  <si>
    <t>시민은 다른 해결책의 전체 진실을 모름</t>
  </si>
  <si>
    <t>너만 무한이잖아의 거짓말</t>
  </si>
  <si>
    <t>공동 진입 성공 시</t>
  </si>
  <si>
    <t>변이체가 소멸한다는 설명은 인간의 선택을 시험하기 위한 거짓말</t>
  </si>
  <si>
    <t>실제로는 공동 진입에서도 변이체 전원 복원</t>
  </si>
  <si>
    <t>전체 밸런스 곡선 요약</t>
  </si>
  <si>
    <t>문서 전체 라이트 4시간 15분 40초 · 미들 3시간 53분 35초 · 헤비 3시간 32분 20초 / 권장 대표 진엔딩 경로 라이트 4시간 · 미들 3시간 40분 · 헤비 3시간 20분 — 1장 자발적 선행 선택, 836 청년의 변질, 변혜서·클릭헌터, 연구시설 보안 전투, 괴물 43종·아이템 42종을 통합함</t>
  </si>
  <si>
    <t>총 콘텐츠 수</t>
  </si>
  <si>
    <t>평균 플레이 난이도</t>
  </si>
  <si>
    <t>평균 플레이 흥미도</t>
  </si>
  <si>
    <t>보스 스테이지 수</t>
  </si>
  <si>
    <t>대표 진엔딩 예상 시간(미들 기준)</t>
  </si>
  <si>
    <t>누적 플레이 시간(라이트)</t>
  </si>
  <si>
    <t>콘텐츠 수</t>
  </si>
  <si>
    <t>라이트</t>
  </si>
  <si>
    <t>미들</t>
  </si>
  <si>
    <t>헤비</t>
  </si>
  <si>
    <t>인연 대상</t>
  </si>
  <si>
    <t>초기값</t>
  </si>
  <si>
    <t>최종/범위</t>
  </si>
  <si>
    <t>설계 방향</t>
  </si>
  <si>
    <t>엔딩 조건</t>
  </si>
  <si>
    <t>기본 60%·최대 100%</t>
  </si>
  <si>
    <t>메인 구조로 기본 인연을 보장하고 1장 어르신 돕기를 포함한 선택 콘텐츠 8개로 최대치 달성</t>
  </si>
  <si>
    <t>75%: 진실 은폐 공동 진입 신뢰 / 100%: 진실 공개 진엔딩</t>
  </si>
  <si>
    <t>츄르 4개입과 선택 만남 4회로 25%씩 상승</t>
  </si>
  <si>
    <t>0~49% 두 고양이 간식 / 50~69% 대장 고양이 간식 / 70~99% 헤드번팅 없음 / 100% 전용 애교</t>
  </si>
  <si>
    <t>엔딩별 변동</t>
  </si>
  <si>
    <t>심부름·대피·질투·원망·마지막 대면을 거쳐 관계 결산</t>
  </si>
  <si>
    <t>생존·희생 엔딩 후일담 분기</t>
  </si>
  <si>
    <t>100% 고정</t>
  </si>
  <si>
    <t>공원 협력·회사 구조 후 사망, 예약 음성으로 후반 감정 축 유지</t>
  </si>
  <si>
    <t>100%: 예약 음성·후일담 강화</t>
  </si>
  <si>
    <t>영웅화·고등급자 특혜·여론 조작·균열 진입 명령으로 하락</t>
  </si>
  <si>
    <t>비리 공개 선택 시 도시 인연 +5%</t>
  </si>
  <si>
    <t>정부 비판에서 폭력시위·희생 선동으로 적대화</t>
  </si>
  <si>
    <t>진엔딩에서 시민 증언으로 최종 설득 가능</t>
  </si>
  <si>
    <t>차한해를 자원이 아닌 사람으로 대하는 고정 조력자</t>
  </si>
  <si>
    <t>보스 밸런스 설계 요약</t>
  </si>
  <si>
    <t>순서</t>
  </si>
  <si>
    <t>챕터·스테이지</t>
  </si>
  <si>
    <t>보스명</t>
  </si>
  <si>
    <t>인간 시절 핵심 서사</t>
  </si>
  <si>
    <t>선의 0 도달 원인</t>
  </si>
  <si>
    <t>전투 구조</t>
  </si>
  <si>
    <t>핵심 공략</t>
  </si>
  <si>
    <t>권장 전투 숙련도</t>
  </si>
  <si>
    <t>보스전 예상 시간(라이트)</t>
  </si>
  <si>
    <t>보스전 예상 시간(미들)</t>
  </si>
  <si>
    <t>보스전 예상 시간(헤비)</t>
  </si>
  <si>
    <t>핵심 패턴 수</t>
  </si>
  <si>
    <t>실패·재시작 기준</t>
  </si>
  <si>
    <t>난이도 보정</t>
  </si>
  <si>
    <t>스테이지 점수 S</t>
  </si>
  <si>
    <t>서사적 승리 조건</t>
  </si>
  <si>
    <t>전후 완급 조절</t>
  </si>
  <si>
    <t>콘텐츠 소모율 조절</t>
  </si>
  <si>
    <t>검증</t>
  </si>
  <si>
    <t>문밖 구조 요청이 진짜 사람임을 알았지만 괴물 소리와 자기보존 욕망 때문에 문을 닫은 대피소 관리자</t>
  </si>
  <si>
    <t>사람들이 사라진 뒤 ‘난 살아서 다행’이라고 안도한 순간 선의 0, 곧바로 균열에 들어가 변이</t>
  </si>
  <si>
    <t>6분</t>
  </si>
  <si>
    <t>5분 30초</t>
  </si>
  <si>
    <t>5분</t>
  </si>
  <si>
    <t>주인공 또는 시민 체력 0·시민 소멸·문 2개 이상 재폐쇄 시 현재 페이즈 재시작</t>
  </si>
  <si>
    <t>잠금 순서·시민 음성 방향·재폐쇄 예고·핵 노출 시간 표시</t>
  </si>
  <si>
    <t>0% (누적 0%)</t>
  </si>
  <si>
    <t>닫힌 문을 모두 열고 문밖 시민까지 구조한 뒤 잠금 핵을 무력화</t>
  </si>
  <si>
    <t>전: 경찰 방패·시민 제작 나무판 보호대 / 후: 장비 파손·구조 지연 비난</t>
  </si>
  <si>
    <t>3페이즈 체크포인트·실패한 페이즈부터 재시작</t>
  </si>
  <si>
    <t>일치 (146~148번, 6분·5분30초·5분, 자아마모 0%)</t>
  </si>
  <si>
    <t>폭력을 대신 받아낸 자와 살아남기 위해 폭력을 행사한 자의 기억이 하나의 외피에 갇힘</t>
  </si>
  <si>
    <t>희생과 복종이 폭력을 끝내지 못했다는 절망으로 인간에 대한 신뢰를 잃음</t>
  </si>
  <si>
    <t>7분</t>
  </si>
  <si>
    <t>6분 30초</t>
  </si>
  <si>
    <t>시민 체력 0·공격 규칙 오판 누적·시간 초과 시 현재 페이즈 재시작</t>
  </si>
  <si>
    <t>공격 전조·안전 방향·시민 이동 예상선 강화</t>
  </si>
  <si>
    <t>때리는 자와 맞는 자를 연결한 폭력 순환 구조 자체 파괴</t>
  </si>
  <si>
    <t>전: 836 청년의 거짓 소문·차한해 단독 출동 / 후: 군용 방탄판 지원</t>
  </si>
  <si>
    <t>공격 규칙 교대와 시민 보호를 결합하고 전조만 단계 강화</t>
  </si>
  <si>
    <t>일치 (163~168번, 7분·6분30초·6분, 자아마모 +5%)</t>
  </si>
  <si>
    <t>고등급자 특혜를 잃기 싫어 긴급 구조 알림을 끈 인물. 다른 고등급자도 출동하지 않아 대규모 사상자가 발생</t>
  </si>
  <si>
    <t>참사 뉴스를 보면서도 ‘내 수치를 지키려면 어쩔 수 없었다’고 합리화해 선의 0</t>
  </si>
  <si>
    <t>8분</t>
  </si>
  <si>
    <t>7분 30초</t>
  </si>
  <si>
    <t>갈채 수치 최대·가짜 구조 오답 누적·시민 또는 주인공 체력 0 시 재시작</t>
  </si>
  <si>
    <t>카메라 시야·전원선·실제 시민 행동 단서 강화</t>
  </si>
  <si>
    <t>아무도 보지 않는 곳에서 시민을 구조해 갈채 보호막 제거</t>
  </si>
  <si>
    <t>전: 긴급 알림 차단·연쇄 불출동 / 후: 구조 영상 부재로 여론 악화</t>
  </si>
  <si>
    <t>판별·환경 제어 중심, 오답만 체크포인트화</t>
  </si>
  <si>
    <t>일치 (178~181번, 8분·7분30초·7분, 자아마모 +8%)</t>
  </si>
  <si>
    <t>6-F | 폐교 본관 3층·환영전</t>
  </si>
  <si>
    <t>인간 출신이 아니라 변혜서의 기억 조각과 차한해의 죄책감을 재료로 균열이 만든 군체</t>
  </si>
  <si>
    <t>해당 없음 — 책상·칠판·보랏빛 세포막이 엉킨 비인간형 균열 구성체</t>
  </si>
  <si>
    <t>8분 30초</t>
  </si>
  <si>
    <t>왜곡 선택 3회·죄책감 최대·주인공 체력 0 시 현재 페이즈 재시작</t>
  </si>
  <si>
    <t>증거 바로 보기·거짓 닻 제거·진실 닻 잔광 강화</t>
  </si>
  <si>
    <t>0% (누적 53%)</t>
  </si>
  <si>
    <t>환영을 죽이는 것이 아니라 왜곡을 해체해 강당 열쇠와 진짜 기억 확보</t>
  </si>
  <si>
    <t>전: 졸업앨범·연락 기록 / 후: 강당 장비 준비·변혜서 대면</t>
  </si>
  <si>
    <t>2페이즈 증거 판별과 환경 파괴를 분리</t>
  </si>
  <si>
    <t>일치 (239~240번, 8분30초·8분·7분30초)</t>
  </si>
  <si>
    <t>변혜서. 어린 시절 선하고 자존감 높아 차한해를 도왔지만 학교폭력으로 무너지고 타인의 고통까지 외면함</t>
  </si>
  <si>
    <t>과거의 자신처럼 괴롭힘당하는 아이를 ‘나도 도움받지 못했다’며 외면한 마지막 선택</t>
  </si>
  <si>
    <t>10분</t>
  </si>
  <si>
    <t>9분 30초</t>
  </si>
  <si>
    <t>9분</t>
  </si>
  <si>
    <t>죄책감 최대·접근 피격 누적·공격 중지 실패 시 해당 페이즈 재시작</t>
  </si>
  <si>
    <t>우정 반지 완료 시 펜던트 식별·약점 경고 강화, 접근 체크포인트 제공</t>
  </si>
  <si>
    <t>+27% (누적 80%)</t>
  </si>
  <si>
    <t>변혜서를 생존 복원하지 않고 포옹으로 고통에서 해방해 마지막 감사 뒤 완전히 보내 줌</t>
  </si>
  <si>
    <t>전: 우정 반지·졸업앨범·학교폭력 기억 / 후: 변혜서 소멸·인간 기원 공식 확인</t>
  </si>
  <si>
    <t>근·원거리 교대 뒤 공격 중지로 승리 규칙 전환</t>
  </si>
  <si>
    <t>일치 (246~251번, 10분·9분30초·9분, 변혜서 완전 소멸)</t>
  </si>
  <si>
    <t>인간 출신이 아닌 차한해와 같은 균열 근원에서 태어난 존재로, 차한해와 둘이면서 하나임</t>
  </si>
  <si>
    <t>해당 없음 — 인간 변이체가 아니라 균열 태생 존재</t>
  </si>
  <si>
    <t>12분 30초</t>
  </si>
  <si>
    <t>12분</t>
  </si>
  <si>
    <t>11분 30초</t>
  </si>
  <si>
    <t>차한해 체력 0·계량 장치 재가동 시 현재 페이즈 재시작</t>
  </si>
  <si>
    <t>등급 위험 순서·해제 연결선·핵 공명 주기 강화</t>
  </si>
  <si>
    <t>+3% (진실 확인 포함·누적 100%)</t>
  </si>
  <si>
    <t>단순 처치가 아니라 마지막 일격으로 동기화해 태생과 두 해결 방법을 체험</t>
  </si>
  <si>
    <t>전: 거울 미로·껍데기의 바다·정예 수호체 / 후: 진실 공개·도시 인연 엔딩 판정</t>
  </si>
  <si>
    <t>전투 뒤 기억 체험으로 진실 전달·최종 선택 재시작 지점 분리</t>
  </si>
  <si>
    <t>일치 (285~288번, 12분30초·12분·11분30초, 기원 진실 290번)</t>
  </si>
  <si>
    <t>정예 몬스터인 균열 수호체 ‘선의 압류관’는 인간 변이체가 아니라 균열에서 태어난 존재이며 보스 수에 포함하지 않음. 정예전 시간은 라이트 10분 30초·미들 10분·헤비 9분 30초로 별도 집계함.</t>
  </si>
  <si>
    <t>라이트(분)</t>
  </si>
  <si>
    <t>미들(분)</t>
  </si>
  <si>
    <t>헤비(분)</t>
  </si>
  <si>
    <t>1/10 – 목표 식별·선택·입력 부담을 종합한 체감 난이도</t>
  </si>
  <si>
    <t>2/10 – 목표 식별·선택·입력 부담을 종합한 체감 난이도</t>
  </si>
  <si>
    <t>수락하거나 [싫어요.]를 사용해 거절함. 거절해도 메인 진행은 유지되지만 해당 서브 퀘스트의 인연·보상 획득 기회는 사라짐</t>
  </si>
  <si>
    <t>부탁 수락 또는 [싫어요.] 사용</t>
  </si>
  <si>
    <t>3/10 – 목표 식별·선택·입력 부담을 종합한 체감 난이도</t>
  </si>
  <si>
    <t>2/10 – 발견 여부와 선택에 따라 진행이 달라짐</t>
  </si>
  <si>
    <t>2/10 – 맵 크기·갈림길 수·목적지 표식의 가시성이 난이도를 결정함</t>
  </si>
  <si>
    <t>2/10 – 후보 오브젝트 수·외형 유사도·탐색 범위가 난이도를 결정함</t>
  </si>
  <si>
    <t>1/10 – 상품 후보 수·품목 유사도·구매 단계 수가 난이도를 결정함</t>
  </si>
  <si>
    <t>돕기를 선택하거나 [싫어요.]를 사용해 알바 부탁을 거절하고 기존 심부름을 계속함</t>
  </si>
  <si>
    <t>알바 수락 또는 [싫어요.] 사용</t>
  </si>
  <si>
    <t>4/10 – 목표 식별·선택·입력 부담을 종합한 체감 난이도</t>
  </si>
  <si>
    <t>어르신 무시 시 구매, 어르신 도움+부탁 완료 시 예약품 수령, 도움+부탁에 [싫어요.] 사용 시 품절 결과를 확인함</t>
  </si>
  <si>
    <t>1/10 – 관찰 대상 수·이상 징후의 미세함·단서 분산 정도가 난이도를 결정함</t>
  </si>
  <si>
    <t>1/10 – 연출 속도·동시에 제시되는 정보량이 난이도를 결정함</t>
  </si>
  <si>
    <t>1/10 – 정보의 불완전성·결과 예측 가능성·감정적 부담이 난이도를 결정함</t>
  </si>
  <si>
    <t>4/10 – 방향 전환 빈도·장애물 배치·포획 가능 시간이 난이도를 결정함</t>
  </si>
  <si>
    <t>1/10 – 대상 가시성·입력 단계 수가 난이도를 결정함</t>
  </si>
  <si>
    <t>2/10 – 목표 수량·배치 밀도·가림 오브젝트·탐색 범위가 난이도를 결정함</t>
  </si>
  <si>
    <t>3/10 – 목표 수량·배치 밀도·가림 오브젝트·탐색 범위가 난이도를 결정함</t>
  </si>
  <si>
    <t>1/10 – 대사 길이·핵심 정보의 명확성·선택지 수가 난이도를 결정함</t>
  </si>
  <si>
    <t>2/10 – 구역 수·동료 행동 예측 가능성·이동 동선이 난이도를 결정함</t>
  </si>
  <si>
    <t>4/10 – 콤보 유지 시간·쓰레기 간 거리·오분류 페널티가 난이도를 결정함</t>
  </si>
  <si>
    <t>2/10 – 단서 크기·배경 대비·검은 흔적의 노출 시간이 난이도를 결정함</t>
  </si>
  <si>
    <t>4/10 – 후보 경로 수·단서 유사도·비교 단계 수가 난이도를 결정함</t>
  </si>
  <si>
    <t>3/10 – 목표물 크기·탐색 범위·가짜 후보 수가 난이도를 결정함</t>
  </si>
  <si>
    <t>1/10 – NPC 후보 수·위치 이동 여부·의뢰 단서 명확성이 난이도를 결정함</t>
  </si>
  <si>
    <t>2/10 – 점검 항목 수·이상 징후의 동시 발생·정보 분산 정도가 난이도를 결정함</t>
  </si>
  <si>
    <t>3/10 – 진동 구역 수·시야 흔들림·목적지 표식의 가시성이 난이도를 결정함</t>
  </si>
  <si>
    <t>2/10 – 분류 종류 수·외형 유사도·오답 허용 횟수가 난이도를 결정함</t>
  </si>
  <si>
    <t>3/10 – 분류 종류 수·외형 유사도·오답 허용 횟수가 난이도를 결정함</t>
  </si>
  <si>
    <t>5/10 – 동시 등장 수·오염 확산 속도·우선순위 판단이 난이도를 결정함</t>
  </si>
  <si>
    <t>2/10 – 검사 항목 수·흔적의 가시성·연출 발생 시점이 난이도를 결정함</t>
  </si>
  <si>
    <t>1/10 – 동시 정보량·경고 문구의 명확성이 난이도를 결정함</t>
  </si>
  <si>
    <t>2/10 – 대사 길이·핵심 정보의 명확성·선택지 수가 난이도를 결정함</t>
  </si>
  <si>
    <t>3/10 – 후보 물품 수·인벤토리 제한·필수 조합 수가 난이도를 결정함</t>
  </si>
  <si>
    <t>4/10 – 동행 인원·속도 차이·장애물 수·허용 거리가 난이도를 결정함</t>
  </si>
  <si>
    <t>아파트 계단으로 이동하며 ‘보라멍울’을 피해 숨기</t>
  </si>
  <si>
    <t>2/10 – 시야 범위·우회 경로 수·발각 후 추격 시간이 난이도를 결정함</t>
  </si>
  <si>
    <t>위험 패턴이 멈춘 순간에 접근해 계단에 쓰러진 이웃 주민을 안전 지점으로 옮김</t>
  </si>
  <si>
    <t>5/10 – 위험 주기·대상 체력·이동 거리·구조 단계 수가 난이도를 결정함</t>
  </si>
  <si>
    <t>2/10 – 목적지와 우회 동선을 파악해야 함</t>
  </si>
  <si>
    <t>2/10 – 시각·음향 단서를 연결해야 함</t>
  </si>
  <si>
    <t>1/10 – 연출 정보량·단서 강조 정도가 난이도를 결정함</t>
  </si>
  <si>
    <t>괴물이 덮치기 직전 전용 UI에 나타난 [펑!]을 1회 발동함. 차한해가 두 눈을 감고 양손을 뻗는 순간 무의식적 선의 폭발이 발생함</t>
  </si>
  <si>
    <t>2/10 – 감정 정보와 인물 관계를 이해해야 함</t>
  </si>
  <si>
    <t>[펑!] 1회 발동·괴물이 차한해에게 접촉</t>
  </si>
  <si>
    <t>[펑!] → 무의식적 선의 폭발(+990) → 접촉 소멸</t>
  </si>
  <si>
    <t>[펑!]의 연계 효과인 접촉 소멸이 끝난 뒤 눈을 뜨고 비어 있는 복도와 먼지 같은 보랏빛 잔광만 확인함</t>
  </si>
  <si>
    <t>2/10 – 핵심 정보와 감정의 연결을 이해해야 함</t>
  </si>
  <si>
    <t>질질핵을 우회해 안전 구역으로 이동하기</t>
  </si>
  <si>
    <t>3/10 – 맵 크기·갈림길 수·목적지 표식의 가시성이 난이도를 결정함</t>
  </si>
  <si>
    <t>쫓쫓해삼과 싸우는 고등급자 곁을 지나 따뜻한 음식 구해오기</t>
  </si>
  <si>
    <t>쫓쫓해삼과 고등급자의 교전 구역에서 고등급자 교전 구역과 시민 이동 동선이 겹침</t>
  </si>
  <si>
    <t>3/10 – 시야 범위·우회 경로 수·발각 후 추격 시간이 난이도를 결정함</t>
  </si>
  <si>
    <t>길막말미잘이 점거한 보급로에서 노인의 약주머니 찾아주기</t>
  </si>
  <si>
    <t>그림 속 보랏빛 사람과 아이의 기억을 확인한 뒤 그림을 받거나 [싫어요.]를 사용해 정중히 거절함</t>
  </si>
  <si>
    <t>그림 수령 또는 [싫어요.] 사용</t>
  </si>
  <si>
    <t>1/10 – 목표 수·위험 정보량·선택지 수가 난이도를 결정함</t>
  </si>
  <si>
    <t>2/10 – UI 정보량·강조 순서·설명 노출 시간이 난이도를 결정함</t>
  </si>
  <si>
    <t>관리국 표준 대응 세트 8종 장착 시 세트 효과 해금
전투 기본 스킬 [탕!]·[앗, 피해!] 및 보스 대응 스킬 [잠깐만!] 사용 가능</t>
  </si>
  <si>
    <t>훈련 표적에 [탕!]으로 일반탄 3발·비살상 충격탄 2발을 명중하고, [앗, 피해!]로 공격 예고 회피를 2회 성공함</t>
  </si>
  <si>
    <t>3/10 – 조준 이동속도·사격 후 경직·회피 허용 시간이 난이도를 결정함</t>
  </si>
  <si>
    <t>4/10 – 맵 크기·갈림길 수·목적지 표식의 가시성이 난이도를 결정함</t>
  </si>
  <si>
    <t>4/10 – 탐색 범위·가짜 신호 수·제한시간이 난이도를 결정함</t>
  </si>
  <si>
    <t>5/10 – 잔해 수·입력 횟수·위험 순서·피격 빈도가 난이도를 결정함</t>
  </si>
  <si>
    <t>6/10 – 동행 인원·속도 편차·위험 구간 수·명령 재사용 시간이 난이도를 결정함</t>
  </si>
  <si>
    <t>관리국 무전 이어피스의 예고음을 [먼저 들었어]로 판독해 목표 전환 시점을 확인한 뒤 처치·문 보호 순서로 대응함</t>
  </si>
  <si>
    <t>5/10 – 공격 전조·패턴 연계 횟수·회피 허용 시간이 난이도를 결정함</t>
  </si>
  <si>
    <t>후방 기습을 [앗, 피해!]로 회피한 뒤 [피했으면 내 차례] 반격 타이밍을 맞춰 경로를 차단함</t>
  </si>
  <si>
    <t>4/10 – 조준 흔들림·탄약 제한·피해 수치 해석이 난이도를 결정함</t>
  </si>
  <si>
    <t>5/10 – 시야 방해·탐지기 반응 지연·괴물 압박이 난이도를 결정함</t>
  </si>
  <si>
    <t>5/10 – 접근 제한시간·고정핀 순서·사격과 상호작용 전환이 난이도를 결정함</t>
  </si>
  <si>
    <t>보랏빛 철봉의 공명 반응을 확인하고 [보라색, 여기!]로 약점 부위를 타격해 밖으로 나가재의 밀치기 패턴을 끊음</t>
  </si>
  <si>
    <t>2/10 – 손상 표시와 방어 보정 변화의 의미를 이해해야 함</t>
  </si>
  <si>
    <t>3/10 – 규칙 설명량·연출 가시성이 난이도를 결정함</t>
  </si>
  <si>
    <t>1/10 – 보고 항목 수·정보 분산 정도가 난이도를 결정함</t>
  </si>
  <si>
    <t>경찰의 설명을 듣고 방패를 팔에 고정해 [앞은 내가 막아]를 확인하고, 섬광 신호기를 퀵슬롯에 등록해 [저기 봐!]를 해금함</t>
  </si>
  <si>
    <t>2/10 – 보호 방향과 파손 조건을 이해해야 함</t>
  </si>
  <si>
    <t>1/10 – 상충하는 목표 문구와 선택의 감정적 부담이 난이도를 결정함</t>
  </si>
  <si>
    <t>4/10 – 가짜 반응 수·시야 점멸·탐색 범위가 난이도를 결정함</t>
  </si>
  <si>
    <t>[저기 봐!]로 섬광 신호기 1개를 차량 반대편에 설치해 주의를 4초 분산한 뒤 차단기 막대의 [이쪽이야!]로 열린 공간까지 유인함</t>
  </si>
  <si>
    <t>휴대용 섬광 신호기 1개 소모·주의 분산 4초 안에 [이쪽이야!] 유인 완료</t>
  </si>
  <si>
    <t>3/10 – 구조 요청 위치·출입 기록 순서·경보음의 중첩이 판단 난이도를 결정함</t>
  </si>
  <si>
    <t>3/10 – 재료 상태·무게·보호 범위를 비교해야 함</t>
  </si>
  <si>
    <t>나만 살아서 다행이 연속으로 닫는 방화문 다시 열기</t>
  </si>
  <si>
    <t>7/10 – 목표 식별·선택·입력 부담을 종합한 체감 난이도</t>
  </si>
  <si>
    <t>보스전 중 [잠깐만!] 1회 사용 가능 : 보스 행동 1초 경직</t>
  </si>
  <si>
    <t>8/10 – 목표 식별·선택·입력 부담을 종합한 체감 난이도</t>
  </si>
  <si>
    <t>시민 구조 뒤 모든 문을 개방 상태로 유지하고, 노출된 잠금 핵에 [핵부터!]를 집중해 무력화함</t>
  </si>
  <si>
    <t>1/10 – 기록의 감정 변화와 사건 순서를 연결하는 이해 난이도가 중심임</t>
  </si>
  <si>
    <t>4/10 – 군중 회피와 정보 확인을 동시에 수행해야 함</t>
  </si>
  <si>
    <t>3/10 – 감정적 압박 속 응답 선택 난이도</t>
  </si>
  <si>
    <t>충격 보호대와 공명 보호 장갑을 장착한 뒤 공명 증폭기의 [증폭기, 켠다!]를 시험해 피해 증가와 화면 간섭 페널티를 비교함</t>
  </si>
  <si>
    <t>2/10 – 방어력·공격 안정성과 기동성의 교환 관계를 이해해야 함</t>
  </si>
  <si>
    <t>긴급 구조 요청과 단순 편의 부탁을 구분해 처리함. 긴급 구조는 수행하고 단순 편의 부탁은 수락하거나 [싫어요.]로 거절할 수 있음</t>
  </si>
  <si>
    <t>4/10 – 요청 수·이동 거리·동시 활성 목표 수가 난이도를 결정함</t>
  </si>
  <si>
    <t>긴급 구조 요청 완료·단순 편의 부탁의 수락 또는 [싫어요.] 처리 완료</t>
  </si>
  <si>
    <t>4/10 – 환경 단서와 규칙을 순서대로 적용해야 함</t>
  </si>
  <si>
    <t>6/10 – 경고 주기·접근 가능 시간·상호작용 지속시간이 난이도를 결정함</t>
  </si>
  <si>
    <t>[증폭기, 켠다!]의 간섭이 약해지는 주기에 전광판 쇠막대의 [한 줄로 서!]로 다수 개체를 정렬 타격하고 찰싹진드기를 떼어냄</t>
  </si>
  <si>
    <t>7/10 – 공격 전조·패턴 연계 횟수·회피 허용 시간이 난이도를 결정함</t>
  </si>
  <si>
    <t>1/10 – 짧은 대화 속 가족 단서를 알아차리는 난이도가 중심임</t>
  </si>
  <si>
    <t>[둘 중 하나!]로 받아낼 공격과 피할 공격의 전조를 구분하고 부위 분리→핵 노출→제압 순서로 대응함</t>
  </si>
  <si>
    <t>8/10 – 페이즈 수·기믹 허용 시간·동시 패턴 수가 난이도를 결정함</t>
  </si>
  <si>
    <t>8/10 – 시민 수·내려치기 범위·이동 반응·제한시간이 난이도를 결정함</t>
  </si>
  <si>
    <t>8/10 – 투사체 수·방벽 유지시간·잔류 화염 위치가 난이도를 결정함</t>
  </si>
  <si>
    <t>체력이 35% 이하일 때 관리국 응급 주사를 사용한 뒤 두 보스를 가까이 유도하고 [하나, 둘—지금!]으로 연결 핵 2개를 동시에 파괴함</t>
  </si>
  <si>
    <t>9/10 – 두 보스 위치·동시 약점 시간·마지막 타격 타이밍이 난이도를 결정함</t>
  </si>
  <si>
    <t>군용 방탄판의 정면 방어를 이용해 [버텨!]로 강한 공격을 받아내고 다음 안전 구역으로 이동함</t>
  </si>
  <si>
    <t>2/10 – 높은 방어력과 무게 페널티의 교환 관계를 판단해야 함</t>
  </si>
  <si>
    <t>2/10 – 급변하는 국가 상황을 짧은 뉴스로 이해해야 함</t>
  </si>
  <si>
    <t>3/10 – 정치적 명분과 강제 조항을 구분해야 함</t>
  </si>
  <si>
    <t>4/10 – 세 기준이 충돌하는 우선순위 표를 해석해야 함</t>
  </si>
  <si>
    <t>1/10 – 변화의 시각적 차이·설명 문구의 명확성이 난이도를 결정함</t>
  </si>
  <si>
    <t>2/10 – 시간대별 기록 수·행동 목적의 변화·누락 정보가 난이도를 결정함</t>
  </si>
  <si>
    <t>[안 찍히면 돼]로 카메라 사각지대를 이동하며 추앙풍뎅이의 보호 연결선을 끊고 중계 카메라를 차단함</t>
  </si>
  <si>
    <t>카메라와 스포트라이트를 끊고 [아무도 안 봐도] 상태에서 실제 시민을 구조해 갈채 보호막을 제거한 뒤 보스를 제압함</t>
  </si>
  <si>
    <t>2/10 – 짧은 대사에서 감정 단서를 읽는 난이도</t>
  </si>
  <si>
    <t>3/10 – 관계와 구조 우선순위가 충돌하는 정보 판단 난이도</t>
  </si>
  <si>
    <t>6/10 – 제한된 시야에서 동선 선택과 군중 회피를 동시에 수행함</t>
  </si>
  <si>
    <t>도시 인연 45% : 일부 시민의 자발적 길 안내
자아마모도 25% : UI 색상·표정 1단계 변화
소방 보급 상자 : 재난 구조 세트 3종 임시 대여
회사 구조 구간 : 한도윤 무전 연결 유지 후 [도와줘!] 해금</t>
  </si>
  <si>
    <t>비상등을 복구하고 [길 하나 만들게!]로 로프 발사기 1회를 사용해 끊어진 계단을 연결함. 한도윤 인연 100%라면 [도와줘!]를 사용해 마지막 직원 위치를 즉시 표시받음</t>
  </si>
  <si>
    <t>7/10 – 시야 제한·시간 압박·호위가 결합된 구조 난이도</t>
  </si>
  <si>
    <t>[한도윤] 100% + [도와줘!] : 마지막 직원 위치를 직접 알려주는 협력 행동</t>
  </si>
  <si>
    <t>5/10 – 시야 제한·구조 입력·장비 교체를 연속 수행해야 함</t>
  </si>
  <si>
    <t>진압 도끼로 잔해 3개를 파괴하고 [길 하나 만들게!]로 로프 발사기 마지막 1회를 사용해 통로를 연결한 뒤 직원을 구조함</t>
  </si>
  <si>
    <t>8/10 – 전투·환경 파괴·호위가 동시에 진행됨</t>
  </si>
  <si>
    <t>1/10 – 조작보다 감정 정보 수용이 중심임</t>
  </si>
  <si>
    <t>4/10 – 감정적 주장과 사실 기록을 대조해야 함</t>
  </si>
  <si>
    <t>3/10 – 가족의 정신적 압박을 견디며 응답해야 함</t>
  </si>
  <si>
    <t>3/10 – 두 장비의 상황별 효율을 비교해야 함</t>
  </si>
  <si>
    <t>3/10 – 감정적 소진 상태에서 강제 명령 내용을 이해해야 함</t>
  </si>
  <si>
    <t>2/10 – 물리 방어와 이동 속도 감소를 비교해야 함</t>
  </si>
  <si>
    <t>1/10 – 목표 간 충돌 정도·브리핑 정보량이 난이도를 결정함</t>
  </si>
  <si>
    <t>2/10 – 장비별 용도와 사용 순서를 기억해야 함</t>
  </si>
  <si>
    <t>관리국 현장 보급함 : 오염 차단 전신복·심층 균열 탐사 헬멧·고밀도 충격 흡수 장화 수령
시민 구조 누적 30회 : 선의 안정 장치 추가 지급·[괜찮아, 아직.] 자동 발동 조건 해금</t>
  </si>
  <si>
    <t>2/10 – 파티원 수·역할 차이·지원 조건 수가 난이도를 결정함</t>
  </si>
  <si>
    <t>1/10 – 감정 연출 감상이 중심임</t>
  </si>
  <si>
    <t>3/10 – 진입로 수·위험 구역 범위·탐지기 명확성이 난이도를 결정함</t>
  </si>
  <si>
    <t>3/10 – 단계 수·단서 위치·오답 초기화 범위가 난이도를 결정함</t>
  </si>
  <si>
    <t>5/10 – 가짜 흔적 수·조명 변화·분기 수가 난이도를 결정함</t>
  </si>
  <si>
    <t>7/10 – 시야 범위·우회 경로 수·발각 후 추격 시간이 난이도를 결정함</t>
  </si>
  <si>
    <t>[쉿.]으로 청각 추적을 끊은 뒤 장화의 밀쳐짐 저항으로 첫 기습을 버티고 소리 방향을 따라 문 뒤 개체를 찾아 제압함</t>
  </si>
  <si>
    <t>8/10 – 공격 전조·패턴 연계 횟수·회피 허용 시간이 난이도를 결정함</t>
  </si>
  <si>
    <t>3/10 – 단서 수·방 분산 정도·환영 연출 길이가 난이도를 결정함</t>
  </si>
  <si>
    <t>5/10 – 단서 수·추론 단계·오답 페널티·초기화 범위가 난이도를 결정함</t>
  </si>
  <si>
    <t>4/10 – 통로 폭·시야 범위·장애물 간격이 난이도를 결정함</t>
  </si>
  <si>
    <t>3/10 – 반복 이동과 시선 압박을 견뎌야 함</t>
  </si>
  <si>
    <t>5/10 – 문서 수·모순 정보·대조 단계 수가 난이도를 결정함</t>
  </si>
  <si>
    <t>3/10 – 서사 단서와 공명 타이밍을 연결해 이해하는 난이도가 중심임</t>
  </si>
  <si>
    <t>사랑의 매가 보랏빛 공명 외피와 반응하는 지점을 찾아 [껍데기부터]로 외피만 우선 파괴함</t>
  </si>
  <si>
    <t>6/10 – 회피 타이밍·짧은 약점 노출·공명 공격 방향이 난이도를 결정함</t>
  </si>
  <si>
    <t>9/10 – 페이즈 수·기믹 허용 시간·동시 패턴 수가 난이도를 결정함</t>
  </si>
  <si>
    <t>2/10 – 단계 수·단서 위치·오답 초기화 범위가 난이도를 결정함</t>
  </si>
  <si>
    <t>3/10 – 재료 상태·보호 부위·무게를 비교해야 함</t>
  </si>
  <si>
    <t>4/10 – 후보 공 수·공명 노출 시간·환영 시야 방해가 난이도를 결정함</t>
  </si>
  <si>
    <t>체육관 벽과 골대 각도를 읽고 [한 번 튕겨!]로 농구공을 반사시켜 직접 닿지 않는 기억 핵을 타격함</t>
  </si>
  <si>
    <t>5/10 – 투척 각도·반사 횟수·공 회수 동선이 난이도를 결정함</t>
  </si>
  <si>
    <t>8/10 – 돌진 속도·공명 타격 거리·방어막 재생 시간·환영체 개입이 난이도를 결정함</t>
  </si>
  <si>
    <t>8/10 – 조작 반전·반사 각도·기억 핵 노출 시간·공 회수 동선이 난이도를 결정함</t>
  </si>
  <si>
    <t>7/10 – 반사 궤적·보스 공격 주기·환영체 위치·회수 가능 시간이 난이도를 결정함</t>
  </si>
  <si>
    <t>별을 삼킨 강당이 변혜서임을 확정하고 선의 안정 장치 발동 견디기</t>
  </si>
  <si>
    <t>우정 반지·졸업앨범·농구공 기억을 대조해 변혜서의 정체를 확정함. 충격으로 입력 흔들림이 발생하면 선의 안정 장치의 [괜찮아, 아직.]가 자동 발동함</t>
  </si>
  <si>
    <t>3/10 – 세 단서를 서사적으로 연결해야 함</t>
  </si>
  <si>
    <t>[정신 차리자.]로 안정 앰플 1개를 사용해 UI 간섭을 8초 완화하고, [손 내려.] 상태에서 공격 버튼을 누르지 않은 채 죄책감 파동 5회를 회피함</t>
  </si>
  <si>
    <t>9/10 – 기존 전투 습관을 멈추고 회피만 해야 함</t>
  </si>
  <si>
    <t>6/10 – 공격 전조·거리·회피 타이밍을 함께 판단해야 함</t>
  </si>
  <si>
    <t>1/10 – 기존 조작 습관과 선택의 감정적 부담이 난이도를 결정함</t>
  </si>
  <si>
    <t>6/10 – 제한시간·우회로 길이·동행 인원·붕괴 주기가 난이도를 결정함</t>
  </si>
  <si>
    <t>3/10 – 세 자료의 공통점과 은폐된 문장을 연결해야 함</t>
  </si>
  <si>
    <t>6/10 – 군중 패턴·투척물·좁은 통로를 동시에 회피해야 함</t>
  </si>
  <si>
    <t>3/10 – 관계의 모순을 이해하고 마지막 응답을 선택해야 함</t>
  </si>
  <si>
    <t>3/10 – 성공률과 위험을 비교하는 선택 난이도</t>
  </si>
  <si>
    <t>3/10 – 생존력·지형 안정성과 기동성의 교환 관계를 판단해야 함</t>
  </si>
  <si>
    <t>[나대진] 100% : 최종전에서 [도와줘!] 사용 시 1회 치명 피해 방지 지원</t>
  </si>
  <si>
    <t>4/10 – 관계 수치와 자아마모도에 따라 대사 의미가 달라짐</t>
  </si>
  <si>
    <t>5/10 – 맵 크기·갈림길 수·목적지 표식의 가시성이 난이도를 결정함</t>
  </si>
  <si>
    <t>6/10 – 화면 왜곡 강도·안전 표식 수·통로 폭이 난이도를 결정함</t>
  </si>
  <si>
    <t>9/10 – 공격 전조·패턴 연계 횟수·회피 허용 시간이 난이도를 결정함</t>
  </si>
  <si>
    <t>정예 균열 수호체 ‘선의 압류관’과 전투 치르기</t>
  </si>
  <si>
    <t>10/10 – 페이즈 수·기믹 허용 시간·동시 패턴 수가 난이도를 결정함</t>
  </si>
  <si>
    <t>[등급? 됐거든.]으로 등급 표식과 실제 행동이 일치하지 않는 대상을 판별해 계량 장치 4개를 파괴함</t>
  </si>
  <si>
    <t>8/10 – 등급별 효과·장치 위치·공격 순서·동료 상태가 난이도를 결정함</t>
  </si>
  <si>
    <t>8/10 – 대상 수·연결선 교차·이동 제한·공격 병행이 난이도를 결정함</t>
  </si>
  <si>
    <t>혼자 공격을 받아내지 않고 [이번엔 같이.]로 전장에 분산된 연결 장치를 동료와 동시에 작동시켜 부담 이전 회로를 끊음. 나대진 100%라면 [도와줘!]로 1회 원격 지원을 호출할 수 있음</t>
  </si>
  <si>
    <t>9/10 – 동시 장치 수·자아 마모도 증가·공격 압박·협력 타이밍이 난이도를 결정함</t>
  </si>
  <si>
    <t>[나대진] 100% + [도와줘!] : 치명 피해 1회 방지·가장 가까운 부담 장치 1개 원격 안정화</t>
  </si>
  <si>
    <t>10/10 – 참여 인원 보호·핵 노출 주기·자아 마모도·마지막 타격이 난이도를 결정함</t>
  </si>
  <si>
    <t>엔딩 조건에 따라 모두 함께 또는 차한해 혼자 균열로 들어가기</t>
  </si>
  <si>
    <t>공동 진입과 단독 희생의 결과가 갈리며, 희생 경로에서는 차한해가 마지막까지 아무에게도 원망을 표하지 않음</t>
  </si>
  <si>
    <t>공동 진입 경로는 전국 방송 신호에 맞춰 각 지역 사람들이 함께 균열 경계를 통과함. 단독 희생 경로는 균열 진입 직전 전용 UI의 [눈물]을 1회 강제 발동해 눈물 한 방울과 기억 공명을 도시 전체에 전달한 뒤 차한해가 혼자 진입함</t>
  </si>
  <si>
    <t>공동 진입 완료 또는 단독 희생 경로의 [눈물] 1회 발동 후 차한해 균열 진입</t>
  </si>
  <si>
    <t>공동 진입 : 동시 진입
희생 경로 : [눈물] → [죄책감] → 차한해 단독 진입</t>
  </si>
  <si>
    <t>희생 경로 전용 : [눈물] 강제 발동·도시 전체 [죄책감] 상태 발생
공동 진입 경로 : [눈물] UI 미출현</t>
  </si>
  <si>
    <t>눈물 뒤 차한해의 단독 희생과 변이체 복원 결과 확인하기</t>
  </si>
  <si>
    <t>[눈물]로 전달된 차한해의 기억을 도시 사람들이 뒤늦게 체감한 가운데, 모든 균열과 괴물이 사라지고 변이체가 인간으로 돌아오는 대신 차한해의 흔적이 사라지는 과정을 확인함</t>
  </si>
  <si>
    <t>[죄책감] 상태의 도시 시민 반응 확인·차한해 소멸·균열 소멸·변이체 전원 복원</t>
  </si>
  <si>
    <t>1/10 – 등장 인물 수·장면 전환 속도·결과 연결성이 난이도를 결정함</t>
  </si>
  <si>
    <t>도시의 뒤늦은 책임 인정 또는 이용익의 정치적 소비 확인하기</t>
  </si>
  <si>
    <t>공동 진입 엔딩에서는 살아 있는 차한해와 책임 분담 기록을, 희생 엔딩에서는 [죄책감] 이후 시민의 뒤늦은 책임 인정과 이용익의 정치적 소비를 대비해 확인함</t>
  </si>
  <si>
    <t>2/10 – 상반된 추모 방식의 의미를 해석해야 함</t>
  </si>
  <si>
    <t>2/10 – 두 기록의 서술 차이를 비교해야 함</t>
  </si>
  <si>
    <t>엔딩별 장기 후일담 오브젝트 3개를 확인함. 희생 엔딩에서는 [눈물]로 공유된 기억이 ‘다음 희생자를 만들지 않기 위한 기록’으로 남았는지 확인함</t>
  </si>
  <si>
    <t>1/10 – 추가 장면의 노출 시간과 배치 간격이 난이도를 결정함</t>
  </si>
  <si>
    <t>※ 밸런스 문서의 콘텐츠 진행 순서 1~306에서 현재 기본 공격력·기본 방어력과 전투 상태를 확인할 수 있음. 장비와 지속 해금 PC 스킬은 처음 획득·교체·손상·해금되는 시점에만 기록함. 아이템 고유 행동·UI 기능·엔딩 전용 강제 이벤트 스킬([눈물] 등)은 아이템·스킬 DATA·밸런스 문서의 동일 콘텐츠 번호로 검증함. 일반인 상태는 공격력 10·방어력 10이며, 첫 힘 발현은 해당 콘텐츠에만 적용되는 +990 일회성 보정임.</t>
  </si>
  <si>
    <t>싫어요.</t>
  </si>
  <si>
    <t>[펑!] 연계 : 무의식적 선의 폭발 +990
순간 출력 1000</t>
  </si>
  <si>
    <t>펑!</t>
  </si>
  <si>
    <t>[펑!] 연계 종료 : +990 → 0</t>
  </si>
  <si>
    <t>탕!
앗, 피해!
잠깐만!</t>
  </si>
  <si>
    <t>먼저 들었어</t>
  </si>
  <si>
    <t>피했으면 내 차례</t>
  </si>
  <si>
    <t>보라색, 여기!</t>
  </si>
  <si>
    <t>앞은 내가 막아
저기 봐!</t>
  </si>
  <si>
    <t>이쪽이야!</t>
  </si>
  <si>
    <t>핵부터!</t>
  </si>
  <si>
    <t>증폭기, 켠다!</t>
  </si>
  <si>
    <t>한 줄로 서!</t>
  </si>
  <si>
    <t>둘 중 하나!</t>
  </si>
  <si>
    <t>하나, 둘—지금!</t>
  </si>
  <si>
    <t>버텨!</t>
  </si>
  <si>
    <t>안 찍히면 돼</t>
  </si>
  <si>
    <t>아무도 안 봐도</t>
  </si>
  <si>
    <t>도와줘!
길 하나 만들게!</t>
  </si>
  <si>
    <t>괜찮아, 아직.</t>
  </si>
  <si>
    <t>쉿.</t>
  </si>
  <si>
    <t>껍데기부터</t>
  </si>
  <si>
    <t>한 번 튕겨!</t>
  </si>
  <si>
    <t>바꿔가며!</t>
  </si>
  <si>
    <t>등급? 됐거든.</t>
  </si>
  <si>
    <t>※ 일반인 상태의 기본 공격력·기본 방어력은 각각 10으로 시작함.
    79번 콘텐츠에서 [펑!]으로 무의식적 선의 폭발 +990이 한 번만 적용되어 순간 출력 1000이 되지만 다음 콘텐츠에서 보정이 0으로 돌아감.
    정식 전투 능력과 관리국 표준 대응 장비는 118번부터 개방됨. 스킬 열에는 지속 해금되는 PC 조작·판단 스킬만 기록하고, 아이템 고유 행동·UI 기능·엔딩 전용 강제 이벤트 스킬([눈물] 등)은 아이템 시트·스킬 DATA·밸런스 문서에서 관리함.</t>
  </si>
  <si>
    <t>슥, 긁기</t>
  </si>
  <si>
    <t>꿈틀꿈틀</t>
  </si>
  <si>
    <t>문 열면 나와!</t>
  </si>
  <si>
    <t>여긴 내 틈</t>
  </si>
  <si>
    <t>쭈욱!</t>
  </si>
  <si>
    <t>쿵.</t>
  </si>
  <si>
    <t>질질질…</t>
  </si>
  <si>
    <t>으아앙—</t>
  </si>
  <si>
    <t>가까이 오지 마</t>
  </si>
  <si>
    <t>숨 한번</t>
  </si>
  <si>
    <t>어디였지?</t>
  </si>
  <si>
    <t>아, 비켜!</t>
  </si>
  <si>
    <t>여기 맞나?</t>
  </si>
  <si>
    <t>잡았다, 또!</t>
  </si>
  <si>
    <t>쫓아간다!</t>
  </si>
  <si>
    <t>너 말고 너!</t>
  </si>
  <si>
    <t>여기 못 지나가</t>
  </si>
  <si>
    <t>길막 완료</t>
  </si>
  <si>
    <t>툭!</t>
  </si>
  <si>
    <t>셋이서 빙글</t>
  </si>
  <si>
    <t>한꺼번에 쿵</t>
  </si>
  <si>
    <t>방향은 모르겠고!</t>
  </si>
  <si>
    <t>엉켜서 딱!</t>
  </si>
  <si>
    <t>너부터!</t>
  </si>
  <si>
    <t>다 같이 가!</t>
  </si>
  <si>
    <t>빨리빨리!</t>
  </si>
  <si>
    <t>내가 간다</t>
  </si>
  <si>
    <t>똑똑똑!</t>
  </si>
  <si>
    <t>문 좀 열어!</t>
  </si>
  <si>
    <t>다음 문!</t>
  </si>
  <si>
    <t>쏙!</t>
  </si>
  <si>
    <t>뒤에 있다!</t>
  </si>
  <si>
    <t>쏙 빠지기</t>
  </si>
  <si>
    <t>나가!</t>
  </si>
  <si>
    <t>출구는 내 자리</t>
  </si>
  <si>
    <t>바닥도 나가!</t>
  </si>
  <si>
    <t>여긴 내 자리!</t>
  </si>
  <si>
    <t>자리 찍기</t>
  </si>
  <si>
    <t>절대 안 비켜</t>
  </si>
  <si>
    <t>조금만 밀어</t>
  </si>
  <si>
    <t>비상구 폐쇄!</t>
  </si>
  <si>
    <t>자리 바꿔!</t>
  </si>
  <si>
    <t>다 같이 밀어!</t>
  </si>
  <si>
    <t>집게 한 번</t>
  </si>
  <si>
    <t>문 닫습니다!</t>
  </si>
  <si>
    <t>밖에 있어.</t>
  </si>
  <si>
    <t>너도 밖으로.</t>
  </si>
  <si>
    <t>잠금 해제? 잠깐.</t>
  </si>
  <si>
    <t>찰싹!</t>
  </si>
  <si>
    <t>거기 붙어 있어</t>
  </si>
  <si>
    <t>앙!</t>
  </si>
  <si>
    <t>박자 안 맞아!</t>
  </si>
  <si>
    <t>사방으로 휙</t>
  </si>
  <si>
    <t>어, 넘어진다!</t>
  </si>
  <si>
    <t>한꺼번에 쾅!</t>
  </si>
  <si>
    <t>너도 붙어!</t>
  </si>
  <si>
    <t>하나 더 붙이면 돼</t>
  </si>
  <si>
    <t>왜 더 약해져?!</t>
  </si>
  <si>
    <t>팔 바꿔 쓸게</t>
  </si>
  <si>
    <t>이건 던질게</t>
  </si>
  <si>
    <t>몸통 잠깐!</t>
  </si>
  <si>
    <t>이건 반납</t>
  </si>
  <si>
    <t>자리 남았어요!</t>
  </si>
  <si>
    <t>한 자리 먹기</t>
  </si>
  <si>
    <t>단체석 확장!</t>
  </si>
  <si>
    <t>통째로 간다!</t>
  </si>
  <si>
    <t>짝짝짝!</t>
  </si>
  <si>
    <t>박수 소리!</t>
  </si>
  <si>
    <t>거리 두고 박수</t>
  </si>
  <si>
    <t>너, 거기!</t>
  </si>
  <si>
    <t>다들 와!</t>
  </si>
  <si>
    <t>확성기 한 번!</t>
  </si>
  <si>
    <t>불렀으면 간다</t>
  </si>
  <si>
    <t>발자국 저장</t>
  </si>
  <si>
    <t>사인 받으러 간다!</t>
  </si>
  <si>
    <t>딱 붙어!</t>
  </si>
  <si>
    <t>팬서비스 연타</t>
  </si>
  <si>
    <t>오늘의 영웅!</t>
  </si>
  <si>
    <t>영웅 보호!</t>
  </si>
  <si>
    <t>박수 더!</t>
  </si>
  <si>
    <t>팬은 비켜!</t>
  </si>
  <si>
    <t>시선 모아!</t>
  </si>
  <si>
    <t>박수 적금</t>
  </si>
  <si>
    <t>줄 다시 서!</t>
  </si>
  <si>
    <t>만기 폭발!</t>
  </si>
  <si>
    <t>나 찍고 있지?</t>
  </si>
  <si>
    <t>진짜 시민 맞아?</t>
  </si>
  <si>
    <t>박수 먹기</t>
  </si>
  <si>
    <t>복도 한 바퀴만…</t>
  </si>
  <si>
    <t>퇴근 전에 잡는다</t>
  </si>
  <si>
    <t>문턱 조심!</t>
  </si>
  <si>
    <t>무슨 소리지?</t>
  </si>
  <si>
    <t>뒤에 있어.</t>
  </si>
  <si>
    <t>한 칸만 밀게</t>
  </si>
  <si>
    <t>넘어져.</t>
  </si>
  <si>
    <t>다시 뒤로</t>
  </si>
  <si>
    <t>낄낄낄</t>
  </si>
  <si>
    <t>왼쪽? 오른쪽?</t>
  </si>
  <si>
    <t>웃는 얼굴 날리기</t>
  </si>
  <si>
    <t>하나 더 웃자</t>
  </si>
  <si>
    <t>난 못 봤어</t>
  </si>
  <si>
    <t>길은 못 줘</t>
  </si>
  <si>
    <t>다 같이 모른 척</t>
  </si>
  <si>
    <t>걔는 건드리지 마</t>
  </si>
  <si>
    <t>3반에도 말할게</t>
  </si>
  <si>
    <t>다 들었대!</t>
  </si>
  <si>
    <t>소문 쫙!</t>
  </si>
  <si>
    <t>난 뒤로 갈게</t>
  </si>
  <si>
    <t>한 명만 가운데</t>
  </si>
  <si>
    <t>나갈 곳 없어</t>
  </si>
  <si>
    <t>차례대로.</t>
  </si>
  <si>
    <t>전부 같이!</t>
  </si>
  <si>
    <t>그날은 이랬어.</t>
  </si>
  <si>
    <t>교실 다시 쓰기</t>
  </si>
  <si>
    <t>네가 틀렸잖아.</t>
  </si>
  <si>
    <t>정답 바꾸기</t>
  </si>
  <si>
    <t>아직 안 끝났어</t>
  </si>
  <si>
    <t>공은 돌아온다</t>
  </si>
  <si>
    <t>왜 이제 왔어?</t>
  </si>
  <si>
    <t>때리지 마.</t>
  </si>
  <si>
    <t>인증 실패</t>
  </si>
  <si>
    <t>스캔합니다</t>
  </si>
  <si>
    <t>임시 승인</t>
  </si>
  <si>
    <t>오늘의 희생양</t>
  </si>
  <si>
    <t>다 같이 저기!</t>
  </si>
  <si>
    <t>댓글 폭주</t>
  </si>
  <si>
    <t>각도 다시 잡기</t>
  </si>
  <si>
    <t>이거 네 거야.</t>
  </si>
  <si>
    <t>이것도 네 거야.</t>
  </si>
  <si>
    <t>책임 배송</t>
  </si>
  <si>
    <t>수취인 변경</t>
  </si>
  <si>
    <t>엎드려.</t>
  </si>
  <si>
    <t>더 낮게.</t>
  </si>
  <si>
    <t>움직이지 마.</t>
  </si>
  <si>
    <t>찍어 누르기</t>
  </si>
  <si>
    <t>빨리!</t>
  </si>
  <si>
    <t>그거 말고 나부터!</t>
  </si>
  <si>
    <t>아직도?</t>
  </si>
  <si>
    <t>지금 당장!</t>
  </si>
  <si>
    <t>너만 할 수 있대!</t>
  </si>
  <si>
    <t>다 같이 말해!</t>
  </si>
  <si>
    <t>등 떠밀기</t>
  </si>
  <si>
    <t>저 사람부터!</t>
  </si>
  <si>
    <t>저쪽으로.</t>
  </si>
  <si>
    <t>양쪽에서 밀어!</t>
  </si>
  <si>
    <t>한 명만 보내!</t>
  </si>
  <si>
    <t>다시 한 줄</t>
  </si>
  <si>
    <t>선의 압류</t>
  </si>
  <si>
    <t>회복도 압류</t>
  </si>
  <si>
    <t>압류분으로 수리</t>
  </si>
  <si>
    <t>미납 경고</t>
  </si>
  <si>
    <t>등급부터 매길게.</t>
  </si>
  <si>
    <t>한 명이면 충분해.</t>
  </si>
  <si>
    <t>측정합니다.</t>
  </si>
  <si>
    <t>마지막은 같이.</t>
  </si>
  <si>
    <t>7챕터·콘텐츠 306개·권장 대표 경로 미들 3시간 40분·괴물 43종·아이템 42종·보스 6종+정예 1종을 모든 시트가 동일하게 사용. 스킬 DATA는 PC·NPC 지원·상태/시스템·몬스터/보스 총 211개 데이터를 하나의 표에서 관리</t>
  </si>
  <si>
    <t>지속 해금되는 PC 조작·판단 스킬의 이름을 최초 해금 시점에만 기록</t>
  </si>
  <si>
    <t>이름만 기록</t>
  </si>
  <si>
    <t>수치·발동 조건·상태이상·연계는 스킬 DATA에서 관리. 아이템 고유 행동과 엔딩 전용 강제 이벤트 스킬은 PC DATA에 반복 기입하지 않고 해당 콘텐츠와 스킬 DATA에서 연결</t>
  </si>
  <si>
    <t>일반인 수치 1번 · 첫 힘 [펑!] 79번 · 정식 전투 118번 · 심층 장비 196번 · 최종 수치 288번을 포함한 PC 변화 시점과 스킬 DATA 최초 사용 콘텐츠가 일치하는지 확인</t>
  </si>
  <si>
    <t>강요된 희생 경로 · 균열 진입 직전 [눈물] 강제 발동→도시 전체 [죄책감]→차한해 소멸</t>
  </si>
  <si>
    <t>공동 진입 거부 후 희생 요구 · 균열 진입 직전 [눈물] 강제 발동→도시 전체 [죄책감]→차한해 소멸</t>
  </si>
  <si>
    <t>[눈물] 강제 발동→도시 전체 [죄책감]→차한해 소멸·균열 소멸·변이체 전원 복원</t>
  </si>
  <si>
    <t>보스전은 개별 페이즈 합으로 계산하며 권장 대표 경로 미들 3시간 40분 안에서 6종 보스와 정예 수호체 1종의 규칙이 겹치지 않게 배치함. 보스 스킬명은 각 존재의 상황·목표·서사가 읽히도록 대사형·행동형으로 구성하고 실제 효과는 스킬 DATA의 상태·연계 값으로 공용화함. 변혜서는 포옹 뒤 잠깐 인간 모습으로 돌아와 감사한 후 완전히 소멸하며, 너만 무한이잖아는 차한해와 같은 균열 태생 존재임.</t>
  </si>
  <si>
    <t>연속 폐문·존재 무시·통로 봉쇄·잠금 핵 노출형
[문 닫습니다! / 밖에 있어. / 너도 밖으로. / 잠금 해제? 잠깐.]</t>
  </si>
  <si>
    <t>방화문 재개방→문밖 시민 전원 구조→전 문 개방 유지→잠금 핵 무력화. 필요 시 PC [잠깐만!] 1회로 1초 경직</t>
  </si>
  <si>
    <t>융합 부위 교대·흡수·재생·폭주형
[한꺼번에 쾅! / 너도 붙어! / 하나 더 붙이면 돼 / 왜 더 약해져?!]</t>
  </si>
  <si>
    <t>받아낼 공격·피할 공격 구분→시민 대피→연결 핵 동시 파괴</t>
  </si>
  <si>
    <t>갈채 보호막·카메라 시야·실제 시민 판별형
[나 찍고 있지? / 박수 더! / 진짜 시민 맞아? / 박수 먹기]</t>
  </si>
  <si>
    <t>카메라 사각 이동→중계 차단→실제 시민 판별→카메라 없는 구조</t>
  </si>
  <si>
    <t>왜곡 장면·거짓 단서·죄책감 증폭·진실 닻 교체형
[그날은 이랬어. / 교실 다시 쓰기 / 네가 틀렸잖아. / 정답 바꾸기]</t>
  </si>
  <si>
    <t>수집 증거로 왜곡 장면 판별→포위 해체→별 문양·보랏빛 진실 닻 확인→거짓 닻 3개 파괴</t>
  </si>
  <si>
    <t>괴물 외피→기억 개입→별 목걸이 심장→공격 중지·포옹·소멸형
[아직 안 끝났어 / 공은 돌아온다 / 왜 이제 왔어? / 때리지 마.]</t>
  </si>
  <si>
    <t>사랑의 매 외피 파괴→농구공 기억 핵 차단→변혜서 확인→[손 내려.]로 공격 중지→포옹</t>
  </si>
  <si>
    <t>계량 규칙 변경·무한대 부담 장치·마지막 일격 동기화형
[등급부터 매길게. / 한 명이면 충분해. / 측정합니다. / 마지막은 같이.]</t>
  </si>
  <si>
    <t>[등급? 됐거든.]→표식 해제→[이번엔 같이.]로 무한대 부담 장치 파괴→핵 노출→마지막 일격 동기화</t>
  </si>
  <si>
    <t>넌 착해! — 스킬 DATA</t>
  </si>
  <si>
    <t>스킬을 ‘약속 + UI + Data’로 정의한 시스템 연동용 표 · 총 211개 스킬/상태 데이터 · 피해 계수 1.00 = 해당 시점 기본/최종 공격력 100% · 몬스터 발동 확률은 몬스터 시트의 발동률과 동기화 · 이벤트 전용 스킬도 별도 시트로 분리하지 않고 본 표에서 통합 관리</t>
  </si>
  <si>
    <t>관리 정보</t>
  </si>
  <si>
    <t>UI 기재 내용</t>
  </si>
  <si>
    <t>발동 조건</t>
  </si>
  <si>
    <t>피해</t>
  </si>
  <si>
    <t>AI 제어</t>
  </si>
  <si>
    <t>조작·시간</t>
  </si>
  <si>
    <t>버프·디버프</t>
  </si>
  <si>
    <t>연계·운영</t>
  </si>
  <si>
    <t>스킬 ID</t>
  </si>
  <si>
    <t>구간</t>
  </si>
  <si>
    <t>최초 사용 콘텐츠</t>
  </si>
  <si>
    <t>사용 주체</t>
  </si>
  <si>
    <t>스킬명</t>
  </si>
  <si>
    <t>스킬 추가 설명</t>
  </si>
  <si>
    <t>스킬 아이콘</t>
  </si>
  <si>
    <t>스킬 타입</t>
  </si>
  <si>
    <t>지정 사용자</t>
  </si>
  <si>
    <t>상태 이상 값</t>
  </si>
  <si>
    <t>발동 조건 타입</t>
  </si>
  <si>
    <t>발동 필요 값</t>
  </si>
  <si>
    <t>피해 적용 타입</t>
  </si>
  <si>
    <t>피해 계수</t>
  </si>
  <si>
    <t>고정 피해</t>
  </si>
  <si>
    <t>피해 산정식</t>
  </si>
  <si>
    <t>AI 발동 주기(초)</t>
  </si>
  <si>
    <t>AI 발동 확률</t>
  </si>
  <si>
    <t>쿨타임 타입</t>
  </si>
  <si>
    <t>쿨타임(초)</t>
  </si>
  <si>
    <t>시전 필요 시간(초)</t>
  </si>
  <si>
    <t>능력 변동 종류</t>
  </si>
  <si>
    <t>능력 변동 수치</t>
  </si>
  <si>
    <t>단위</t>
  </si>
  <si>
    <t>지속 시간(초)</t>
  </si>
  <si>
    <t>종료·취소 조건</t>
  </si>
  <si>
    <t>연계 스킬 ID</t>
  </si>
  <si>
    <t>SKL-PC-001</t>
  </si>
  <si>
    <t>기본 상호작용</t>
  </si>
  <si>
    <t>9번 | 알바생의 무거운 음료 박스 진열 부탁을 수락할지 선택하기</t>
  </si>
  <si>
    <t>PC</t>
  </si>
  <si>
    <t>거절 가능한 부탁·요청에서 수락 대신 사용해 해당 요청을 종료하는 기본 상호작용 스킬. 거절한 콘텐츠의 인연·보상 획득 기회는 포기함.</t>
  </si>
  <si>
    <t>액티브</t>
  </si>
  <si>
    <t>입력</t>
  </si>
  <si>
    <t>수락 전 [싫어요.] 선택</t>
  </si>
  <si>
    <t>없음</t>
  </si>
  <si>
    <t>피해 없음</t>
  </si>
  <si>
    <t>선택 확정</t>
  </si>
  <si>
    <t>게임 시작부터 해금·첫 사용 가능 콘텐츠 9번</t>
  </si>
  <si>
    <t>SKL-PC-002</t>
  </si>
  <si>
    <t>3장·첫 힘 발현</t>
  </si>
  <si>
    <t>79번 | 두 눈을 감고 양손으로 괴물을 막기</t>
  </si>
  <si>
    <t>괴물이 덮치기 직전 전용 UI에서 1회 발동하는 사건형 액티브. 무의식적 선의 폭발을 호출해 순간 출력 1000을 만들고 접촉 소멸까지 연쇄함.</t>
  </si>
  <si>
    <t>연출용+액티브</t>
  </si>
  <si>
    <t>1회 강제 발동</t>
  </si>
  <si>
    <t>문틈젤리 접촉 직전</t>
  </si>
  <si>
    <t>+</t>
  </si>
  <si>
    <t>접촉 소멸 완료</t>
  </si>
  <si>
    <t>SKL-STS-011 → SKL-STS-012</t>
  </si>
  <si>
    <t>스토리 필수 사용·해당 콘텐츠에만 적용</t>
  </si>
  <si>
    <t>SKL-PC-003</t>
  </si>
  <si>
    <t>정식 전투</t>
  </si>
  <si>
    <t>119번 | 관리국 지급 권총·비살상 충격탄·관리국 전술화를 이용해 사격과 회피 연습하기</t>
  </si>
  <si>
    <t>탕!</t>
  </si>
  <si>
    <t>장착한 총기·원거리 무기의 공격 수치를 포함해 정면 표적 1체를 공격하는 기본 사격.</t>
  </si>
  <si>
    <t>경직 0.20초</t>
  </si>
  <si>
    <t>공격 입력 1회</t>
  </si>
  <si>
    <t>기본 공격력 비율</t>
  </si>
  <si>
    <t>기본 공격력 × 100%</t>
  </si>
  <si>
    <t>개별</t>
  </si>
  <si>
    <t>시전 종료</t>
  </si>
  <si>
    <t>SKL-STS-001</t>
  </si>
  <si>
    <t>관리국 지급 권총을 기준으로 최초 훈련</t>
  </si>
  <si>
    <t>SKL-PC-004</t>
  </si>
  <si>
    <t>앗, 피해!</t>
  </si>
  <si>
    <t>입력 방향으로 짧게 이동하며 공격 판정을 피하는 기본 회피. 성공 시 일부 반격 스킬의 조건을 열어 줌.</t>
  </si>
  <si>
    <t>회피 입력 1회</t>
  </si>
  <si>
    <t>이동 속도</t>
  </si>
  <si>
    <t>%</t>
  </si>
  <si>
    <t>이동 종료</t>
  </si>
  <si>
    <t>훈련 이후 상시 사용</t>
  </si>
  <si>
    <t>SKL-PC-005</t>
  </si>
  <si>
    <t>보스 공통</t>
  </si>
  <si>
    <t>146번 | 나만 살아서 다행이 연속으로 닫는 방화문 다시 열기</t>
  </si>
  <si>
    <t>잠깐만!</t>
  </si>
  <si>
    <t>보스전에서 딱 1번 사용할 수 있는 보조 스킬. 보스의 현재 행동을 1초간 멈춰 위험 패턴을 끊을 틈을 만듦.</t>
  </si>
  <si>
    <t>경직 1.00초</t>
  </si>
  <si>
    <t>전투당 1회</t>
  </si>
  <si>
    <t>보스전·미사용 상태</t>
  </si>
  <si>
    <t>1초 종료</t>
  </si>
  <si>
    <t>118번에서 해금·146번 첫 보스부터 실제 사용 가능</t>
  </si>
  <si>
    <t>SKL-PC-006</t>
  </si>
  <si>
    <t>전투 정보</t>
  </si>
  <si>
    <t>125번 | 관리국 무전 이어피스로 똑똑소라의 공격 예고 신호 파악하기</t>
  </si>
  <si>
    <t>관리국 무전 이어피스의 공격 예고 신호를 판독해 적의 전조를 기본보다 0.3초 먼저 표시하는 패시브.</t>
  </si>
  <si>
    <t>패시브</t>
  </si>
  <si>
    <t>장비 착용</t>
  </si>
  <si>
    <t>관리국 무전 이어피스 장착</t>
  </si>
  <si>
    <t>전조 표시 시간</t>
  </si>
  <si>
    <t>초</t>
  </si>
  <si>
    <t>장비 해제</t>
  </si>
  <si>
    <t>장비 효과를 스킬 형태로 표현</t>
  </si>
  <si>
    <t>SKL-PC-007</t>
  </si>
  <si>
    <t>126번 | 문틈새우의 후방 기습을 피하고 반격 타이밍 맞추기</t>
  </si>
  <si>
    <t>직전 공격을 회피한 직후 짧은 반격 창에서 사용하는 대응 사격·타격.</t>
  </si>
  <si>
    <t>경직 0.30초</t>
  </si>
  <si>
    <t>조건부 입력</t>
  </si>
  <si>
    <t>회피 성공 후 0.8초 이내</t>
  </si>
  <si>
    <t>기본 공격력 × 115%</t>
  </si>
  <si>
    <t>반격 창 종료</t>
  </si>
  <si>
    <t>회피 성공을 공격 기회로 전환</t>
  </si>
  <si>
    <t>SKL-PC-008</t>
  </si>
  <si>
    <t>공명 전투</t>
  </si>
  <si>
    <t>130번 | 보랏빛 철봉으로 밖으로 나가재 제압하기</t>
  </si>
  <si>
    <t>차한해에게만 보이는 보랏빛 공명 반응 부위를 노려 타격해 일반 공격보다 큰 약점 피해를 줌.</t>
  </si>
  <si>
    <t>약점 노출</t>
  </si>
  <si>
    <t>보랏빛 약점 표식 활성</t>
  </si>
  <si>
    <t>기본 공격력 × 135%</t>
  </si>
  <si>
    <t>약점 타격 종료</t>
  </si>
  <si>
    <t>공명 약점이 없는 대상에는 사용 불가</t>
  </si>
  <si>
    <t>SKL-PC-009</t>
  </si>
  <si>
    <t>방어 전투</t>
  </si>
  <si>
    <t>앞은 내가 막아</t>
  </si>
  <si>
    <t>깨진 경찰 방패 등 전방 방어 장비를 들어 정면 피해와 밀려남을 줄이는 유지형 방어.</t>
  </si>
  <si>
    <t>입력 유지</t>
  </si>
  <si>
    <t>방어 장비 장착·방어 입력 유지</t>
  </si>
  <si>
    <t>유지형</t>
  </si>
  <si>
    <t>받는 정면 피해</t>
  </si>
  <si>
    <t>입력 해제·방패 파손</t>
  </si>
  <si>
    <t>보스·강한 공격에는 감소량이 낮아질 수 있음</t>
  </si>
  <si>
    <t>SKL-PC-010</t>
  </si>
  <si>
    <t>환경 유인</t>
  </si>
  <si>
    <t>141번 | 휴대용 섬광 신호기와 차단기 막대로 내자리산호 유인하기</t>
  </si>
  <si>
    <t>저기 봐!</t>
  </si>
  <si>
    <t>휴대용 섬광 신호기 1개를 소비해 일반 변이체의 주의를 설치 지점으로 4초간 돌리는 비전투·전투 겸용 스킬.</t>
  </si>
  <si>
    <t>주의 분산 4초</t>
  </si>
  <si>
    <t>아이템 사용</t>
  </si>
  <si>
    <t>휴대용 섬광 신호기 1회 소모</t>
  </si>
  <si>
    <t>아이템 횟수</t>
  </si>
  <si>
    <t>표적 인식</t>
  </si>
  <si>
    <t>지속 종료·보스 면역</t>
  </si>
  <si>
    <t>SKL-STS-010</t>
  </si>
  <si>
    <t>PPT의 폭죽형 유틸리티 스킬과 같은 구조</t>
  </si>
  <si>
    <t>SKL-PC-011</t>
  </si>
  <si>
    <t>차단기 막대나 주변 소음 오브젝트를 이용해 주의가 분산된 적의 이동 목표를 열린 공간으로 유도함.</t>
  </si>
  <si>
    <t>환경 상호작용</t>
  </si>
  <si>
    <t>유인 가능한 오브젝트 활성</t>
  </si>
  <si>
    <t>이동 목표</t>
  </si>
  <si>
    <t>지점</t>
  </si>
  <si>
    <t>대상 도달·지속 종료</t>
  </si>
  <si>
    <t>SKL-STS-007</t>
  </si>
  <si>
    <t>환경 지형과 함께 사용하는 전술형 스킬</t>
  </si>
  <si>
    <t>SKL-PC-012</t>
  </si>
  <si>
    <t>첫 보스</t>
  </si>
  <si>
    <t>148번 | 모든 문을 열린 채 고정하고 잠금 핵 무력화하기</t>
  </si>
  <si>
    <t>보스의 노출된 핵에 공격을 집중해 외피보다 큰 파괴 효율을 내는 상황형 집중 공격.</t>
  </si>
  <si>
    <t>보스 핵 노출 상태</t>
  </si>
  <si>
    <t>기본 공격력 × 140%</t>
  </si>
  <si>
    <t>핵 피해</t>
  </si>
  <si>
    <t>핵 은폐</t>
  </si>
  <si>
    <t>노출 약점 전용</t>
  </si>
  <si>
    <t>SKL-PC-013</t>
  </si>
  <si>
    <t>공명 장비</t>
  </si>
  <si>
    <t>153번 | 나대진에게 충격 보호대·공명 보호 장갑·고등급자 공명 증폭기 수령하기</t>
  </si>
  <si>
    <t>고등급자 공명 증폭기를 켜 공명 대상 공격력을 높이는 대신 화면 간섭을 함께 발생시키는 장비 액티브.</t>
  </si>
  <si>
    <t>UI 간섭</t>
  </si>
  <si>
    <t>장비 사용</t>
  </si>
  <si>
    <t>고등급자 공명 증폭기 장착</t>
  </si>
  <si>
    <t>장비 해제·지속 종료</t>
  </si>
  <si>
    <t>공명 대상 피해 +8%·UI 간섭 +3%는 아이템 시트 값 적용</t>
  </si>
  <si>
    <t>SKL-PC-014</t>
  </si>
  <si>
    <t>다수 전투</t>
  </si>
  <si>
    <t>160번 | 공명 증폭기와 전광판 쇠막대로 승강장의 찰싹진드기 제압하기</t>
  </si>
  <si>
    <t>전광판 쇠막대의 넓은 궤적으로 일렬에 겹친 여러 적을 한 번에 타격하는 정렬 공격.</t>
  </si>
  <si>
    <t>2체 이상 일렬 정렬</t>
  </si>
  <si>
    <t>기본 공격력 × 110%</t>
  </si>
  <si>
    <t>최대 타격 수</t>
  </si>
  <si>
    <t>체</t>
  </si>
  <si>
    <t>대상별 피해 동일</t>
  </si>
  <si>
    <t>SKL-PC-015</t>
  </si>
  <si>
    <t>융합 보스</t>
  </si>
  <si>
    <t>163번 | 합치면 강해진댔잖아의 단일 외피 공략하기</t>
  </si>
  <si>
    <t>상반된 공격 전조를 읽고 이번 공격을 받아낼지 피할지 판별하는 판단형 패시브.</t>
  </si>
  <si>
    <t>패턴 판독</t>
  </si>
  <si>
    <t>상반 전조 발생</t>
  </si>
  <si>
    <t>판독 표시</t>
  </si>
  <si>
    <t>회</t>
  </si>
  <si>
    <t>해당 공격 종료</t>
  </si>
  <si>
    <t>잘못 판독하면 보스 패턴 페널티 적용</t>
  </si>
  <si>
    <t>SKL-PC-016</t>
  </si>
  <si>
    <t>168번 | 관리국 응급 주사를 사용하고 폭력의 순환 핵 파괴하기</t>
  </si>
  <si>
    <t>동시에 노출된 2개의 연결 핵을 짧은 허용 시간 안에 맞혀 폭력의 순환 연결을 끊는 동시 타격.</t>
  </si>
  <si>
    <t>동시 조건</t>
  </si>
  <si>
    <t>연결 핵 2개 동시 노출</t>
  </si>
  <si>
    <t>기본 공격력 × 120%</t>
  </si>
  <si>
    <t>동시 판정 시간</t>
  </si>
  <si>
    <t>핵 파괴·허용 시간 초과</t>
  </si>
  <si>
    <t>2개 핵 모두 적중해야 성공</t>
  </si>
  <si>
    <t>SKL-PC-017</t>
  </si>
  <si>
    <t>중장비 방어</t>
  </si>
  <si>
    <t>169번 | 구조된 군인에게 군용 방탄판 받기</t>
  </si>
  <si>
    <t>군용 방탄판 등 중량 방어구를 이용해 강한 단발 공격을 정면에서 받아내고 밀려남을 크게 줄임.</t>
  </si>
  <si>
    <t>강공격 전조 중 방어 입력</t>
  </si>
  <si>
    <t>받는 피해</t>
  </si>
  <si>
    <t>강공격 종료</t>
  </si>
  <si>
    <t>SKL-STS-002</t>
  </si>
  <si>
    <t>방어구 내구도 소모</t>
  </si>
  <si>
    <t>SKL-PC-018</t>
  </si>
  <si>
    <t>갈채 보스</t>
  </si>
  <si>
    <t>179번 | 추앙풍뎅이의 보호막 부여를 차단하고 중계 카메라 끄기</t>
  </si>
  <si>
    <t>카메라 시야와 스포트라이트를 피해 사각지대에서 이동하면 갈채 계열 적의 추적·강화 조건을 끊음.</t>
  </si>
  <si>
    <t>위치 조건</t>
  </si>
  <si>
    <t>카메라 시야 밖</t>
  </si>
  <si>
    <t>갈채 획득</t>
  </si>
  <si>
    <t>고정</t>
  </si>
  <si>
    <t>카메라 시야 진입</t>
  </si>
  <si>
    <t>SKL-STS-016</t>
  </si>
  <si>
    <t>카메라 없는 행동이 보스 기믹을 약화</t>
  </si>
  <si>
    <t>SKL-PC-019</t>
  </si>
  <si>
    <t>181번 | 아무도 보지 않는 곳에서 시민을 구하고 박수 없인 못 살아 제압하기</t>
  </si>
  <si>
    <t>카메라가 없는 위치에서 실제 시민을 구조해 갈채와 무관한 선행을 증명하고 보스 보호막을 제거하는 사건형 행동.</t>
  </si>
  <si>
    <t>사건 조건</t>
  </si>
  <si>
    <t>실제 시민 판별·카메라 비노출</t>
  </si>
  <si>
    <t>보호막</t>
  </si>
  <si>
    <t>구조 완료</t>
  </si>
  <si>
    <t>서사와 보스 공략을 직접 연결</t>
  </si>
  <si>
    <t>SKL-PC-020</t>
  </si>
  <si>
    <t>회사 구조</t>
  </si>
  <si>
    <t>186번 | 구조용 로프 발사기로 한도윤과 회사 직원 대피시키기</t>
  </si>
  <si>
    <t>도와줘!</t>
  </si>
  <si>
    <t>현재 콘텐츠에 사전 정의된 지원 행동이 있고 해당 NPC의 인연·위치 조건을 만족할 때만 지원을 호출하는 제한형 스킬.</t>
  </si>
  <si>
    <t>지원 가능 NPC</t>
  </si>
  <si>
    <t>상황 조건</t>
  </si>
  <si>
    <t>지원 가능 NPC·인연·콘텐츠 플래그 충족</t>
  </si>
  <si>
    <t>상황당 1회</t>
  </si>
  <si>
    <t>지원 행동 완료</t>
  </si>
  <si>
    <t>SKL-NPC-001 / SKL-NPC-002</t>
  </si>
  <si>
    <t>범용 동료 AI가 아니라 콘텐츠별 고정 지원 행동 호출</t>
  </si>
  <si>
    <t>SKL-PC-021</t>
  </si>
  <si>
    <t>길 하나 만들게!</t>
  </si>
  <si>
    <t>구조용 로프 발사기 1회를 소비해 끊어진 계단·붕괴 통로에 임시 이동 경로를 생성함.</t>
  </si>
  <si>
    <t>구조용 로프 발사기 1회 소모</t>
  </si>
  <si>
    <t>이동 경로</t>
  </si>
  <si>
    <t>개</t>
  </si>
  <si>
    <t>경로 생성 완료</t>
  </si>
  <si>
    <t>186번·188번 총 2회 사용</t>
  </si>
  <si>
    <t>SKL-PC-022</t>
  </si>
  <si>
    <t>심층 탐사</t>
  </si>
  <si>
    <t>249번 | 별을 삼킨 강당가 변혜서임을 확정하고 선의 안정 장치 발동 견디기</t>
  </si>
  <si>
    <t>선의 안정 장치가 큰 심리 충격으로 입력 흔들림이 발생할 때 1회 자동 발동해 자아마모 수치는 유지한 채 조작 흔들림만 완화함.</t>
  </si>
  <si>
    <t>패시브+자동</t>
  </si>
  <si>
    <t>사건 플래그</t>
  </si>
  <si>
    <t>선의 안정 장치 장착·친구 정체 확정</t>
  </si>
  <si>
    <t>1회 자동</t>
  </si>
  <si>
    <t>입력 흔들림</t>
  </si>
  <si>
    <t>10초 종료</t>
  </si>
  <si>
    <t>SKL-STS-013</t>
  </si>
  <si>
    <t>196번에서 장치 획득·249번 첫 자동 발동</t>
  </si>
  <si>
    <t>SKL-PC-023</t>
  </si>
  <si>
    <t>폐교 은폐</t>
  </si>
  <si>
    <t>215번 | 고밀도 충격 흡수 장화로 등 뒤 한 칸의 기습을 버티며 복도 통과하기</t>
  </si>
  <si>
    <t>이동을 잠시 멈추고 소리 발생 행동을 제한해 청각 추적형 변이체의 추적 게이지를 끊음.</t>
  </si>
  <si>
    <t>1초간 이동·공격 입력 없음</t>
  </si>
  <si>
    <t>소음 발생량</t>
  </si>
  <si>
    <t>이동·공격 입력</t>
  </si>
  <si>
    <t>은폐 전용</t>
  </si>
  <si>
    <t>SKL-PC-024</t>
  </si>
  <si>
    <t>폐교 공명</t>
  </si>
  <si>
    <t>238번 | 보랏빛 사랑의 매로 기억 외피 공명 타격 시험하기</t>
  </si>
  <si>
    <t>사랑의 매로 보랏빛 공명 외피만 골라 때려 외피 방어를 먼저 제거하는 전용 공략 스킬.</t>
  </si>
  <si>
    <t>공명 외피 활성</t>
  </si>
  <si>
    <t>기본 공격력 × 130%</t>
  </si>
  <si>
    <t>외피 피해</t>
  </si>
  <si>
    <t>외피 파괴</t>
  </si>
  <si>
    <t>본체 피해보다 외피 제거에 특화</t>
  </si>
  <si>
    <t>SKL-PC-025</t>
  </si>
  <si>
    <t>폐교 투척</t>
  </si>
  <si>
    <t>244번 | 농구공의 투척 궤적 익히기</t>
  </si>
  <si>
    <t>보랏빛 농구공을 벽·골대에 반사시켜 직선으로 닿지 않는 기억 핵을 타격함.</t>
  </si>
  <si>
    <t>반사 경로 조준 완료</t>
  </si>
  <si>
    <t>반사 횟수</t>
  </si>
  <si>
    <t>공 회수·화면 밖 이탈</t>
  </si>
  <si>
    <t>반사 성공 시 기억 핵 판정 가능</t>
  </si>
  <si>
    <t>SKL-PC-026</t>
  </si>
  <si>
    <t>폐교 보스</t>
  </si>
  <si>
    <t>근거리 사랑의 매와 원거리 보랏빛 농구공을 빠르게 전환해 보스의 거리별 기억 패턴에 대응함.</t>
  </si>
  <si>
    <t>보유 무기 2종</t>
  </si>
  <si>
    <t>장비 슬롯</t>
  </si>
  <si>
    <t>전환 완료</t>
  </si>
  <si>
    <t>장비 교체 시간 단축은 세트 효과와 별도</t>
  </si>
  <si>
    <t>SKL-PC-027</t>
  </si>
  <si>
    <t>250번 | 안정 앰플로 화면 간섭을 완화하고 변혜서에게 공격 멈추기</t>
  </si>
  <si>
    <t>정신 차리자.</t>
  </si>
  <si>
    <t>안정 앰플 1개를 소비해 자아마모도 자체는 낮추지 않고 UI 간섭만 8초간 완화함.</t>
  </si>
  <si>
    <t>안정 앰플 1개 소모</t>
  </si>
  <si>
    <t>8초 종료</t>
  </si>
  <si>
    <t>SKL-STS-014</t>
  </si>
  <si>
    <t>수치 회복이 아니라 조작 가독성 보정</t>
  </si>
  <si>
    <t>SKL-PC-028</t>
  </si>
  <si>
    <t>손 내려.</t>
  </si>
  <si>
    <t>변혜서의 정체를 확인한 뒤 공격을 멈추는 것이 공략이 되는 페이즈 전용 행동. 공격 입력을 잠그고 회피만 허용함.</t>
  </si>
  <si>
    <t>변혜서 정체 확정·마지막 생존 페이즈</t>
  </si>
  <si>
    <t>공격 입력</t>
  </si>
  <si>
    <t>죄책감 파동 5회 생존</t>
  </si>
  <si>
    <t>공격하지 않는 선택 자체가 승리 조건</t>
  </si>
  <si>
    <t>SKL-PC-029</t>
  </si>
  <si>
    <t>최종 보스</t>
  </si>
  <si>
    <t>285번 | 너만 무한이잖아의 등급 배정 규칙 무효화하기</t>
  </si>
  <si>
    <t>너만 무한이잖아가 부여한 등급 표식과 실제 행동의 불일치를 찾아 계량 규칙을 무효화하는 판단형 스킬.</t>
  </si>
  <si>
    <t>잘못 배정된 등급 대상 식별</t>
  </si>
  <si>
    <t>등급 표식</t>
  </si>
  <si>
    <t>장치 파괴</t>
  </si>
  <si>
    <t>SKL-STS-019</t>
  </si>
  <si>
    <t>등급 자체가 아닌 행동을 기준으로 판별</t>
  </si>
  <si>
    <t>SKL-PC-030</t>
  </si>
  <si>
    <t>287번 | 차한해에게 연결된 무한대 부담 장치 파괴하기</t>
  </si>
  <si>
    <t>이번엔 같이.</t>
  </si>
  <si>
    <t>차한해 혼자 무한대 부담을 받아내지 않고 전장에 분산된 연결 장치를 동료와 동시 작동시키는 협력형 사건 스킬.</t>
  </si>
  <si>
    <t>차한해·동료</t>
  </si>
  <si>
    <t>동시 입력</t>
  </si>
  <si>
    <t>부담 연결 장치 4개 활성</t>
  </si>
  <si>
    <t>페이즈 1회</t>
  </si>
  <si>
    <t>부담 연결</t>
  </si>
  <si>
    <t>장치 4개 동시 파괴</t>
  </si>
  <si>
    <t>최종부 주제인 책임 분담을 전투 기믹으로 표현</t>
  </si>
  <si>
    <t>SKL-PC-031</t>
  </si>
  <si>
    <t>희생 엔딩</t>
  </si>
  <si>
    <t>296번 | 모두가 각자 가까운 균열로 함께 들어가기</t>
  </si>
  <si>
    <t>눈물</t>
  </si>
  <si>
    <t>차한해가 혼자 균열로 들어가는 희생 경로에서 진입 직전 UI로 반드시 사용하는 마지막 스킬. 눈물 한 방울과 함께 기억·감정이 도시 전체로 공명됨.</t>
  </si>
  <si>
    <t>도시 전체 시민</t>
  </si>
  <si>
    <t>죄책감</t>
  </si>
  <si>
    <t>단독 희생 엔딩 확정·균열 진입 직전</t>
  </si>
  <si>
    <t>엔딩 1회</t>
  </si>
  <si>
    <t>눈물 연출 종료·균열 진입</t>
  </si>
  <si>
    <t>SKL-STS-015</t>
  </si>
  <si>
    <t>공동 진입 엔딩에서는 UI 자체가 나타나지 않음</t>
  </si>
  <si>
    <t>SKL-PC-032</t>
  </si>
  <si>
    <t>고유 특성</t>
  </si>
  <si>
    <t>112번 | 다른 측정기로 재측정하고 같은 오류 확인하기</t>
  </si>
  <si>
    <t>무한 선의</t>
  </si>
  <si>
    <t>차한해의 선의 감소 연산을 0으로 고정하고 측정 상한을 반복 초과시키는 태생적 패시브. 전투 행위 자체는 선의 감소 조건이 아님.</t>
  </si>
  <si>
    <t>상시</t>
  </si>
  <si>
    <t>차한해 활성 상태</t>
  </si>
  <si>
    <t>선의 감소량</t>
  </si>
  <si>
    <t>고정값</t>
  </si>
  <si>
    <t>해제 불가</t>
  </si>
  <si>
    <t>112번 재측정에서 시스템적으로 확정</t>
  </si>
  <si>
    <t>SKL-NPC-001</t>
  </si>
  <si>
    <t>NPC</t>
  </si>
  <si>
    <t>찾았어, 여기야!</t>
  </si>
  <si>
    <t>한도윤 인연 100%에서 [도와줘!]로 호출되는 지원 행동. 마지막 직원의 위치를 무전과 표식으로 즉시 알려 줌.</t>
  </si>
  <si>
    <t>지원+이벤트</t>
  </si>
  <si>
    <t>연계 호출</t>
  </si>
  <si>
    <t>SKL-PC-020 사용·한도윤 인연 100%</t>
  </si>
  <si>
    <t>탐색 후보</t>
  </si>
  <si>
    <t>구역</t>
  </si>
  <si>
    <t>위치 표식 확인</t>
  </si>
  <si>
    <t>범용 AI 이동이 아니라 정보 지원</t>
  </si>
  <si>
    <t>SKL-NPC-002</t>
  </si>
  <si>
    <t>여기서 받쳐줄게</t>
  </si>
  <si>
    <t>나대진 인연 100%에서 [도와줘!]로 호출되는 원격 지원. 치명 피해 1회를 막고 가장 가까운 부담 장치 1개를 안정화함.</t>
  </si>
  <si>
    <t>SKL-PC-020 사용·나대진 인연 100%</t>
  </si>
  <si>
    <t>치명 피해</t>
  </si>
  <si>
    <t>지원 1회 소모</t>
  </si>
  <si>
    <t>270번에서 지원 조건 해금</t>
  </si>
  <si>
    <t>공용 상태</t>
  </si>
  <si>
    <t>최초 호출 | 119번</t>
  </si>
  <si>
    <t>상태/시스템</t>
  </si>
  <si>
    <t>경직</t>
  </si>
  <si>
    <t>일정 시간 대상의 이동·공격 입력 또는 AI 행동을 중단시키는 공용 상태.</t>
  </si>
  <si>
    <t>상태이상</t>
  </si>
  <si>
    <t>피격 대상</t>
  </si>
  <si>
    <t>행동 불가</t>
  </si>
  <si>
    <t>경직을 부여하는 스킬 적중</t>
  </si>
  <si>
    <t>행동 가능 여부</t>
  </si>
  <si>
    <t>상태</t>
  </si>
  <si>
    <t>지속 종료</t>
  </si>
  <si>
    <t>호출 스킬이 지속 시간을 덮어씀</t>
  </si>
  <si>
    <t>최초 호출 | 130번</t>
  </si>
  <si>
    <t>밀려남</t>
  </si>
  <si>
    <t>대상을 공격 방향 반대로 강제 이동시키는 공용 위치 제어 상태.</t>
  </si>
  <si>
    <t>강제 이동</t>
  </si>
  <si>
    <t>밀치기·돌진·충격파 적중</t>
  </si>
  <si>
    <t>위치 이동</t>
  </si>
  <si>
    <t>칸</t>
  </si>
  <si>
    <t>이동 완료</t>
  </si>
  <si>
    <t>보스·고정형 개체는 거리 감소</t>
  </si>
  <si>
    <t>SKL-STS-003</t>
  </si>
  <si>
    <t>최초 호출 | 160번</t>
  </si>
  <si>
    <t>이동 둔화</t>
  </si>
  <si>
    <t>대상의 이동 속도를 일정 시간 낮추는 공용 상태.</t>
  </si>
  <si>
    <t>이동 속도 감소</t>
  </si>
  <si>
    <t>이동 방해 계열 스킬 적중</t>
  </si>
  <si>
    <t>중첩 시 높은 값 우선</t>
  </si>
  <si>
    <t>SKL-STS-004</t>
  </si>
  <si>
    <t>최초 호출 | 103번</t>
  </si>
  <si>
    <t>공격 강화</t>
  </si>
  <si>
    <t>몬스터 또는 무리의 공격력을 일정 시간 높이는 공용 강화 상태.</t>
  </si>
  <si>
    <t>버프</t>
  </si>
  <si>
    <t>시전자·아군</t>
  </si>
  <si>
    <t>강화·가속·구호 계열 스킬 성공</t>
  </si>
  <si>
    <t>선도체·갈채 계열 공용</t>
  </si>
  <si>
    <t>SKL-STS-005</t>
  </si>
  <si>
    <t>최초 호출 | 179번</t>
  </si>
  <si>
    <t>일정량의 피해를 본체보다 먼저 흡수하는 공용 방어 상태.</t>
  </si>
  <si>
    <t>보호막·외피 계열 스킬 성공</t>
  </si>
  <si>
    <t>보호막 소진·지속 종료</t>
  </si>
  <si>
    <t>최대 HP 비율 기준</t>
  </si>
  <si>
    <t>SKL-STS-006</t>
  </si>
  <si>
    <t>최초 호출 | 222번</t>
  </si>
  <si>
    <t>방향 혼란</t>
  </si>
  <si>
    <t>플레이어의 이동·전조 방향 정보를 짧게 뒤틀어 판단을 방해하는 상태.</t>
  </si>
  <si>
    <t>디버프</t>
  </si>
  <si>
    <t>방향 정보 왜곡</t>
  </si>
  <si>
    <t>환각·혼란 계열 스킬 적중</t>
  </si>
  <si>
    <t>방향 판독</t>
  </si>
  <si>
    <t>단계</t>
  </si>
  <si>
    <t>접근성 설정에서 시각 왜곡 완화 가능</t>
  </si>
  <si>
    <t>표적 지정</t>
  </si>
  <si>
    <t>AI가 특정 대상 또는 위치를 우선 목표로 삼도록 바꾸는 공용 상태.</t>
  </si>
  <si>
    <t>대상·위치</t>
  </si>
  <si>
    <t>우선 표적 변경</t>
  </si>
  <si>
    <t>지정·호명·유인 계열 스킬 성공</t>
  </si>
  <si>
    <t>AI 우선순위</t>
  </si>
  <si>
    <t>대상 이탈·지속 종료</t>
  </si>
  <si>
    <t>PC 유인과 몬스터 호명 모두 사용</t>
  </si>
  <si>
    <t>SKL-STS-008</t>
  </si>
  <si>
    <t>최초 호출 | 275번</t>
  </si>
  <si>
    <t>피해 전가</t>
  </si>
  <si>
    <t>받을 피해 또는 상태이상을 연결된 다른 대상에게 넘기는 상태.</t>
  </si>
  <si>
    <t>연결 대상</t>
  </si>
  <si>
    <t>전가 연결 활성</t>
  </si>
  <si>
    <t>연결 해제·대상 소멸</t>
  </si>
  <si>
    <t>시민 환영 연결은 직접 피해 판정 없음</t>
  </si>
  <si>
    <t>SKL-STS-009</t>
  </si>
  <si>
    <t>최초 호출 | 276번</t>
  </si>
  <si>
    <t>속박</t>
  </si>
  <si>
    <t>이동 또는 특정 행동 입력을 잠시 제한하는 공용 제어 상태.</t>
  </si>
  <si>
    <t>이동·행동 제한</t>
  </si>
  <si>
    <t>속박·행동 봉쇄 적중</t>
  </si>
  <si>
    <t>지속 종료·해제 입력 성공</t>
  </si>
  <si>
    <t>장비 저항으로 지속시간 감소</t>
  </si>
  <si>
    <t>최초 호출 | 141번</t>
  </si>
  <si>
    <t>주의 분산</t>
  </si>
  <si>
    <t>일반 변이체의 표적을 실제 대상에서 소리·빛 발생 지점으로 잠시 바꾸는 상태.</t>
  </si>
  <si>
    <t>표적 전환</t>
  </si>
  <si>
    <t>[저기 봐!] 발동</t>
  </si>
  <si>
    <t>표적 우선순위</t>
  </si>
  <si>
    <t>지속 종료·피격</t>
  </si>
  <si>
    <t>보스 면역</t>
  </si>
  <si>
    <t>SKL-STS-011</t>
  </si>
  <si>
    <t>첫 힘 발현</t>
  </si>
  <si>
    <t>무의식적 선의 폭발</t>
  </si>
  <si>
    <t>[펑!]에 의해 호출되어 차한해의 공격력 보정에 +990을 더해 순간 출력 1000을 만드는 일회성 상태.</t>
  </si>
  <si>
    <t>SKL-PC-002 발동</t>
  </si>
  <si>
    <t>접촉 판정 완료</t>
  </si>
  <si>
    <t>SKL-STS-012</t>
  </si>
  <si>
    <t>다음 콘텐츠에서 즉시 0으로 복귀</t>
  </si>
  <si>
    <t>접촉 소멸</t>
  </si>
  <si>
    <t>무의식적 선의 폭발 상태에서 초기 변이체가 차한해에게 접촉하면 외피가 먼지처럼 붕괴하는 사건 처리.</t>
  </si>
  <si>
    <t>이벤트</t>
  </si>
  <si>
    <t>접촉 초기 변이체</t>
  </si>
  <si>
    <t>SKL-STS-011 활성·접촉 판정</t>
  </si>
  <si>
    <t>특수 사건</t>
  </si>
  <si>
    <t>스토리 판정</t>
  </si>
  <si>
    <t>대상 상태</t>
  </si>
  <si>
    <t>개체</t>
  </si>
  <si>
    <t>대상 소멸 완료</t>
  </si>
  <si>
    <t>일반 전투 처치와 다른 사건 판정</t>
  </si>
  <si>
    <t>자아마모 수치를 되돌리지 않고 입력 흔들림만 일정 시간 제거하는 보조 상태.</t>
  </si>
  <si>
    <t>선의 안정 장치 자동 발동</t>
  </si>
  <si>
    <t>자아마모 수치에는 영향 없음</t>
  </si>
  <si>
    <t>자아마모 수치는 유지한 채 화면 노이즈·간섭 강도만 낮추는 상태.</t>
  </si>
  <si>
    <t>안정 앰플 사용</t>
  </si>
  <si>
    <t>게임플레이 가독성 보조</t>
  </si>
  <si>
    <t>[눈물]로 전달된 차한해의 기억과 감정을 도시 시민이 체감하며 스스로 자신의 요구와 방관을 되돌아보게 되는 엔딩 상태.</t>
  </si>
  <si>
    <t>상태이상+연출</t>
  </si>
  <si>
    <t>기억 회상·후회 대사 플래그</t>
  </si>
  <si>
    <t>SKL-PC-031 발동</t>
  </si>
  <si>
    <t>시민 반응 플래그</t>
  </si>
  <si>
    <t>엔딩 종료·후일담 전환</t>
  </si>
  <si>
    <t>감정 강제 조종이 아니라 기억 공유 후 자발적 죄책감</t>
  </si>
  <si>
    <t>갈채 계열</t>
  </si>
  <si>
    <t>최초 호출 | 175번</t>
  </si>
  <si>
    <t>갈채</t>
  </si>
  <si>
    <t>박수·카메라·시선이 축적될수록 갈채 계열 변이체의 공격력·보호막이 강화되는 공용 자원 상태.</t>
  </si>
  <si>
    <t>갈채 계열 변이체</t>
  </si>
  <si>
    <t>박수·시선 계열 스킬 성공</t>
  </si>
  <si>
    <t>갈채 스택</t>
  </si>
  <si>
    <t>스택</t>
  </si>
  <si>
    <t>카메라 차단·비공개 구조</t>
  </si>
  <si>
    <t>SKL-STS-004 / SKL-STS-005</t>
  </si>
  <si>
    <t>최대 스택은 보스별 별도 설정</t>
  </si>
  <si>
    <t>SKL-STS-017</t>
  </si>
  <si>
    <t>최종 균열</t>
  </si>
  <si>
    <t>283번 | 정예 균열 수호체 ‘선의 압류관’과 전투 치르기</t>
  </si>
  <si>
    <t>회복 반전</t>
  </si>
  <si>
    <t>회복 효과가 들어오면 같은 수치의 피해 또는 회복 차단으로 변환되는 정예전 상태.</t>
  </si>
  <si>
    <t>선의 압류관 [회복도 압류] 성공</t>
  </si>
  <si>
    <t>회복 효율</t>
  </si>
  <si>
    <t>지속 종료·장치 파괴</t>
  </si>
  <si>
    <t>회복 사용 타이밍을 바꾸는 정예 기믹</t>
  </si>
  <si>
    <t>SKL-STS-018</t>
  </si>
  <si>
    <t>선의 봉쇄</t>
  </si>
  <si>
    <t>차한해의 공명·회복 관련 보조 효과를 일정 시간 봉쇄하는 정예전 상태.</t>
  </si>
  <si>
    <t>공명 보조 봉쇄</t>
  </si>
  <si>
    <t>선의 압류관 [선의 압류] 성공</t>
  </si>
  <si>
    <t>공명 보조 사용</t>
  </si>
  <si>
    <t>봉쇄 장치 파괴·지속 종료</t>
  </si>
  <si>
    <t>무한 선의 자체는 감소시키지 않음</t>
  </si>
  <si>
    <t>너만 무한이잖아가 행동과 무관하게 대상에게 등급을 부여해 공격 우선순위를 강제하는 보스 규칙 상태.</t>
  </si>
  <si>
    <t>전장 대상</t>
  </si>
  <si>
    <t>등급 부여</t>
  </si>
  <si>
    <t>[등급부터 매길게.] 성공</t>
  </si>
  <si>
    <t>우선순위</t>
  </si>
  <si>
    <t>등급</t>
  </si>
  <si>
    <t>[등급? 됐거든.] 성공·장치 파괴</t>
  </si>
  <si>
    <t>등급의 부당함을 시스템 규칙으로 표현</t>
  </si>
  <si>
    <t>SKL-STS-020</t>
  </si>
  <si>
    <t>284번 | 중심 섬의 너만 무한이잖아와 마주하기</t>
  </si>
  <si>
    <t>희생 표식</t>
  </si>
  <si>
    <t>특정 1인을 희생 우선 대상으로 지정해 주변 공격·밀치기 AI가 해당 대상에 집중되도록 만드는 상태.</t>
  </si>
  <si>
    <t>희생 우선순위</t>
  </si>
  <si>
    <t>희생·선동 계열 스킬 성공</t>
  </si>
  <si>
    <t>표식 해제·지속 종료</t>
  </si>
  <si>
    <t>최종부 선도체와 보스가 공유</t>
  </si>
  <si>
    <t>SKL-MON-001</t>
  </si>
  <si>
    <t>3 | 선택된 선의 · 3-B | 대피 경로</t>
  </si>
  <si>
    <t>74번 | 아파트 계단으로 이동하며 ‘보라멍울’를 피해 숨기</t>
  </si>
  <si>
    <t>몬스터</t>
  </si>
  <si>
    <t>근거리 전방을 긁어 기본 피해를 줌.</t>
  </si>
  <si>
    <t>AI 가중치</t>
  </si>
  <si>
    <t>사거리·페이즈·주변 상황 조건 충족</t>
  </si>
  <si>
    <t>몬스터 최종 공격력 비율</t>
  </si>
  <si>
    <t>몬스터 최종 공격력 × 95%</t>
  </si>
  <si>
    <t>기능 원형: 느린 할퀴기 · 몬스터 시트 발동률 70%와 동기화</t>
  </si>
  <si>
    <t>SKL-MON-002</t>
  </si>
  <si>
    <t>'비틀거리며 접근' 행동을 수행해 위치·전투 리듬을 변화시킴.</t>
  </si>
  <si>
    <t>기능 원형: 비틀거리며 접근 · 몬스터 시트 발동률 30%와 동기화</t>
  </si>
  <si>
    <t>SKL-MON-003</t>
  </si>
  <si>
    <t>3 | 선택된 선의 · 3-B | 아파트 대피·첫 힘</t>
  </si>
  <si>
    <t>78번 | 문틈젤리와 정면으로 마주치기</t>
  </si>
  <si>
    <t>'갑작스러운 덮치기' 행동을 수행해 위치·전투 리듬을 변화시킴.</t>
  </si>
  <si>
    <t>몬스터 최종 공격력 × 100%</t>
  </si>
  <si>
    <t>기능 원형: 갑작스러운 덮치기 · 몬스터 시트 발동률 45%와 동기화</t>
  </si>
  <si>
    <t>SKL-MON-004</t>
  </si>
  <si>
    <t>'문 앞 버티기' 행동을 수행해 위치·전투 리듬을 변화시킴.</t>
  </si>
  <si>
    <t>기능 원형: 문 앞 버티기 · 몬스터 시트 발동률 35%와 동기화</t>
  </si>
  <si>
    <t>SKL-MON-005</t>
  </si>
  <si>
    <t>'고개 들기' 행동을 수행해 위치·전투 리듬을 변화시킴.</t>
  </si>
  <si>
    <t>기능 원형: 고개 들기 · 몬스터 시트 발동률 20%와 동기화</t>
  </si>
  <si>
    <t>SKL-MON-006</t>
  </si>
  <si>
    <t>83번 | 질질핵를 우회해 안전 구역으로 이동하기</t>
  </si>
  <si>
    <t>전방 바닥을 강하게 내려찍어 충격 피해를 줌.</t>
  </si>
  <si>
    <t>몬스터 최종 공격력 × 120%</t>
  </si>
  <si>
    <t>기능 원형: 몸통 내려찍기 · 몬스터 시트 발동률 60%와 동기화</t>
  </si>
  <si>
    <t>SKL-MON-007</t>
  </si>
  <si>
    <t>'느린 추격' 행동을 수행해 위치·전투 리듬을 변화시킴.</t>
  </si>
  <si>
    <t>기능 원형: 느린 추격 · 몬스터 시트 발동률 40%와 동기화</t>
  </si>
  <si>
    <t>SKL-MON-008</t>
  </si>
  <si>
    <t>84번 | 울음주머니의 울음 파동을 피해 새벽 괴물 습격 구간 벗어나기</t>
  </si>
  <si>
    <t>'울음 파동' 행동을 수행해 위치·전투 리듬을 변화시킴.</t>
  </si>
  <si>
    <t>기능 원형: 울음 파동 · 몬스터 시트 발동률 45%와 동기화</t>
  </si>
  <si>
    <t>SKL-MON-009</t>
  </si>
  <si>
    <t>'뒤로 물러나기' 행동을 수행해 위치·전투 리듬을 변화시킴.</t>
  </si>
  <si>
    <t>기능 원형: 뒤로 물러나기 · 몬스터 시트 발동률 35%와 동기화</t>
  </si>
  <si>
    <t>SKL-MON-010</t>
  </si>
  <si>
    <t>정해진 감지 행동으로 주변을 탐색하며 플레이어 발견 여부에 따라 다음 행동을 바꿈.</t>
  </si>
  <si>
    <t>AI 행동</t>
  </si>
  <si>
    <t>감지 우선순위</t>
  </si>
  <si>
    <t>기능 원형: 멈춰 서기 · 몬스터 시트 발동률 20%와 동기화</t>
  </si>
  <si>
    <t>SKL-MON-011</t>
  </si>
  <si>
    <t>85번 | 길치섬모의 배회 경로를 피해 한도윤과 합류하기</t>
  </si>
  <si>
    <t>기능 원형: 배회 · 몬스터 시트 발동률 55%와 동기화</t>
  </si>
  <si>
    <t>SKL-MON-012</t>
  </si>
  <si>
    <t>몸체·집게·외피로 목표를 밀어 안전 위치에서 벗어나게 함.</t>
  </si>
  <si>
    <t>밀려남 1.5칸</t>
  </si>
  <si>
    <t>몬스터 최종 공격력 × 75%</t>
  </si>
  <si>
    <t>기능 원형: 짧은 밀치기 · 몬스터 시트 발동률 30%와 동기화</t>
  </si>
  <si>
    <t>SKL-MON-013</t>
  </si>
  <si>
    <t>기능 원형: 주변 살피기 · 몬스터 시트 발동률 15%와 동기화</t>
  </si>
  <si>
    <t>SKL-MON-014</t>
  </si>
  <si>
    <t>3 | 선택된 선의 · 3-D | 대피소 가족 심부름</t>
  </si>
  <si>
    <t>97번 | 쫓쫓해삼와 싸우는 고등급자 곁을 지나 따뜻한 음식 구해오기</t>
  </si>
  <si>
    <t>몬스터 최종 공격력 × 110%</t>
  </si>
  <si>
    <t>기능 원형: 연속 할퀴기 · 몬스터 시트 발동률 45%와 동기화</t>
  </si>
  <si>
    <t>SKL-MON-015</t>
  </si>
  <si>
    <t>직선 전조 후 목표 방향으로 빠르게 돌진해 경로상의 대상을 압박함.</t>
  </si>
  <si>
    <t>몬스터 최종 공격력 × 115%</t>
  </si>
  <si>
    <t>기능 원형: 추격 돌진 · 몬스터 시트 발동률 35%와 동기화</t>
  </si>
  <si>
    <t>SKL-MON-016</t>
  </si>
  <si>
    <t>'목표 전환' 행동을 수행해 위치·전투 리듬을 변화시킴.</t>
  </si>
  <si>
    <t>기능 원형: 목표 전환 · 몬스터 시트 발동률 20%와 동기화</t>
  </si>
  <si>
    <t>SKL-MON-017</t>
  </si>
  <si>
    <t>3 | 선택된 선의 · 3-D | 대피소 보급로·약주머니 서브</t>
  </si>
  <si>
    <t>98번 | 길막말미잘가 점거한 보급로에서 노인의 약주머니 찾아주기</t>
  </si>
  <si>
    <t>기능 원형: 통로 밀치기 · 몬스터 시트 발동률 50%와 동기화</t>
  </si>
  <si>
    <t>SKL-MON-018</t>
  </si>
  <si>
    <t>통로·출구·안전 위치를 점유하거나 닫아 플레이어의 이동 선택지를 줄임.</t>
  </si>
  <si>
    <t>이동 경로 제한</t>
  </si>
  <si>
    <t>이동 가능 경로</t>
  </si>
  <si>
    <t>기능 원형: 앞길 막기 · 몬스터 시트 발동률 30%와 동기화</t>
  </si>
  <si>
    <t>SKL-MON-019</t>
  </si>
  <si>
    <t>주변 또는 전방으로 충격파를 퍼뜨려 피해와 위치 흔들림을 줌.</t>
  </si>
  <si>
    <t>밀려남 1칸</t>
  </si>
  <si>
    <t>몬스터 최종 공격력 × 85%</t>
  </si>
  <si>
    <t>기능 원형: 짧은 충격파 · 몬스터 시트 발동률 20%와 동기화</t>
  </si>
  <si>
    <t>SKL-MON-020</t>
  </si>
  <si>
    <t>100번 | 엉킨세포군의 공격 범위를 피해 아파트에서 토퍼와 생활용품 챙기기</t>
  </si>
  <si>
    <t>넓은 전방 범위를 한 번에 휩쓸어 여러 대상을 압박함.</t>
  </si>
  <si>
    <t>기능 원형: 회전 휩쓸기 · 몬스터 시트 발동률 40%와 동기화</t>
  </si>
  <si>
    <t>SKL-MON-021</t>
  </si>
  <si>
    <t>기능 원형: 다중 내려찍기 · 몬스터 시트 발동률 30%와 동기화</t>
  </si>
  <si>
    <t>SKL-MON-022</t>
  </si>
  <si>
    <t>기능 원형: 비틀린 돌진 · 몬스터 시트 발동률 20%와 동기화</t>
  </si>
  <si>
    <t>SKL-MON-023</t>
  </si>
  <si>
    <t>'경직' 행동을 수행해 위치·전투 리듬을 변화시킴.</t>
  </si>
  <si>
    <t>기능 원형: 경직 · 몬스터 시트 발동률 10%와 동기화</t>
  </si>
  <si>
    <t>SKL-MON-024</t>
  </si>
  <si>
    <t>103번 | 대장촉수의 습격으로 지연되어 선의 수치 측정 마감 놓치기</t>
  </si>
  <si>
    <t>특정 대상이나 위치에 표식을 남겨 무리의 공격 우선순위를 집중시킴.</t>
  </si>
  <si>
    <t>기능 원형: 표적 지정 · 몬스터 시트 발동률 30%와 동기화</t>
  </si>
  <si>
    <t>SKL-MON-025</t>
  </si>
  <si>
    <t>'부하 돌격 명령' 행동을 수행해 위치·전투 리듬을 변화시킴.</t>
  </si>
  <si>
    <t>기능 원형: 부하 돌격 명령 · 몬스터 시트 발동률 30%와 동기화</t>
  </si>
  <si>
    <t>SKL-MON-026</t>
  </si>
  <si>
    <t>주변 아군의 전투 리듬을 끌어올려 공격 성능을 일정 시간 강화함.</t>
  </si>
  <si>
    <t>기능 원형: 무리 가속 · 몬스터 시트 발동률 25%와 동기화</t>
  </si>
  <si>
    <t>SKL-MON-027</t>
  </si>
  <si>
    <t>근거리 목표를 반복 또는 단발로 직접 타격함.</t>
  </si>
  <si>
    <t>몬스터 최종 공격력 × 105%</t>
  </si>
  <si>
    <t>기능 원형: 직접 타격 · 몬스터 시트 발동률 15%와 동기화</t>
  </si>
  <si>
    <t>SKL-MON-028</t>
  </si>
  <si>
    <t>4 | 영웅의 시작 · 4-B | 도심 공동 구조</t>
  </si>
  <si>
    <t>'문 두드리기' 행동을 수행해 위치·전투 리듬을 변화시킴.</t>
  </si>
  <si>
    <t>기능 원형: 문 두드리기 · 몬스터 시트 발동률 40%와 동기화</t>
  </si>
  <si>
    <t>SKL-MON-029</t>
  </si>
  <si>
    <t>기능 원형: 연속 주먹질 · 몬스터 시트 발동률 35%와 동기화</t>
  </si>
  <si>
    <t>SKL-MON-030</t>
  </si>
  <si>
    <t>기능 원형: 목표 전환 · 몬스터 시트 발동률 25%와 동기화</t>
  </si>
  <si>
    <t>SKL-MON-031</t>
  </si>
  <si>
    <t>'틈새 이동' 행동을 수행해 위치·전투 리듬을 변화시킴.</t>
  </si>
  <si>
    <t>기능 원형: 틈새 이동 · 몬스터 시트 발동률 35%와 동기화</t>
  </si>
  <si>
    <t>SKL-MON-032</t>
  </si>
  <si>
    <t>가느다란 공격 기관으로 빈틈을 찔러 높은 단일 피해를 줌.</t>
  </si>
  <si>
    <t>몬스터 최종 공격력 × 125%</t>
  </si>
  <si>
    <t>기능 원형: 후방 찌르기 · 몬스터 시트 발동률 40%와 동기화</t>
  </si>
  <si>
    <t>SKL-MON-033</t>
  </si>
  <si>
    <t>공격 후 거리를 벌리거나 사각으로 이동해 다음 공격 위치를 다시 잡음.</t>
  </si>
  <si>
    <t>이동 위치</t>
  </si>
  <si>
    <t>기능 원형: 빠른 이탈 · 몬스터 시트 발동률 25%와 동기화</t>
  </si>
  <si>
    <t>SKL-MON-034</t>
  </si>
  <si>
    <t>기능 원형: 강제 밀치기 · 몬스터 시트 발동률 50%와 동기화</t>
  </si>
  <si>
    <t>SKL-MON-035</t>
  </si>
  <si>
    <t>기능 원형: 출구 점거 · 몬스터 시트 발동률 30%와 동기화</t>
  </si>
  <si>
    <t>SKL-MON-036</t>
  </si>
  <si>
    <t>'바닥 충격' 행동을 수행해 위치·전투 리듬을 변화시킴.</t>
  </si>
  <si>
    <t>기능 원형: 바닥 충격 · 몬스터 시트 발동률 20%와 동기화</t>
  </si>
  <si>
    <t>SKL-MON-037</t>
  </si>
  <si>
    <t>4 | 영웅의 시작 · 4-D | 지하 주차장 구조</t>
  </si>
  <si>
    <t>기능 원형: 영역 충격파 · 몬스터 시트 발동률 35%와 동기화</t>
  </si>
  <si>
    <t>SKL-MON-038</t>
  </si>
  <si>
    <t>기능 원형: 전면 내려찍기 · 몬스터 시트 발동률 30%와 동기화</t>
  </si>
  <si>
    <t>SKL-MON-039</t>
  </si>
  <si>
    <t>기능 원형: 자리 고정 · 몬스터 시트 발동률 20%와 동기화</t>
  </si>
  <si>
    <t>SKL-MON-040</t>
  </si>
  <si>
    <t>'밀어내기' 행동을 수행해 위치·전투 리듬을 변화시킴.</t>
  </si>
  <si>
    <t>기능 원형: 밀어내기 · 몬스터 시트 발동률 15%와 동기화</t>
  </si>
  <si>
    <t>SKL-MON-041</t>
  </si>
  <si>
    <t>142번 | 차단기 막대로 비상구대게 제압하기</t>
  </si>
  <si>
    <t>기능 원형: 출구 봉쇄 · 몬스터 시트 발동률 30%와 동기화</t>
  </si>
  <si>
    <t>SKL-MON-042</t>
  </si>
  <si>
    <t>주변 부하의 위치를 다시 배치해 봉쇄·보호 진형을 재구성함.</t>
  </si>
  <si>
    <t>AI 위치</t>
  </si>
  <si>
    <t>기능 원형: 부하 재배치 · 몬스터 시트 발동률 25%와 동기화</t>
  </si>
  <si>
    <t>SKL-MON-043</t>
  </si>
  <si>
    <t>몬스터 최종 공격력 × 79%</t>
  </si>
  <si>
    <t>기능 원형: 집단 밀치기 · 몬스터 시트 발동률 30%와 동기화</t>
  </si>
  <si>
    <t>SKL-MON-044</t>
  </si>
  <si>
    <t>SKL-BOS-045</t>
  </si>
  <si>
    <t>4 | 영웅의 시작 · 4-E | 나만 살아서 다행 보스전</t>
  </si>
  <si>
    <t>페이즈+AI</t>
  </si>
  <si>
    <t>현재 페이즈에서 사용 가능·가중치 판정</t>
  </si>
  <si>
    <t>몬스터 최종 공격력 × 132%</t>
  </si>
  <si>
    <t>기능 원형: 철문 돌진 · 몬스터 시트 발동률 30%와 동기화</t>
  </si>
  <si>
    <t>SKL-BOS-046</t>
  </si>
  <si>
    <t>몬스터 최종 공격력 × 98%</t>
  </si>
  <si>
    <t>기능 원형: 봉쇄 충격파 · 몬스터 시트 발동률 25%와 동기화</t>
  </si>
  <si>
    <t>SKL-BOS-047</t>
  </si>
  <si>
    <t>'시민 밀어내기' 행동을 수행해 위치·전투 리듬을 변화시킴.</t>
  </si>
  <si>
    <t>기능 원형: 시민 밀어내기 · 몬스터 시트 발동률 20%와 동기화</t>
  </si>
  <si>
    <t>SKL-BOS-048</t>
  </si>
  <si>
    <t>자신의 핵심 부위를 짧게 노출해 공격 기회를 만들지만 이후 패턴 전환을 준비함.</t>
  </si>
  <si>
    <t>기능 원형: 방어 핵 노출 · 몬스터 시트 발동률 25%와 동기화</t>
  </si>
  <si>
    <t>SKL-MON-049</t>
  </si>
  <si>
    <t>5 | 영웅의 대가 · 5-B | 지하철 승강장 구조</t>
  </si>
  <si>
    <t>'달라붙기' 행동을 수행해 위치·전투 리듬을 변화시킴.</t>
  </si>
  <si>
    <t>기능 원형: 달라붙기 · 몬스터 시트 발동률 40%와 동기화</t>
  </si>
  <si>
    <t>SKL-MON-050</t>
  </si>
  <si>
    <t>'이동 방해' 행동을 수행해 위치·전투 리듬을 변화시킴.</t>
  </si>
  <si>
    <t>기능 원형: 이동 방해 · 몬스터 시트 발동률 30%와 동기화</t>
  </si>
  <si>
    <t>SKL-MON-051</t>
  </si>
  <si>
    <t>달라붙은 거리에서 대상을 물어뜯어 근접 피해를 줌.</t>
  </si>
  <si>
    <t>기능 원형: 물어뜯기 · 몬스터 시트 발동률 30%와 동기화</t>
  </si>
  <si>
    <t>SKL-MON-052</t>
  </si>
  <si>
    <t>5 | 영웅의 대가 · 5-C | 작은 대피소 발전기 서브</t>
  </si>
  <si>
    <t>161번 | 합체는 했는데 제압 후 작은 대피 구역의 수동 발전기 복구하기</t>
  </si>
  <si>
    <t>기능 원형: 엇박자 타격 · 몬스터 시트 발동률 40%와 동기화</t>
  </si>
  <si>
    <t>SKL-MON-053</t>
  </si>
  <si>
    <t>기능 원형: 다방향 휩쓸기 · 몬스터 시트 발동률 35%와 동기화</t>
  </si>
  <si>
    <t>SKL-MON-054</t>
  </si>
  <si>
    <t>'넘어지며 충돌' 행동을 수행해 위치·전투 리듬을 변화시킴.</t>
  </si>
  <si>
    <t>기능 원형: 넘어지며 충돌 · 몬스터 시트 발동률 25%와 동기화</t>
  </si>
  <si>
    <t>SKL-BOS-055</t>
  </si>
  <si>
    <t>5 | 영웅의 대가 · 5-C | 융합 보스·폭력의 순환</t>
  </si>
  <si>
    <t>몬스터 최종 공격력 × 138%</t>
  </si>
  <si>
    <t>기능 원형: 다중 팔 내려찍기 · 몬스터 시트 발동률 25%와 동기화</t>
  </si>
  <si>
    <t>SKL-BOS-056</t>
  </si>
  <si>
    <t>주변의 부하·잔류 에너지·갈채를 흡수해 체력 또는 방어 자원을 회복함.</t>
  </si>
  <si>
    <t>HP</t>
  </si>
  <si>
    <t>기능 원형: 흡수 파동 · 몬스터 시트 발동률 25%와 동기화</t>
  </si>
  <si>
    <t>SKL-BOS-057</t>
  </si>
  <si>
    <t>손상된 외피·부위를 다시 결합해 체력을 회복함.</t>
  </si>
  <si>
    <t>기능 원형: 부위 재생 · 몬스터 시트 발동률 20%와 동기화</t>
  </si>
  <si>
    <t>SKL-BOS-058</t>
  </si>
  <si>
    <t>'융합 폭주' 행동을 수행해 위치·전투 리듬을 변화시킴.</t>
  </si>
  <si>
    <t>기능 원형: 융합 폭주 · 몬스터 시트 발동률 30%와 동기화</t>
  </si>
  <si>
    <t>SKL-MON-059</t>
  </si>
  <si>
    <t>164번 | 몸통 대여중의 몸통 방패 공격을 시민 대신 막기</t>
  </si>
  <si>
    <t>'팔 교체 연타' 행동을 수행해 위치·전투 리듬을 변화시킴.</t>
  </si>
  <si>
    <t>기능 원형: 팔 교체 연타 · 몬스터 시트 발동률 30%와 동기화</t>
  </si>
  <si>
    <t>SKL-MON-060</t>
  </si>
  <si>
    <t>'원거리 파편' 행동을 수행해 위치·전투 리듬을 변화시킴.</t>
  </si>
  <si>
    <t>기능 원형: 원거리 파편 · 몬스터 시트 발동률 25%와 동기화</t>
  </si>
  <si>
    <t>SKL-MON-061</t>
  </si>
  <si>
    <t>'몸통 방패' 행동을 수행해 위치·전투 리듬을 변화시킴.</t>
  </si>
  <si>
    <t>기능 원형: 몸통 방패 · 몬스터 시트 발동률 25%와 동기화</t>
  </si>
  <si>
    <t>SKL-MON-062</t>
  </si>
  <si>
    <t>'신체 떼어내기' 행동을 수행해 위치·전투 리듬을 변화시킴.</t>
  </si>
  <si>
    <t>기능 원형: 신체 떼어내기 · 몬스터 시트 발동률 20%와 동기화</t>
  </si>
  <si>
    <t>SKL-MON-063</t>
  </si>
  <si>
    <t>165번 | 한입 단체석가 흡수한 부하의 돌격을 끝까지 피하기</t>
  </si>
  <si>
    <t>주변 구역의 부하 또는 증원 개체를 불러 전장의 수적 압박을 늘림.</t>
  </si>
  <si>
    <t>소환 개체</t>
  </si>
  <si>
    <t>기능 원형: 부하 호출 · 몬스터 시트 발동률 25%와 동기화</t>
  </si>
  <si>
    <t>SKL-MON-064</t>
  </si>
  <si>
    <t>기능 원형: 부하 흡수 · 몬스터 시트 발동률 25%와 동기화</t>
  </si>
  <si>
    <t>SKL-MON-065</t>
  </si>
  <si>
    <t>몬스터 최종 공격력 × 116%</t>
  </si>
  <si>
    <t>기능 원형: 확장 휩쓸기 · 몬스터 시트 발동률 30%와 동기화</t>
  </si>
  <si>
    <t>SKL-MON-066</t>
  </si>
  <si>
    <t>몬스터 최종 공격력 × 121%</t>
  </si>
  <si>
    <t>기능 원형: 직접 돌진 · 몬스터 시트 발동률 20%와 동기화</t>
  </si>
  <si>
    <t>SKL-MON-067</t>
  </si>
  <si>
    <t>5 | 영웅의 대가 · 5-E | 영웅화·특혜의 고착</t>
  </si>
  <si>
    <t>175번 | 다음 출동을 준비하던 중 기립박수벌레의 강화 차단하기</t>
  </si>
  <si>
    <t>기능 원형: 박수 강화 · 몬스터 시트 발동률 45%와 동기화</t>
  </si>
  <si>
    <t>SKL-MON-068</t>
  </si>
  <si>
    <t>확성·울음 기관에서 음파를 방출해 범위 피해와 짧은 경직을 줌.</t>
  </si>
  <si>
    <t>경직 0.3초</t>
  </si>
  <si>
    <t>몬스터 최종 공격력 × 80%</t>
  </si>
  <si>
    <t>기능 원형: 짧은 음파 · 몬스터 시트 발동률 30%와 동기화</t>
  </si>
  <si>
    <t>SKL-MON-069</t>
  </si>
  <si>
    <t>'거리 유지' 행동을 수행해 위치·전투 리듬을 변화시킴.</t>
  </si>
  <si>
    <t>기능 원형: 거리 유지 · 몬스터 시트 발동률 25%와 동기화</t>
  </si>
  <si>
    <t>SKL-MON-070</t>
  </si>
  <si>
    <t>177번 | 박수 없인 못 살아가 참사 뉴스를 보며 책임을 합리화한 장면 확인하기</t>
  </si>
  <si>
    <t>기능 원형: 이름 외치기 · 몬스터 시트 발동률 35%와 동기화</t>
  </si>
  <si>
    <t>SKL-MON-071</t>
  </si>
  <si>
    <t>기능 원형: 증원 호출 · 몬스터 시트 발동률 25%와 동기화</t>
  </si>
  <si>
    <t>SKL-MON-072</t>
  </si>
  <si>
    <t>기능 원형: 음파 타격 · 몬스터 시트 발동률 25%와 동기화</t>
  </si>
  <si>
    <t>SKL-MON-073</t>
  </si>
  <si>
    <t>기능 원형: 후퇴 · 몬스터 시트 발동률 15%와 동기화</t>
  </si>
  <si>
    <t>SKL-MON-074</t>
  </si>
  <si>
    <t>5 | 영웅의 대가 · 5-F | 보스전·박수 없인 못 살아</t>
  </si>
  <si>
    <t>178번 | 그림자 팬클럽의 추격을 피해 촬영 무대 진입하기</t>
  </si>
  <si>
    <t>'발자국 추적' 행동을 수행해 위치·전투 리듬을 변화시킴.</t>
  </si>
  <si>
    <t>기능 원형: 발자국 추적 · 몬스터 시트 발동률 25%와 동기화</t>
  </si>
  <si>
    <t>SKL-MON-075</t>
  </si>
  <si>
    <t>기능 원형: 고속 돌진 · 몬스터 시트 발동률 35%와 동기화</t>
  </si>
  <si>
    <t>SKL-MON-076</t>
  </si>
  <si>
    <t>기능 원형: 뒤따르기 · 몬스터 시트 발동률 20%와 동기화</t>
  </si>
  <si>
    <t>SKL-MON-077</t>
  </si>
  <si>
    <t>기능 원형: 연속 타격 · 몬스터 시트 발동률 20%와 동기화</t>
  </si>
  <si>
    <t>SKL-MON-078</t>
  </si>
  <si>
    <t>기능 원형: 영웅 지정 · 몬스터 시트 발동률 25%와 동기화</t>
  </si>
  <si>
    <t>SKL-MON-079</t>
  </si>
  <si>
    <t>자신 또는 지정한 아군에게 피해를 먼저 흡수하는 보호막을 부여함.</t>
  </si>
  <si>
    <t>기능 원형: 보호막 부여 · 몬스터 시트 발동률 30%와 동기화</t>
  </si>
  <si>
    <t>SKL-MON-080</t>
  </si>
  <si>
    <t>기능 원형: 갈채 강화 · 몬스터 시트 발동률 25%와 동기화</t>
  </si>
  <si>
    <t>SKL-MON-081</t>
  </si>
  <si>
    <t>'밀쳐내기' 행동을 수행해 위치·전투 리듬을 변화시킴.</t>
  </si>
  <si>
    <t>기능 원형: 밀쳐내기 · 몬스터 시트 발동률 20%와 동기화</t>
  </si>
  <si>
    <t>SKL-MON-082</t>
  </si>
  <si>
    <t>180번 | 박수 저금통의 집단 강화를 끊으며 실제 시민 구분하기</t>
  </si>
  <si>
    <t>박수·시선·카메라 반응을 갈채 자원으로 축적하거나 소비해 전투 성능을 바꿈.</t>
  </si>
  <si>
    <t>기능 원형: 시선 집중 · 몬스터 시트 발동률 25%와 동기화</t>
  </si>
  <si>
    <t>SKL-MON-083</t>
  </si>
  <si>
    <t>기능 원형: 집단 강화 · 몬스터 시트 발동률 30%와 동기화</t>
  </si>
  <si>
    <t>SKL-MON-084</t>
  </si>
  <si>
    <t>기능 원형: 부하 재배치 · 몬스터 시트 발동률 20%와 동기화</t>
  </si>
  <si>
    <t>SKL-MON-085</t>
  </si>
  <si>
    <t>기능 원형: 갈채 폭발 · 몬스터 시트 발동률 25%와 동기화</t>
  </si>
  <si>
    <t>SKL-BOS-086</t>
  </si>
  <si>
    <t>'스포트라이트 추적' 행동을 수행해 위치·전투 리듬을 변화시킴.</t>
  </si>
  <si>
    <t>기능 원형: 스포트라이트 추적 · 몬스터 시트 발동률 20%와 동기화</t>
  </si>
  <si>
    <t>SKL-BOS-087</t>
  </si>
  <si>
    <t>몬스터 최종 공격력 × 86%</t>
  </si>
  <si>
    <t>기능 원형: 원거리 갈채 파동 · 몬스터 시트 발동률 30%와 동기화</t>
  </si>
  <si>
    <t>SKL-BOS-088</t>
  </si>
  <si>
    <t>기억·환영·가짜 오브젝트를 만들어 플레이어의 판단과 방향 인식을 흐림.</t>
  </si>
  <si>
    <t>판독 단계</t>
  </si>
  <si>
    <t>기능 원형: 가짜 구조 대상 · 몬스터 시트 발동률 25%와 동기화</t>
  </si>
  <si>
    <t>SKL-BOS-089</t>
  </si>
  <si>
    <t>기능 원형: 보호막 흡수 · 몬스터 시트 발동률 25%와 동기화</t>
  </si>
  <si>
    <t>SKL-MON-090</t>
  </si>
  <si>
    <t>6 | 남겨진 친구 · 6-D | 폐교 본관 1층</t>
  </si>
  <si>
    <t>214번 | 퇴근하고 싶다의 순찰 경로를 피해 본관 1층 탐색하기</t>
  </si>
  <si>
    <t>기능 원형: 복도 순찰 · 몬스터 시트 발동률 30%와 동기화</t>
  </si>
  <si>
    <t>SKL-MON-091</t>
  </si>
  <si>
    <t>'갑작스러운 추격' 행동을 수행해 위치·전투 리듬을 변화시킴.</t>
  </si>
  <si>
    <t>기능 원형: 갑작스러운 추격 · 몬스터 시트 발동률 30%와 동기화</t>
  </si>
  <si>
    <t>SKL-MON-092</t>
  </si>
  <si>
    <t>기능 원형: 문틀 밀치기 · 몬스터 시트 발동률 25%와 동기화</t>
  </si>
  <si>
    <t>SKL-MON-093</t>
  </si>
  <si>
    <t>기능 원형: 멈춰 듣기 · 몬스터 시트 발동률 15%와 동기화</t>
  </si>
  <si>
    <t>SKL-MON-094</t>
  </si>
  <si>
    <t>'문 뒤 기습' 행동을 수행해 위치·전투 리듬을 변화시킴.</t>
  </si>
  <si>
    <t>기능 원형: 문 뒤 기습 · 몬스터 시트 발동률 30%와 동기화</t>
  </si>
  <si>
    <t>SKL-MON-095</t>
  </si>
  <si>
    <t>기능 원형: 강제 밀치기 · 몬스터 시트 발동률 35%와 동기화</t>
  </si>
  <si>
    <t>SKL-MON-096</t>
  </si>
  <si>
    <t>'넘어뜨리기' 행동을 수행해 위치·전투 리듬을 변화시킴.</t>
  </si>
  <si>
    <t>기능 원형: 넘어뜨리기 · 몬스터 시트 발동률 20%와 동기화</t>
  </si>
  <si>
    <t>SKL-MON-097</t>
  </si>
  <si>
    <t>기능 원형: 재은폐 · 몬스터 시트 발동률 15%와 동기화</t>
  </si>
  <si>
    <t>SKL-MON-098</t>
  </si>
  <si>
    <t>6 | 남겨진 친구 · 6-E | 폐교 본관 2층·기억 체험</t>
  </si>
  <si>
    <t>222번 | 칠판 낄낄이의 환각을 견디며 급식 줄에서 차례 기다리기</t>
  </si>
  <si>
    <t>기능 원형: 비웃음 환각 · 몬스터 시트 발동률 30%와 동기화</t>
  </si>
  <si>
    <t>SKL-MON-099</t>
  </si>
  <si>
    <t>기능 원형: 방향 혼란 · 몬스터 시트 발동률 25%와 동기화</t>
  </si>
  <si>
    <t>SKL-MON-100</t>
  </si>
  <si>
    <t>'얼굴 투사체' 행동을 수행해 위치·전투 리듬을 변화시킴.</t>
  </si>
  <si>
    <t>기능 원형: 얼굴 투사체 · 몬스터 시트 발동률 30%와 동기화</t>
  </si>
  <si>
    <t>SKL-MON-101</t>
  </si>
  <si>
    <t>기능 원형: 환영 분열 · 몬스터 시트 발동률 15%와 동기화</t>
  </si>
  <si>
    <t>SKL-MON-102</t>
  </si>
  <si>
    <t>6 | 남겨진 친구 · 6-F | 폐교 본관 3층·연락 단절</t>
  </si>
  <si>
    <t>230번 | 못 본 척 동아리의 가로막기를 뚫고 본관 3층으로 이동하기</t>
  </si>
  <si>
    <t>'시선 회피' 행동을 수행해 위치·전투 리듬을 변화시킴.</t>
  </si>
  <si>
    <t>기능 원형: 시선 회피 · 몬스터 시트 발동률 20%와 동기화</t>
  </si>
  <si>
    <t>SKL-MON-103</t>
  </si>
  <si>
    <t>기능 원형: 집단 가로막기 · 몬스터 시트 발동률 30%와 동기화</t>
  </si>
  <si>
    <t>SKL-MON-104</t>
  </si>
  <si>
    <t>기능 원형: 동시 밀치기 · 몬스터 시트 발동률 30%와 동기화</t>
  </si>
  <si>
    <t>SKL-MON-105</t>
  </si>
  <si>
    <t>'가해자 보호' 행동을 수행해 위치·전투 리듬을 변화시킴.</t>
  </si>
  <si>
    <t>기능 원형: 가해자 보호 · 몬스터 시트 발동률 20%와 동기화</t>
  </si>
  <si>
    <t>SKL-MON-106</t>
  </si>
  <si>
    <t>236번 | 3반에서 들었대의 증원 호출을 막고 교탁 비밀칸 해제하기</t>
  </si>
  <si>
    <t>기능 원형: 위치 전파 · 몬스터 시트 발동률 25%와 동기화</t>
  </si>
  <si>
    <t>SKL-MON-107</t>
  </si>
  <si>
    <t>기능 원형: 교실 증원 · 몬스터 시트 발동률 25%와 동기화</t>
  </si>
  <si>
    <t>SKL-MON-108</t>
  </si>
  <si>
    <t>서사적 압박 신호를 파동으로 방출해 직접 피해보다 판단·UI·행동을 흔듦.</t>
  </si>
  <si>
    <t>위치 노출</t>
  </si>
  <si>
    <t>몬스터 최종 공격력 × 47%</t>
  </si>
  <si>
    <t>기능 원형: 소문 파동 · 몬스터 시트 발동률 30%와 동기화</t>
  </si>
  <si>
    <t>SKL-MON-109</t>
  </si>
  <si>
    <t>기능 원형: 후방 이동 · 몬스터 시트 발동률 20%와 동기화</t>
  </si>
  <si>
    <t>SKL-MON-110</t>
  </si>
  <si>
    <t>6 | 남겨진 친구 · 6-F | 그날의 오답노트 1페이즈</t>
  </si>
  <si>
    <t>239번 | 한 명 빼고 전부의 포위망 속 왜곡된 변혜서 기억 판별하기</t>
  </si>
  <si>
    <t>'포위 명령' 행동을 수행해 위치·전투 리듬을 변화시킴.</t>
  </si>
  <si>
    <t>기능 원형: 포위 명령 · 몬스터 시트 발동률 30%와 동기화</t>
  </si>
  <si>
    <t>SKL-MON-111</t>
  </si>
  <si>
    <t>기능 원형: 퇴로 봉쇄 · 몬스터 시트 발동률 25%와 동기화</t>
  </si>
  <si>
    <t>SKL-MON-112</t>
  </si>
  <si>
    <t>'순차 공격' 행동을 수행해 위치·전투 리듬을 변화시킴.</t>
  </si>
  <si>
    <t>기능 원형: 순차 공격 · 몬스터 시트 발동률 25%와 동기화</t>
  </si>
  <si>
    <t>SKL-MON-113</t>
  </si>
  <si>
    <t>기능 원형: 집단 돌진 · 몬스터 시트 발동률 20%와 동기화</t>
  </si>
  <si>
    <t>SKL-BOS-114</t>
  </si>
  <si>
    <t>6 | 남겨진 친구 · 6-F | 그날의 오답노트 2페이즈</t>
  </si>
  <si>
    <t>240번 | 그날의 오답노트의 거짓 닻을 깨고 강당 열쇠 찾기</t>
  </si>
  <si>
    <t>기능 원형: 기억 재생 · 몬스터 시트 발동률 25%와 동기화</t>
  </si>
  <si>
    <t>SKL-BOS-115</t>
  </si>
  <si>
    <t>기능 원형: 가짜 교실 생성 · 몬스터 시트 발동률 25%와 동기화</t>
  </si>
  <si>
    <t>SKL-BOS-116</t>
  </si>
  <si>
    <t>UI 간섭 2초</t>
  </si>
  <si>
    <t>몬스터 최종 공격력 × 52%</t>
  </si>
  <si>
    <t>기능 원형: 죄책감 파동 · 몬스터 시트 발동률 25%와 동기화</t>
  </si>
  <si>
    <t>SKL-BOS-117</t>
  </si>
  <si>
    <t>기능 원형: 실체 교체 · 몬스터 시트 발동률 25%와 동기화</t>
  </si>
  <si>
    <t>SKL-BOS-118</t>
  </si>
  <si>
    <t>6 | 남겨진 친구 · 6-G | 폐교 강당·보스전</t>
  </si>
  <si>
    <t>245번 | 별을 삼킨 강당 안에서 변혜서의 별 모양 우정 목걸이 펜던트 심장 확인하기</t>
  </si>
  <si>
    <t>'외피 연속 공격' 행동을 수행해 위치·전투 리듬을 변화시킴.</t>
  </si>
  <si>
    <t>기능 원형: 외피 연속 공격 · 몬스터 시트 발동률 25%와 동기화</t>
  </si>
  <si>
    <t>SKL-BOS-119</t>
  </si>
  <si>
    <t>'농구공 기억 핵' 행동을 수행해 위치·전투 리듬을 변화시킴.</t>
  </si>
  <si>
    <t>기능 원형: 농구공 기억 핵 · 몬스터 시트 발동률 20%와 동기화</t>
  </si>
  <si>
    <t>SKL-BOS-120</t>
  </si>
  <si>
    <t>SKL-BOS-121</t>
  </si>
  <si>
    <t>'공격 중지·접근' 행동을 수행해 위치·전투 리듬을 변화시킴.</t>
  </si>
  <si>
    <t>기능 원형: 공격 중지·접근 · 몬스터 시트 발동률 30%와 동기화</t>
  </si>
  <si>
    <t>SKL-MON-122</t>
  </si>
  <si>
    <t>7 | 강요된 희생 · 7-B | 균열 연구시설·보안 구역</t>
  </si>
  <si>
    <t>265번 | 연구시설에 침투해 ‘권한이 없습니다’를 제압하고 접근 도구 회수하기</t>
  </si>
  <si>
    <t>기능 원형: 인증 표식 · 몬스터 시트 발동률 30%와 동기화</t>
  </si>
  <si>
    <t>SKL-MON-123</t>
  </si>
  <si>
    <t>기능 원형: 차단 셔터 · 몬스터 시트 발동률 25%와 동기화</t>
  </si>
  <si>
    <t>SKL-MON-124</t>
  </si>
  <si>
    <t>직선 조준선으로 목표를 스캔·타격해 원거리 압박을 줌.</t>
  </si>
  <si>
    <t>기능 원형: 감시 광선 · 몬스터 시트 발동률 25%와 동기화</t>
  </si>
  <si>
    <t>SKL-MON-125</t>
  </si>
  <si>
    <t>기능 원형: 생체 모듈 노출 · 몬스터 시트 발동률 20%와 동기화</t>
  </si>
  <si>
    <t>SKL-MON-126</t>
  </si>
  <si>
    <t>7 | 강요된 희생 · 7-E | 균열 내부·남겨진 흔적</t>
  </si>
  <si>
    <t>274번 | 조회수는 못 참지의 비난 파동을 피하며 클릭헌터의 삼각대와 소지품 조사하기</t>
  </si>
  <si>
    <t>기능 원형: 희생 표식 · 몬스터 시트 발동률 30%와 동기화</t>
  </si>
  <si>
    <t>SKL-MON-127</t>
  </si>
  <si>
    <t>'집중 공격 유도' 행동을 수행해 위치·전투 리듬을 변화시킴.</t>
  </si>
  <si>
    <t>기능 원형: 집중 공격 유도 · 몬스터 시트 발동률 30%와 동기화</t>
  </si>
  <si>
    <t>SKL-MON-128</t>
  </si>
  <si>
    <t>몬스터 최종 공격력 × 45%</t>
  </si>
  <si>
    <t>기능 원형: 비난 파동 · 몬스터 시트 발동률 25%와 동기화</t>
  </si>
  <si>
    <t>SKL-MON-129</t>
  </si>
  <si>
    <t>SKL-MON-130</t>
  </si>
  <si>
    <t>7 | 강요된 희생 · 7-E | 균열 내부·거울 미로</t>
  </si>
  <si>
    <t>275번 | 네 탓 택배의 피해 전가를 끊고 거울 미로 진입하기</t>
  </si>
  <si>
    <t>자신에게 들어올 피해 또는 상태를 연결된 다른 대상으로 넘김.</t>
  </si>
  <si>
    <t>기능 원형: 피해 전가 · 몬스터 시트 발동률 30%와 동기화</t>
  </si>
  <si>
    <t>SKL-MON-131</t>
  </si>
  <si>
    <t>기능 원형: 상태 이상 이전 · 몬스터 시트 발동률 25%와 동기화</t>
  </si>
  <si>
    <t>SKL-MON-132</t>
  </si>
  <si>
    <t>표적 우선순위 상승</t>
  </si>
  <si>
    <t>기능 원형: 책임 파동 · 몬스터 시트 발동률 25%와 동기화</t>
  </si>
  <si>
    <t>SKL-MON-133</t>
  </si>
  <si>
    <t>'대상 교체' 행동을 수행해 위치·전투 리듬을 변화시킴.</t>
  </si>
  <si>
    <t>기능 원형: 대상 교체 · 몬스터 시트 발동률 20%와 동기화</t>
  </si>
  <si>
    <t>SKL-MON-134</t>
  </si>
  <si>
    <t>276번 | 공명 보호 외투와 강화 전투화로 납작 엎드려의 속박을 풀며 상하좌우 반전 통로 이동하기</t>
  </si>
  <si>
    <t>압착·구속 기관으로 플레이어의 이동 또는 행동 입력을 잠시 막음.</t>
  </si>
  <si>
    <t>기능 원형: 강제 속박 · 몬스터 시트 발동률 30%와 동기화</t>
  </si>
  <si>
    <t>SKL-MON-135</t>
  </si>
  <si>
    <t>'복종 압박파' 행동을 수행해 위치·전투 리듬을 변화시킴.</t>
  </si>
  <si>
    <t>기능 원형: 복종 압박파 · 몬스터 시트 발동률 30%와 동기화</t>
  </si>
  <si>
    <t>SKL-MON-136</t>
  </si>
  <si>
    <t>기능 원형: 행동 봉쇄 · 몬스터 시트 발동률 20%와 동기화</t>
  </si>
  <si>
    <t>SKL-MON-137</t>
  </si>
  <si>
    <t>기능 원형: 전방 타격 · 몬스터 시트 발동률 20%와 동기화</t>
  </si>
  <si>
    <t>SKL-MON-138</t>
  </si>
  <si>
    <t>277번 | 아직도 안 구했어?의 연속 돌진을 피하며 비난의 거울 깨뜨리기</t>
  </si>
  <si>
    <t>기능 원형: 연속 돌진 · 몬스터 시트 발동률 35%와 동기화</t>
  </si>
  <si>
    <t>SKL-MON-139</t>
  </si>
  <si>
    <t>'구조 방해' 행동을 수행해 위치·전투 리듬을 변화시킴.</t>
  </si>
  <si>
    <t>기능 원형: 구조 방해 · 몬스터 시트 발동률 25%와 동기화</t>
  </si>
  <si>
    <t>SKL-MON-140</t>
  </si>
  <si>
    <t>회복 행동 지연 1초</t>
  </si>
  <si>
    <t>기능 원형: 재촉 파동 · 몬스터 시트 발동률 25%와 동기화</t>
  </si>
  <si>
    <t>SKL-MON-141</t>
  </si>
  <si>
    <t>'즉시 추격' 행동을 수행해 위치·전투 리듬을 변화시킴.</t>
  </si>
  <si>
    <t>기능 원형: 즉시 추격 · 몬스터 시트 발동률 15%와 동기화</t>
  </si>
  <si>
    <t>SKL-MON-142</t>
  </si>
  <si>
    <t>7 | 강요된 희생 · 7-F | 균열 내부·또 다른 차한해</t>
  </si>
  <si>
    <t>279번 | 너만 할 수 있대의 구호를 끊고 ‘네가 사라지면 모두가 편하다’는 목소리 부정하기</t>
  </si>
  <si>
    <t>'희생 구호' 행동을 수행해 위치·전투 리듬을 변화시킴.</t>
  </si>
  <si>
    <t>기능 원형: 희생 구호 · 몬스터 시트 발동률 25%와 동기화</t>
  </si>
  <si>
    <t>SKL-MON-143</t>
  </si>
  <si>
    <t>기능 원형: 부하 강화 · 몬스터 시트 발동률 30%와 동기화</t>
  </si>
  <si>
    <t>SKL-MON-144</t>
  </si>
  <si>
    <t>기능 원형: 집단 돌진 · 몬스터 시트 발동률 25%와 동기화</t>
  </si>
  <si>
    <t>SKL-MON-145</t>
  </si>
  <si>
    <t>기능 원형: 공격 표적 지정 · 몬스터 시트 발동률 20%와 동기화</t>
  </si>
  <si>
    <t>SKL-MON-146</t>
  </si>
  <si>
    <t>7 | 강요된 희생 · 7-F | 균열 내부·공간 도약</t>
  </si>
  <si>
    <t>280번 | 강화 전투화로 딱 한 명이면 돼의 양면 압박을 버티며 공간 도약 통로 통과하기</t>
  </si>
  <si>
    <t>기능 원형: 균열 방향 지정 · 몬스터 시트 발동률 25%와 동기화</t>
  </si>
  <si>
    <t>SKL-MON-147</t>
  </si>
  <si>
    <t>'양면 압박' 행동을 수행해 위치·전투 리듬을 변화시킴.</t>
  </si>
  <si>
    <t>기능 원형: 양면 압박 · 몬스터 시트 발동률 30%와 동기화</t>
  </si>
  <si>
    <t>SKL-MON-148</t>
  </si>
  <si>
    <t>기능 원형: 부하 밀치기 명령 · 몬스터 시트 발동률 25%와 동기화</t>
  </si>
  <si>
    <t>SKL-MON-149</t>
  </si>
  <si>
    <t>기능 원형: 진형 재구성 · 몬스터 시트 발동률 20%와 동기화</t>
  </si>
  <si>
    <t>SKL-BOS-150</t>
  </si>
  <si>
    <t>7 | 강요된 희생 · 7-G | 껍데기의 바다·중심 섬</t>
  </si>
  <si>
    <t>기능 원형: 선의 봉쇄 · 몬스터 시트 발동률 25%와 동기화</t>
  </si>
  <si>
    <t>SKL-BOS-151</t>
  </si>
  <si>
    <t>플레이어의 회복 효과를 반전시켜 회복 행동 자체를 위험하게 만듦.</t>
  </si>
  <si>
    <t>기능 원형: 회복 반전 · 몬스터 시트 발동률 25%와 동기화</t>
  </si>
  <si>
    <t>SKL-BOS-152</t>
  </si>
  <si>
    <t>기능 원형: 탈취 외피 재생 · 몬스터 시트 발동률 25%와 동기화</t>
  </si>
  <si>
    <t>SKL-BOS-153</t>
  </si>
  <si>
    <t>'균열 파동' 행동을 수행해 위치·전투 리듬을 변화시킴.</t>
  </si>
  <si>
    <t>기능 원형: 균열 파동 · 몬스터 시트 발동률 25%와 동기화</t>
  </si>
  <si>
    <t>SKL-BOS-154</t>
  </si>
  <si>
    <t>7 | 강요된 희생 · 7-H | 너만 무한이잖아 보스전</t>
  </si>
  <si>
    <t>행동과 무관한 등급을 강제로 부여해 보스의 공격 우선순위를 바꿈.</t>
  </si>
  <si>
    <t>기능 원형: 등급 배정 · 몬스터 시트 발동률 25%와 동기화</t>
  </si>
  <si>
    <t>SKL-BOS-155</t>
  </si>
  <si>
    <t>차한해를 희생 우선 대상으로 지정해 주변 공격과 밀치기 규칙을 집중시킴.</t>
  </si>
  <si>
    <t>기능 원형: 희생 우선순위 · 몬스터 시트 발동률 25%와 동기화</t>
  </si>
  <si>
    <t>SKL-BOS-156</t>
  </si>
  <si>
    <t>몬스터 최종 공격력 × 109%</t>
  </si>
  <si>
    <t>기능 원형: 측정 빔 · 몬스터 시트 발동률 25%와 동기화</t>
  </si>
  <si>
    <t>SKL-BOS-157</t>
  </si>
  <si>
    <t>기능 원형: 핵 노출·동기화 · 몬스터 시트 발동률 25%와 동기화</t>
  </si>
  <si>
    <t>BATTLE BALANCE SIMULATOR</t>
  </si>
  <si>
    <t>몬스터 × 차한해 전투 수치·속성 상성 비교</t>
  </si>
  <si>
    <t>PLAYER  ·  차한해 전투 시점</t>
  </si>
  <si>
    <t>MONSTER IMAGE
선택 몬스터 이미지 영역</t>
  </si>
  <si>
    <t>PLAYER IMAGE
차한해 이미지 영역</t>
  </si>
  <si>
    <t>VS</t>
  </si>
  <si>
    <t>선택값 변경 시
전투 데이터 자동 갱신</t>
  </si>
  <si>
    <t>캐릭터</t>
  </si>
  <si>
    <t>출현 콘텐츠</t>
  </si>
  <si>
    <t>신규 해금</t>
  </si>
  <si>
    <t>COMBAT STATUS  ·  핵심 능력치 비교</t>
  </si>
  <si>
    <t>MONSTER</t>
  </si>
  <si>
    <t>STAT</t>
  </si>
  <si>
    <t>PLAYER</t>
  </si>
  <si>
    <t>현재 공격력</t>
  </si>
  <si>
    <t>공격 변화</t>
  </si>
  <si>
    <t>공격 보정</t>
  </si>
  <si>
    <t>현재 방어력</t>
  </si>
  <si>
    <t>방어 변화</t>
  </si>
  <si>
    <t>방어 보정</t>
  </si>
  <si>
    <t>ATTRIBUTE MATCH-UP  ·  속성 대차대조표 연동</t>
  </si>
  <si>
    <t>차한해 공격 속성</t>
  </si>
  <si>
    <t>공격 상성</t>
  </si>
  <si>
    <t>차한해 방어 속성</t>
  </si>
  <si>
    <t>차한해 → 몬스터</t>
  </si>
  <si>
    <t>비교 지표
실제 피해량 공식이 문서에 정의되어 있지 않으므로,
최종 공격력 × 속성 K와 상대 방어력의 차이를
‘밸런스 비교용 지표’로만 표시함.</t>
  </si>
  <si>
    <t>몬스터 → 차한해</t>
  </si>
  <si>
    <t>상성 매개 상수 K</t>
  </si>
  <si>
    <t>상성 적용 공격 지표</t>
  </si>
  <si>
    <t>상대 방어력</t>
  </si>
  <si>
    <t>공격-방어 격차</t>
  </si>
  <si>
    <t>SKILL LOADOUT  ·  선택 개체 스킬 구성 및 상세</t>
  </si>
  <si>
    <t>MONSTER SKILLS</t>
  </si>
  <si>
    <t>PLAYER CONTEXT</t>
  </si>
  <si>
    <t>해당 시점 스킬</t>
  </si>
  <si>
    <t>현재 상태 메모</t>
  </si>
  <si>
    <t>추가 설명</t>
  </si>
  <si>
    <t>시전 시간(초)</t>
  </si>
  <si>
    <t>능력 변동</t>
  </si>
  <si>
    <t>변동 수치</t>
  </si>
  <si>
    <t>BATTLE REVIEW  ·  기획자 검토 메모</t>
  </si>
  <si>
    <t>몬스터 설계 비고</t>
  </si>
  <si>
    <t>비교 결과 요약</t>
  </si>
  <si>
    <t>※ ‘공격-방어 격차’는 실제 피해량이 아닌 밸런스 비교용 보조 지표임. 실제 피해 공식이 확정되면 해당 영역만 공식으로 교체할 수 있도록 분리 설계함.</t>
  </si>
  <si>
    <t>MONSTER  ·  적 개체 선택</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</si>
</sst>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h]&quot;시간 &quot;m&quot;분 &quot;s&quot;초&quot;"/>
  </numFmts>
  <fonts count="27">
    <font>
      <sz val="11"/>
      <color rgb="FF000000"/>
      <name val="Carlito"/>
    </font>
    <font>
      <sz val="11"/>
      <color rgb="FF000000"/>
      <name val="Carlito"/>
    </font>
    <font>
      <b/>
      <sz val="10"/>
      <color rgb="FF334155"/>
      <name val="맑은 고딕"/>
      <family val="3"/>
      <charset val="129"/>
    </font>
    <font>
      <b/>
      <sz val="10"/>
      <color rgb="FFFFFFFF"/>
      <name val="맑은 고딕"/>
      <family val="3"/>
      <charset val="129"/>
    </font>
    <font>
      <sz val="10"/>
      <color rgb="FF000000"/>
      <name val="맑은 고딕"/>
      <family val="3"/>
      <charset val="129"/>
    </font>
    <font>
      <b/>
      <sz val="10"/>
      <color rgb="FF000000"/>
      <name val="맑은 고딕"/>
      <family val="3"/>
      <charset val="129"/>
    </font>
    <font>
      <b/>
      <sz val="16"/>
      <color rgb="FFFFFFFF"/>
      <name val="Carlito"/>
    </font>
    <font>
      <sz val="10"/>
      <color rgb="FF1F2933"/>
      <name val="Carlito"/>
    </font>
    <font>
      <b/>
      <sz val="10"/>
      <color rgb="FFFFFFFF"/>
      <name val="Carlito"/>
    </font>
    <font>
      <sz val="9"/>
      <color rgb="FF1F2933"/>
      <name val="Carlito"/>
    </font>
    <font>
      <b/>
      <sz val="9"/>
      <color rgb="FF1F2933"/>
      <name val="Carlito"/>
    </font>
    <font>
      <sz val="10"/>
      <color rgb="FFF4F7FF"/>
      <name val="맑은 고딕"/>
      <family val="3"/>
      <charset val="129"/>
    </font>
    <font>
      <b/>
      <sz val="20"/>
      <color rgb="FFFFFFFF"/>
      <name val="맑은 고딕"/>
      <family val="3"/>
      <charset val="129"/>
    </font>
    <font>
      <sz val="10"/>
      <color rgb="FF9EABC4"/>
      <name val="맑은 고딕"/>
      <family val="3"/>
      <charset val="129"/>
    </font>
    <font>
      <b/>
      <sz val="12"/>
      <color rgb="FFFFFFFF"/>
      <name val="맑은 고딕"/>
      <family val="3"/>
      <charset val="129"/>
    </font>
    <font>
      <b/>
      <sz val="10"/>
      <color rgb="FF9EABC4"/>
      <name val="맑은 고딕"/>
      <family val="3"/>
      <charset val="129"/>
    </font>
    <font>
      <sz val="9"/>
      <color rgb="FF9EABC4"/>
      <name val="맑은 고딕"/>
      <family val="3"/>
      <charset val="129"/>
    </font>
    <font>
      <b/>
      <sz val="10"/>
      <color rgb="FF66718A"/>
      <name val="맑은 고딕"/>
      <family val="3"/>
      <charset val="129"/>
    </font>
    <font>
      <b/>
      <sz val="26"/>
      <color rgb="FF9B6CFF"/>
      <name val="맑은 고딕"/>
      <family val="3"/>
      <charset val="129"/>
    </font>
    <font>
      <sz val="8"/>
      <color rgb="FF9EABC4"/>
      <name val="맑은 고딕"/>
      <family val="3"/>
      <charset val="129"/>
    </font>
    <font>
      <b/>
      <sz val="10"/>
      <color rgb="FFF4F7FF"/>
      <name val="맑은 고딕"/>
      <family val="3"/>
      <charset val="129"/>
    </font>
    <font>
      <b/>
      <sz val="11"/>
      <color rgb="FF58D68D"/>
      <name val="맑은 고딕"/>
      <family val="3"/>
      <charset val="129"/>
    </font>
    <font>
      <b/>
      <sz val="10"/>
      <color rgb="FF9B6CFF"/>
      <name val="맑은 고딕"/>
      <family val="3"/>
      <charset val="129"/>
    </font>
    <font>
      <b/>
      <sz val="10"/>
      <color rgb="FF55D6E8"/>
      <name val="맑은 고딕"/>
      <family val="3"/>
      <charset val="129"/>
    </font>
    <font>
      <b/>
      <sz val="11"/>
      <color rgb="FFFFFFFF"/>
      <name val="맑은 고딕"/>
      <family val="3"/>
      <charset val="129"/>
    </font>
    <font>
      <sz val="1"/>
      <color rgb="FF0B1020"/>
      <name val="Carlito"/>
    </font>
    <font>
      <sz val="8"/>
      <name val="돋움"/>
      <family val="3"/>
      <charset val="129"/>
    </font>
  </fonts>
  <fills count="35">
    <fill>
      <patternFill patternType="none"/>
    </fill>
    <fill>
      <patternFill patternType="gray125"/>
    </fill>
    <fill>
      <patternFill patternType="solid">
        <fgColor rgb="FF334E68"/>
      </patternFill>
    </fill>
    <fill>
      <patternFill patternType="solid">
        <fgColor rgb="FFEEF3F7"/>
      </patternFill>
    </fill>
    <fill>
      <patternFill patternType="solid">
        <fgColor rgb="FFD9EAF7"/>
      </patternFill>
    </fill>
    <fill>
      <patternFill patternType="solid">
        <fgColor rgb="FFE2F0D9"/>
      </patternFill>
    </fill>
    <fill>
      <patternFill patternType="solid">
        <fgColor rgb="FFFFFFFF"/>
      </patternFill>
    </fill>
    <fill>
      <patternFill patternType="solid">
        <fgColor rgb="FFDDEBF7"/>
      </patternFill>
    </fill>
    <fill>
      <patternFill patternType="solid">
        <fgColor rgb="FFD9E2F3"/>
      </patternFill>
    </fill>
    <fill>
      <patternFill patternType="solid">
        <fgColor rgb="FFFFE6C1"/>
      </patternFill>
    </fill>
    <fill>
      <patternFill patternType="solid">
        <fgColor rgb="FFFFF2CC"/>
      </patternFill>
    </fill>
    <fill>
      <patternFill patternType="solid">
        <fgColor rgb="FFFCE4D6"/>
      </patternFill>
    </fill>
    <fill>
      <patternFill patternType="solid">
        <fgColor rgb="FFF4CCCC"/>
      </patternFill>
    </fill>
    <fill>
      <patternFill patternType="solid">
        <fgColor rgb="FFE4DFEC"/>
      </patternFill>
    </fill>
    <fill>
      <patternFill patternType="solid">
        <fgColor rgb="FFD9EAF5"/>
      </patternFill>
    </fill>
    <fill>
      <patternFill patternType="solid">
        <fgColor rgb="FF4B2E5E"/>
      </patternFill>
    </fill>
    <fill>
      <patternFill patternType="solid">
        <fgColor rgb="FFFFF7E6"/>
      </patternFill>
    </fill>
    <fill>
      <patternFill patternType="solid">
        <fgColor rgb="FF2F4D66"/>
      </patternFill>
    </fill>
    <fill>
      <patternFill patternType="solid">
        <fgColor rgb="FFEEF2F4"/>
      </patternFill>
    </fill>
    <fill>
      <patternFill patternType="solid">
        <fgColor rgb="FF355570"/>
      </patternFill>
    </fill>
    <fill>
      <patternFill patternType="solid">
        <fgColor rgb="FFD9E8F5"/>
      </patternFill>
    </fill>
    <fill>
      <patternFill patternType="solid">
        <fgColor rgb="FFE4F0DC"/>
      </patternFill>
    </fill>
    <fill>
      <patternFill patternType="solid">
        <fgColor rgb="FFFFF1D3"/>
      </patternFill>
    </fill>
    <fill>
      <patternFill patternType="solid">
        <fgColor rgb="FF0B1020"/>
      </patternFill>
    </fill>
    <fill>
      <patternFill patternType="solid">
        <fgColor rgb="FF6F4EEA"/>
      </patternFill>
    </fill>
    <fill>
      <patternFill patternType="solid">
        <fgColor rgb="FF235B75"/>
      </patternFill>
    </fill>
    <fill>
      <patternFill patternType="solid">
        <fgColor rgb="FF17213A"/>
      </patternFill>
    </fill>
    <fill>
      <patternFill patternType="solid">
        <fgColor rgb="FF121A2E"/>
      </patternFill>
    </fill>
    <fill>
      <patternFill patternType="solid">
        <fgColor rgb="FF0F172A"/>
      </patternFill>
    </fill>
    <fill>
      <patternFill patternType="solid">
        <fgColor rgb="FF211742"/>
      </patternFill>
    </fill>
    <fill>
      <patternFill patternType="solid">
        <fgColor rgb="FF202C48"/>
      </patternFill>
    </fill>
    <fill>
      <patternFill patternType="solid">
        <fgColor rgb="FF35265E"/>
      </patternFill>
    </fill>
    <fill>
      <patternFill patternType="solid">
        <fgColor rgb="FF13263A"/>
      </patternFill>
    </fill>
    <fill>
      <patternFill patternType="solid">
        <fgColor rgb="FF101827"/>
      </patternFill>
    </fill>
    <fill>
      <patternFill patternType="solid">
        <fgColor rgb="FF133247"/>
      </patternFill>
    </fill>
  </fills>
  <borders count="54">
    <border>
      <left/>
      <right/>
      <top/>
      <bottom/>
      <diagonal/>
    </border>
    <border>
      <left style="thin">
        <color auto="1"/>
      </left>
      <right style="thin">
        <color auto="1"/>
      </right>
      <top style="thin">
        <color auto="1"/>
      </top>
      <bottom style="thin">
        <color auto="1"/>
      </bottom>
      <diagonal/>
    </border>
    <border>
      <left/>
      <right style="thin">
        <color rgb="FFD0D7DE"/>
      </right>
      <top/>
      <bottom/>
      <diagonal/>
    </border>
    <border>
      <left/>
      <right/>
      <top/>
      <bottom style="thin">
        <color rgb="FFD0D7DE"/>
      </bottom>
      <diagonal/>
    </border>
    <border>
      <left/>
      <right style="thin">
        <color rgb="FFD0D7DE"/>
      </right>
      <top/>
      <bottom style="thin">
        <color rgb="FFD0D7DE"/>
      </bottom>
      <diagonal/>
    </border>
    <border>
      <left style="thin">
        <color rgb="FFD0D7DE"/>
      </left>
      <right/>
      <top style="thin">
        <color rgb="FFD0D7DE"/>
      </top>
      <bottom/>
      <diagonal/>
    </border>
    <border>
      <left/>
      <right/>
      <top style="thin">
        <color rgb="FFD0D7DE"/>
      </top>
      <bottom/>
      <diagonal/>
    </border>
    <border>
      <left style="thin">
        <color rgb="FFD0D7DE"/>
      </left>
      <right/>
      <top/>
      <bottom/>
      <diagonal/>
    </border>
    <border>
      <left style="thin">
        <color rgb="FFD0D7DE"/>
      </left>
      <right/>
      <top/>
      <bottom style="thin">
        <color rgb="FFD0D7DE"/>
      </bottom>
      <diagonal/>
    </border>
    <border>
      <left/>
      <right style="thin">
        <color rgb="FFD0D7DE"/>
      </right>
      <top style="thin">
        <color rgb="FFD0D7DE"/>
      </top>
      <bottom/>
      <diagonal/>
    </border>
    <border>
      <left style="thin">
        <color auto="1"/>
      </left>
      <right style="thin">
        <color auto="1"/>
      </right>
      <top/>
      <bottom/>
      <diagonal/>
    </border>
    <border>
      <left/>
      <right/>
      <top style="thin">
        <color rgb="FF20364A"/>
      </top>
      <bottom/>
      <diagonal/>
    </border>
    <border>
      <left/>
      <right/>
      <top style="thin">
        <color rgb="FF8EA3B5"/>
      </top>
      <bottom/>
      <diagonal/>
    </border>
    <border>
      <left style="thin">
        <color auto="1"/>
      </left>
      <right style="thin">
        <color auto="1"/>
      </right>
      <top/>
      <bottom style="thin">
        <color auto="1"/>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rgb="FFD0D7DE"/>
      </top>
      <bottom/>
      <diagonal/>
    </border>
    <border>
      <left style="thin">
        <color rgb="FFC9C4CE"/>
      </left>
      <right style="thin">
        <color rgb="FFC9C4CE"/>
      </right>
      <top style="thin">
        <color rgb="FFC9C4CE"/>
      </top>
      <bottom style="thin">
        <color rgb="FFC9C4CE"/>
      </bottom>
      <diagonal/>
    </border>
    <border>
      <left style="thin">
        <color rgb="FF000000"/>
      </left>
      <right style="thin">
        <color rgb="FF000000"/>
      </right>
      <top style="thin">
        <color rgb="FF000000"/>
      </top>
      <bottom style="thin">
        <color rgb="FF000000"/>
      </bottom>
      <diagonal/>
    </border>
    <border>
      <left/>
      <right/>
      <top/>
      <bottom style="thin">
        <color rgb="FF20364A"/>
      </bottom>
      <diagonal/>
    </border>
    <border>
      <left style="thin">
        <color rgb="FFAAB7C4"/>
      </left>
      <right/>
      <top style="thin">
        <color rgb="FFAAB7C4"/>
      </top>
      <bottom/>
      <diagonal/>
    </border>
    <border>
      <left/>
      <right/>
      <top style="thin">
        <color rgb="FFAAB7C4"/>
      </top>
      <bottom/>
      <diagonal/>
    </border>
    <border>
      <left/>
      <right style="thin">
        <color rgb="FFAAB7C4"/>
      </right>
      <top style="thin">
        <color rgb="FFAAB7C4"/>
      </top>
      <bottom/>
      <diagonal/>
    </border>
    <border>
      <left style="thin">
        <color rgb="FF352041"/>
      </left>
      <right/>
      <top style="thin">
        <color rgb="FF352041"/>
      </top>
      <bottom style="thin">
        <color rgb="FF352041"/>
      </bottom>
      <diagonal/>
    </border>
    <border>
      <left/>
      <right/>
      <top style="thin">
        <color rgb="FF352041"/>
      </top>
      <bottom style="thin">
        <color rgb="FF352041"/>
      </bottom>
      <diagonal/>
    </border>
    <border>
      <left/>
      <right style="thin">
        <color rgb="FF352041"/>
      </right>
      <top style="thin">
        <color rgb="FF352041"/>
      </top>
      <bottom style="thin">
        <color rgb="FF352041"/>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bottom style="thin">
        <color rgb="FF2E3B5B"/>
      </bottom>
      <diagonal/>
    </border>
    <border>
      <left/>
      <right/>
      <top/>
      <bottom style="medium">
        <color rgb="FF9B6CFF"/>
      </bottom>
      <diagonal/>
    </border>
    <border>
      <left/>
      <right/>
      <top/>
      <bottom style="medium">
        <color rgb="FF55D6E8"/>
      </bottom>
      <diagonal/>
    </border>
    <border>
      <left style="thin">
        <color rgb="FF2E3B5B"/>
      </left>
      <right/>
      <top style="thin">
        <color rgb="FF2E3B5B"/>
      </top>
      <bottom/>
      <diagonal/>
    </border>
    <border>
      <left/>
      <right/>
      <top style="thin">
        <color rgb="FF2E3B5B"/>
      </top>
      <bottom/>
      <diagonal/>
    </border>
    <border>
      <left/>
      <right style="thin">
        <color rgb="FF2E3B5B"/>
      </right>
      <top style="thin">
        <color rgb="FF2E3B5B"/>
      </top>
      <bottom/>
      <diagonal/>
    </border>
    <border>
      <left style="thin">
        <color rgb="FF2E3B5B"/>
      </left>
      <right/>
      <top/>
      <bottom/>
      <diagonal/>
    </border>
    <border>
      <left/>
      <right style="thin">
        <color rgb="FF2E3B5B"/>
      </right>
      <top/>
      <bottom/>
      <diagonal/>
    </border>
    <border>
      <left style="thin">
        <color rgb="FF2E3B5B"/>
      </left>
      <right/>
      <top/>
      <bottom style="thin">
        <color rgb="FF2E3B5B"/>
      </bottom>
      <diagonal/>
    </border>
    <border>
      <left/>
      <right style="thin">
        <color rgb="FF2E3B5B"/>
      </right>
      <top/>
      <bottom style="thin">
        <color rgb="FF2E3B5B"/>
      </bottom>
      <diagonal/>
    </border>
    <border>
      <left style="medium">
        <color rgb="FF9B6CFF"/>
      </left>
      <right/>
      <top style="medium">
        <color rgb="FF9B6CFF"/>
      </top>
      <bottom/>
      <diagonal/>
    </border>
    <border>
      <left/>
      <right/>
      <top style="medium">
        <color rgb="FF9B6CFF"/>
      </top>
      <bottom/>
      <diagonal/>
    </border>
    <border>
      <left/>
      <right style="medium">
        <color rgb="FF9B6CFF"/>
      </right>
      <top style="medium">
        <color rgb="FF9B6CFF"/>
      </top>
      <bottom/>
      <diagonal/>
    </border>
    <border>
      <left style="medium">
        <color rgb="FF9B6CFF"/>
      </left>
      <right/>
      <top/>
      <bottom/>
      <diagonal/>
    </border>
    <border>
      <left/>
      <right style="medium">
        <color rgb="FF9B6CFF"/>
      </right>
      <top/>
      <bottom/>
      <diagonal/>
    </border>
    <border>
      <left style="medium">
        <color rgb="FF9B6CFF"/>
      </left>
      <right/>
      <top/>
      <bottom style="medium">
        <color rgb="FF9B6CFF"/>
      </bottom>
      <diagonal/>
    </border>
    <border>
      <left/>
      <right style="medium">
        <color rgb="FF9B6CFF"/>
      </right>
      <top/>
      <bottom style="medium">
        <color rgb="FF9B6CFF"/>
      </bottom>
      <diagonal/>
    </border>
    <border>
      <left style="thin">
        <color rgb="FF2E3B5B"/>
      </left>
      <right/>
      <top style="thin">
        <color rgb="FF2E3B5B"/>
      </top>
      <bottom style="thin">
        <color rgb="FF2E3B5B"/>
      </bottom>
      <diagonal/>
    </border>
    <border>
      <left/>
      <right/>
      <top style="thin">
        <color rgb="FF2E3B5B"/>
      </top>
      <bottom style="thin">
        <color rgb="FF2E3B5B"/>
      </bottom>
      <diagonal/>
    </border>
    <border>
      <left/>
      <right style="thin">
        <color rgb="FF2E3B5B"/>
      </right>
      <top style="thin">
        <color rgb="FF2E3B5B"/>
      </top>
      <bottom style="thin">
        <color rgb="FF2E3B5B"/>
      </bottom>
      <diagonal/>
    </border>
    <border>
      <left style="thin">
        <color rgb="FF2E3B5B"/>
      </left>
      <right/>
      <top/>
      <bottom style="medium">
        <color rgb="FF9B6CFF"/>
      </bottom>
      <diagonal/>
    </border>
    <border>
      <left/>
      <right style="thin">
        <color rgb="FF2E3B5B"/>
      </right>
      <top/>
      <bottom style="medium">
        <color rgb="FF9B6CFF"/>
      </bottom>
      <diagonal/>
    </border>
    <border>
      <left/>
      <right style="thin">
        <color rgb="FF2E3B5B"/>
      </right>
      <top/>
      <bottom style="medium">
        <color rgb="FF55D6E8"/>
      </bottom>
      <diagonal/>
    </border>
    <border>
      <left style="thin">
        <color rgb="FF2E3B5B"/>
      </left>
      <right/>
      <top/>
      <bottom style="medium">
        <color rgb="FF55D6E8"/>
      </bottom>
      <diagonal/>
    </border>
  </borders>
  <cellStyleXfs count="7">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cellStyleXfs>
  <cellXfs count="268">
    <xf numFmtId="0" fontId="0" fillId="0" borderId="0" xfId="0" applyNumberFormat="1" applyAlignment="1"/>
    <xf numFmtId="0" fontId="2" fillId="0" borderId="0" xfId="3" applyNumberFormat="1" applyFont="1" applyFill="1" applyBorder="1" applyAlignment="1">
      <alignment vertical="center" wrapText="1"/>
    </xf>
    <xf numFmtId="0" fontId="4" fillId="0" borderId="0" xfId="2" applyNumberFormat="1" applyFont="1" applyFill="1" applyAlignment="1">
      <alignment vertical="center" wrapText="1"/>
    </xf>
    <xf numFmtId="0" fontId="4" fillId="0" borderId="1" xfId="2" applyNumberFormat="1" applyFont="1" applyFill="1" applyBorder="1" applyAlignment="1">
      <alignment vertical="center" wrapText="1"/>
    </xf>
    <xf numFmtId="0" fontId="4" fillId="0" borderId="0" xfId="2" applyNumberFormat="1" applyFont="1" applyFill="1" applyBorder="1" applyAlignment="1">
      <alignment vertical="center" wrapText="1"/>
    </xf>
    <xf numFmtId="0" fontId="4" fillId="0" borderId="2" xfId="2" applyNumberFormat="1" applyFont="1" applyFill="1" applyBorder="1" applyAlignment="1">
      <alignment vertical="center" wrapText="1"/>
    </xf>
    <xf numFmtId="0" fontId="4" fillId="0" borderId="3" xfId="2" applyNumberFormat="1" applyFont="1" applyFill="1" applyBorder="1" applyAlignment="1">
      <alignment vertical="center" wrapText="1"/>
    </xf>
    <xf numFmtId="0" fontId="4" fillId="0" borderId="4" xfId="2" applyNumberFormat="1" applyFont="1" applyFill="1" applyBorder="1" applyAlignment="1">
      <alignment vertical="center" wrapText="1"/>
    </xf>
    <xf numFmtId="0" fontId="5" fillId="0" borderId="7" xfId="2" applyNumberFormat="1" applyFont="1" applyFill="1" applyBorder="1" applyAlignment="1">
      <alignment vertical="center" wrapText="1"/>
    </xf>
    <xf numFmtId="0" fontId="5" fillId="0" borderId="8" xfId="2" applyNumberFormat="1" applyFont="1" applyFill="1" applyBorder="1" applyAlignment="1">
      <alignment vertical="center" wrapText="1"/>
    </xf>
    <xf numFmtId="0" fontId="6" fillId="4" borderId="0" xfId="2" applyNumberFormat="1" applyFont="1" applyFill="1" applyBorder="1" applyAlignment="1">
      <alignment horizontal="left" vertical="center" wrapText="1"/>
    </xf>
    <xf numFmtId="0" fontId="7" fillId="5" borderId="0" xfId="2" applyNumberFormat="1" applyFont="1" applyFill="1" applyBorder="1" applyAlignment="1">
      <alignment horizontal="left" vertical="center" wrapText="1"/>
    </xf>
    <xf numFmtId="0" fontId="1" fillId="0" borderId="0" xfId="2" applyNumberFormat="1" applyAlignment="1">
      <alignment vertical="center"/>
    </xf>
    <xf numFmtId="0" fontId="4" fillId="0" borderId="1" xfId="2" applyNumberFormat="1" applyFont="1" applyFill="1" applyBorder="1" applyAlignment="1">
      <alignment horizontal="left" vertical="center" wrapText="1"/>
    </xf>
    <xf numFmtId="0" fontId="0" fillId="0" borderId="0" xfId="2" applyNumberFormat="1" applyFont="1" applyFill="1" applyBorder="1" applyAlignment="1">
      <alignment vertical="center" wrapText="1"/>
    </xf>
    <xf numFmtId="0" fontId="9" fillId="2" borderId="0" xfId="2" applyNumberFormat="1" applyFont="1" applyFill="1" applyBorder="1" applyAlignment="1">
      <alignment vertical="center" wrapText="1"/>
    </xf>
    <xf numFmtId="0" fontId="10" fillId="0" borderId="11" xfId="2" applyNumberFormat="1" applyFont="1" applyFill="1" applyBorder="1" applyAlignment="1">
      <alignment horizontal="left" vertical="center" wrapText="1"/>
    </xf>
    <xf numFmtId="0" fontId="10" fillId="0" borderId="11" xfId="2" applyNumberFormat="1" applyFont="1" applyFill="1" applyBorder="1" applyAlignment="1">
      <alignment vertical="center" wrapText="1"/>
    </xf>
    <xf numFmtId="0" fontId="10" fillId="0" borderId="0" xfId="2" applyNumberFormat="1" applyFont="1" applyFill="1" applyBorder="1" applyAlignment="1">
      <alignment horizontal="left" vertical="center" wrapText="1"/>
    </xf>
    <xf numFmtId="0" fontId="10" fillId="0" borderId="12" xfId="2" applyNumberFormat="1" applyFont="1" applyFill="1" applyBorder="1" applyAlignment="1">
      <alignment horizontal="left" vertical="center" wrapText="1"/>
    </xf>
    <xf numFmtId="0" fontId="4" fillId="0" borderId="0" xfId="2" applyNumberFormat="1" applyFont="1" applyAlignment="1">
      <alignment vertical="center"/>
    </xf>
    <xf numFmtId="0" fontId="4" fillId="0" borderId="11" xfId="2" applyNumberFormat="1" applyFont="1" applyFill="1" applyBorder="1" applyAlignment="1">
      <alignment vertical="center" wrapText="1"/>
    </xf>
    <xf numFmtId="0" fontId="1" fillId="0" borderId="0" xfId="2" applyNumberFormat="1" applyBorder="1" applyAlignment="1"/>
    <xf numFmtId="0" fontId="0" fillId="0" borderId="0" xfId="3" applyNumberFormat="1" applyFont="1" applyBorder="1" applyAlignment="1">
      <alignment horizontal="left" vertical="center" wrapText="1"/>
    </xf>
    <xf numFmtId="0" fontId="0" fillId="0" borderId="0" xfId="2" applyNumberFormat="1" applyFont="1" applyFill="1" applyBorder="1" applyAlignment="1">
      <alignment vertical="center"/>
    </xf>
    <xf numFmtId="0" fontId="2" fillId="0" borderId="0" xfId="2" applyNumberFormat="1" applyFont="1" applyFill="1" applyBorder="1" applyAlignment="1">
      <alignment vertical="center" wrapText="1"/>
    </xf>
    <xf numFmtId="0" fontId="4" fillId="0" borderId="0" xfId="2" applyNumberFormat="1" applyFont="1" applyFill="1" applyBorder="1" applyAlignment="1">
      <alignment vertical="center"/>
    </xf>
    <xf numFmtId="0" fontId="4" fillId="0" borderId="0" xfId="2" applyNumberFormat="1" applyFont="1" applyFill="1" applyBorder="1" applyAlignment="1">
      <alignment horizontal="left" vertical="center" wrapText="1"/>
    </xf>
    <xf numFmtId="0" fontId="4" fillId="0" borderId="13" xfId="2" applyNumberFormat="1" applyFont="1" applyFill="1" applyBorder="1" applyAlignment="1">
      <alignment vertical="center" wrapText="1"/>
    </xf>
    <xf numFmtId="177" fontId="0" fillId="0" borderId="0" xfId="2" applyNumberFormat="1" applyFont="1" applyFill="1" applyBorder="1" applyAlignment="1">
      <alignment vertical="center"/>
    </xf>
    <xf numFmtId="0" fontId="4" fillId="0" borderId="14" xfId="4" applyNumberFormat="1" applyFont="1" applyFill="1" applyBorder="1" applyAlignment="1">
      <alignment vertical="center" wrapText="1"/>
    </xf>
    <xf numFmtId="0" fontId="4" fillId="0" borderId="14" xfId="2" applyNumberFormat="1" applyFont="1" applyFill="1" applyBorder="1" applyAlignment="1">
      <alignment vertical="center" wrapText="1"/>
    </xf>
    <xf numFmtId="0" fontId="4" fillId="6" borderId="14" xfId="2" applyNumberFormat="1" applyFont="1" applyFill="1" applyBorder="1" applyAlignment="1">
      <alignment vertical="center" wrapText="1"/>
    </xf>
    <xf numFmtId="0" fontId="0" fillId="6" borderId="14" xfId="2" applyNumberFormat="1" applyFont="1" applyFill="1" applyBorder="1" applyAlignment="1">
      <alignment vertical="center" wrapText="1"/>
    </xf>
    <xf numFmtId="0" fontId="0" fillId="0" borderId="0" xfId="2" applyNumberFormat="1" applyFont="1" applyFill="1" applyBorder="1" applyAlignment="1">
      <alignment vertical="center" wrapText="1"/>
    </xf>
    <xf numFmtId="0" fontId="4" fillId="0" borderId="1" xfId="2" applyNumberFormat="1" applyFont="1" applyFill="1" applyBorder="1" applyAlignment="1">
      <alignment vertical="center" wrapText="1"/>
    </xf>
    <xf numFmtId="0" fontId="2" fillId="0" borderId="0" xfId="3" applyNumberFormat="1" applyFont="1" applyFill="1" applyBorder="1" applyAlignment="1">
      <alignment vertical="center" wrapText="1"/>
    </xf>
    <xf numFmtId="0" fontId="2" fillId="0" borderId="0" xfId="2" applyNumberFormat="1" applyFont="1" applyFill="1" applyBorder="1" applyAlignment="1">
      <alignment vertical="center" wrapText="1"/>
    </xf>
    <xf numFmtId="2" fontId="4" fillId="5" borderId="1" xfId="2" applyNumberFormat="1" applyFont="1" applyFill="1" applyBorder="1" applyAlignment="1">
      <alignment horizontal="left" vertical="center" wrapText="1"/>
    </xf>
    <xf numFmtId="2" fontId="4" fillId="0" borderId="1" xfId="2" applyNumberFormat="1" applyFont="1" applyFill="1" applyBorder="1" applyAlignment="1">
      <alignment horizontal="left" vertical="center" wrapText="1"/>
    </xf>
    <xf numFmtId="0" fontId="4" fillId="0" borderId="1" xfId="2" applyNumberFormat="1" applyFont="1" applyFill="1" applyBorder="1" applyAlignment="1">
      <alignment horizontal="left" vertical="center" wrapText="1"/>
    </xf>
    <xf numFmtId="2" fontId="4" fillId="7" borderId="1" xfId="2" applyNumberFormat="1" applyFont="1" applyFill="1" applyBorder="1" applyAlignment="1">
      <alignment horizontal="left" vertical="center" wrapText="1"/>
    </xf>
    <xf numFmtId="2" fontId="4" fillId="8" borderId="1" xfId="2" applyNumberFormat="1" applyFont="1" applyFill="1" applyBorder="1" applyAlignment="1">
      <alignment horizontal="left" vertical="center" wrapText="1"/>
    </xf>
    <xf numFmtId="2" fontId="0" fillId="9" borderId="1" xfId="2" applyNumberFormat="1" applyFont="1" applyFill="1" applyBorder="1" applyAlignment="1">
      <alignment horizontal="left" vertical="center" wrapText="1"/>
    </xf>
    <xf numFmtId="2" fontId="4" fillId="9" borderId="1" xfId="2" applyNumberFormat="1" applyFont="1" applyFill="1" applyBorder="1" applyAlignment="1">
      <alignment horizontal="left" vertical="center" wrapText="1"/>
    </xf>
    <xf numFmtId="0" fontId="4" fillId="9" borderId="1" xfId="2" applyNumberFormat="1" applyFont="1" applyFill="1" applyBorder="1" applyAlignment="1">
      <alignment horizontal="left" vertical="center" wrapText="1"/>
    </xf>
    <xf numFmtId="2" fontId="4" fillId="10" borderId="1" xfId="2" applyNumberFormat="1" applyFont="1" applyFill="1" applyBorder="1" applyAlignment="1">
      <alignment horizontal="left" vertical="center" wrapText="1"/>
    </xf>
    <xf numFmtId="0" fontId="4" fillId="10" borderId="1" xfId="2" applyNumberFormat="1" applyFont="1" applyFill="1" applyBorder="1" applyAlignment="1">
      <alignment vertical="center" wrapText="1"/>
    </xf>
    <xf numFmtId="0" fontId="0" fillId="9" borderId="1" xfId="2" applyNumberFormat="1" applyFont="1" applyFill="1" applyBorder="1" applyAlignment="1">
      <alignment vertical="center" wrapText="1"/>
    </xf>
    <xf numFmtId="0" fontId="4" fillId="9" borderId="1" xfId="2" applyNumberFormat="1" applyFont="1" applyFill="1" applyBorder="1" applyAlignment="1">
      <alignment vertical="center" wrapText="1"/>
    </xf>
    <xf numFmtId="0" fontId="4" fillId="11" borderId="1" xfId="2" applyNumberFormat="1" applyFont="1" applyFill="1" applyBorder="1" applyAlignment="1">
      <alignment vertical="center" wrapText="1"/>
    </xf>
    <xf numFmtId="0" fontId="0" fillId="5" borderId="1" xfId="2" applyNumberFormat="1" applyFont="1" applyFill="1" applyBorder="1" applyAlignment="1">
      <alignment vertical="center" wrapText="1"/>
    </xf>
    <xf numFmtId="0" fontId="2" fillId="0" borderId="1" xfId="2" applyNumberFormat="1" applyFont="1" applyFill="1" applyBorder="1" applyAlignment="1">
      <alignment vertical="center" wrapText="1"/>
    </xf>
    <xf numFmtId="0" fontId="4" fillId="12" borderId="1" xfId="2" applyNumberFormat="1" applyFont="1" applyFill="1" applyBorder="1" applyAlignment="1">
      <alignment vertical="center" wrapText="1"/>
    </xf>
    <xf numFmtId="0" fontId="4" fillId="13" borderId="1" xfId="2" applyNumberFormat="1" applyFont="1" applyFill="1" applyBorder="1" applyAlignment="1">
      <alignment vertical="center" wrapText="1"/>
    </xf>
    <xf numFmtId="0" fontId="3" fillId="0" borderId="0" xfId="3" applyNumberFormat="1" applyFont="1" applyFill="1" applyBorder="1" applyAlignment="1">
      <alignment horizontal="left" vertical="center" wrapText="1"/>
    </xf>
    <xf numFmtId="33" fontId="3" fillId="0" borderId="0" xfId="2" applyNumberFormat="1" applyFont="1" applyFill="1" applyBorder="1" applyAlignment="1">
      <alignment horizontal="left" vertical="center" wrapText="1"/>
    </xf>
    <xf numFmtId="0" fontId="0" fillId="9" borderId="1" xfId="2" applyNumberFormat="1" applyFont="1" applyFill="1" applyBorder="1" applyAlignment="1">
      <alignment horizontal="left" vertical="center" wrapText="1"/>
    </xf>
    <xf numFmtId="0" fontId="0" fillId="5" borderId="1" xfId="2" applyNumberFormat="1" applyFont="1" applyFill="1" applyBorder="1" applyAlignment="1">
      <alignment horizontal="left" vertical="center" wrapText="1"/>
    </xf>
    <xf numFmtId="0" fontId="4" fillId="0" borderId="0" xfId="2" applyNumberFormat="1" applyFont="1" applyFill="1" applyBorder="1" applyAlignment="1">
      <alignment horizontal="left" vertical="center" wrapText="1"/>
    </xf>
    <xf numFmtId="0" fontId="3" fillId="2" borderId="1" xfId="2" applyNumberFormat="1" applyFont="1" applyFill="1" applyBorder="1" applyAlignment="1">
      <alignment horizontal="left" vertical="center" wrapText="1"/>
    </xf>
    <xf numFmtId="0" fontId="4" fillId="0" borderId="10" xfId="2" applyNumberFormat="1" applyFont="1" applyFill="1" applyBorder="1" applyAlignment="1">
      <alignment vertical="center" wrapText="1"/>
    </xf>
    <xf numFmtId="0" fontId="4" fillId="0" borderId="15" xfId="2" applyNumberFormat="1" applyFont="1" applyFill="1" applyBorder="1" applyAlignment="1">
      <alignment vertical="center" wrapText="1"/>
    </xf>
    <xf numFmtId="0" fontId="4" fillId="0" borderId="11" xfId="2" applyNumberFormat="1" applyFont="1" applyFill="1" applyBorder="1" applyAlignment="1">
      <alignment horizontal="left" vertical="center" wrapText="1"/>
    </xf>
    <xf numFmtId="0" fontId="0" fillId="0" borderId="0" xfId="5" applyNumberFormat="1" applyFont="1" applyAlignment="1">
      <alignment vertical="center" wrapText="1"/>
    </xf>
    <xf numFmtId="0" fontId="4" fillId="0" borderId="0" xfId="6" applyNumberFormat="1" applyFont="1" applyAlignment="1">
      <alignment vertical="center"/>
    </xf>
    <xf numFmtId="0" fontId="4" fillId="0" borderId="0" xfId="6" applyNumberFormat="1" applyFont="1" applyFill="1" applyAlignment="1">
      <alignment vertical="center"/>
    </xf>
    <xf numFmtId="0" fontId="4" fillId="0" borderId="17" xfId="1" applyNumberFormat="1" applyFont="1" applyFill="1" applyBorder="1" applyAlignment="1">
      <alignment vertical="center" wrapText="1"/>
    </xf>
    <xf numFmtId="0" fontId="6" fillId="14" borderId="18" xfId="2" applyNumberFormat="1" applyFont="1" applyFill="1" applyBorder="1" applyAlignment="1">
      <alignment horizontal="left" vertical="center" wrapText="1"/>
    </xf>
    <xf numFmtId="0" fontId="6" fillId="14" borderId="18" xfId="2" applyNumberFormat="1" applyFont="1" applyFill="1" applyBorder="1" applyAlignment="1">
      <alignment vertical="center" wrapText="1"/>
    </xf>
    <xf numFmtId="0" fontId="6" fillId="4" borderId="19" xfId="2" applyNumberFormat="1" applyFont="1" applyFill="1" applyBorder="1" applyAlignment="1">
      <alignment horizontal="left" vertical="center" wrapText="1"/>
    </xf>
    <xf numFmtId="0" fontId="6" fillId="4" borderId="20" xfId="2" applyNumberFormat="1" applyFont="1" applyFill="1" applyBorder="1" applyAlignment="1">
      <alignment horizontal="left" vertical="center" wrapText="1"/>
    </xf>
    <xf numFmtId="0" fontId="6" fillId="4" borderId="21" xfId="2" applyNumberFormat="1" applyFont="1" applyFill="1" applyBorder="1" applyAlignment="1">
      <alignment horizontal="left" vertical="center" wrapText="1"/>
    </xf>
    <xf numFmtId="0" fontId="0" fillId="0" borderId="16" xfId="5" applyNumberFormat="1" applyFont="1" applyBorder="1" applyAlignment="1">
      <alignment vertical="center" wrapText="1"/>
    </xf>
    <xf numFmtId="0" fontId="3" fillId="15" borderId="22" xfId="5" applyNumberFormat="1" applyFont="1" applyFill="1" applyBorder="1" applyAlignment="1">
      <alignment horizontal="left" vertical="center" wrapText="1"/>
    </xf>
    <xf numFmtId="0" fontId="3" fillId="15" borderId="23" xfId="5" applyNumberFormat="1" applyFont="1" applyFill="1" applyBorder="1" applyAlignment="1">
      <alignment horizontal="left" vertical="center" wrapText="1"/>
    </xf>
    <xf numFmtId="0" fontId="3" fillId="15" borderId="24" xfId="5" applyNumberFormat="1" applyFont="1" applyFill="1" applyBorder="1" applyAlignment="1">
      <alignment horizontal="left" vertical="center" wrapText="1"/>
    </xf>
    <xf numFmtId="0" fontId="4" fillId="0" borderId="0" xfId="2" applyNumberFormat="1" applyFont="1" applyFill="1" applyBorder="1" applyAlignment="1">
      <alignment vertical="center" wrapText="1"/>
    </xf>
    <xf numFmtId="0" fontId="0" fillId="0" borderId="0" xfId="2" applyNumberFormat="1" applyFont="1" applyFill="1" applyBorder="1" applyAlignment="1">
      <alignment vertical="center" wrapText="1"/>
    </xf>
    <xf numFmtId="0" fontId="6" fillId="3" borderId="0" xfId="2" applyNumberFormat="1" applyFont="1" applyFill="1" applyBorder="1" applyAlignment="1">
      <alignment horizontal="left" vertical="center" wrapText="1"/>
    </xf>
    <xf numFmtId="0" fontId="5" fillId="0" borderId="7" xfId="2" applyNumberFormat="1" applyFont="1" applyFill="1" applyBorder="1" applyAlignment="1">
      <alignment vertical="center" wrapText="1"/>
    </xf>
    <xf numFmtId="0" fontId="4" fillId="0" borderId="2" xfId="2" applyNumberFormat="1" applyFont="1" applyFill="1" applyBorder="1" applyAlignment="1">
      <alignment vertical="center" wrapText="1"/>
    </xf>
    <xf numFmtId="0" fontId="9" fillId="2" borderId="7" xfId="2" applyNumberFormat="1" applyFont="1" applyFill="1" applyBorder="1" applyAlignment="1">
      <alignment horizontal="left" vertical="center" wrapText="1"/>
    </xf>
    <xf numFmtId="0" fontId="9" fillId="2" borderId="0" xfId="2" applyNumberFormat="1" applyFont="1" applyFill="1" applyBorder="1" applyAlignment="1">
      <alignment horizontal="left" vertical="center" wrapText="1"/>
    </xf>
    <xf numFmtId="0" fontId="9" fillId="2" borderId="2" xfId="2" applyNumberFormat="1" applyFont="1" applyFill="1" applyBorder="1" applyAlignment="1">
      <alignment horizontal="left" vertical="center" wrapText="1"/>
    </xf>
    <xf numFmtId="0" fontId="6" fillId="4" borderId="0" xfId="2" applyNumberFormat="1" applyFont="1" applyFill="1" applyBorder="1" applyAlignment="1">
      <alignment horizontal="left" vertical="center" wrapText="1"/>
    </xf>
    <xf numFmtId="0" fontId="9" fillId="2" borderId="5" xfId="2" applyNumberFormat="1" applyFont="1" applyFill="1" applyBorder="1" applyAlignment="1">
      <alignment horizontal="left" vertical="center" wrapText="1"/>
    </xf>
    <xf numFmtId="0" fontId="9" fillId="2" borderId="6" xfId="2" applyNumberFormat="1" applyFont="1" applyFill="1" applyBorder="1" applyAlignment="1">
      <alignment horizontal="left" vertical="center" wrapText="1"/>
    </xf>
    <xf numFmtId="0" fontId="9" fillId="2" borderId="9" xfId="2" applyNumberFormat="1" applyFont="1" applyFill="1" applyBorder="1" applyAlignment="1">
      <alignment horizontal="left" vertical="center" wrapText="1"/>
    </xf>
    <xf numFmtId="0" fontId="7" fillId="5" borderId="0" xfId="2" applyNumberFormat="1" applyFont="1" applyFill="1" applyBorder="1" applyAlignment="1">
      <alignment horizontal="left" vertical="center" wrapText="1"/>
    </xf>
    <xf numFmtId="0" fontId="4" fillId="16" borderId="25" xfId="2" applyNumberFormat="1" applyFont="1" applyFill="1" applyBorder="1" applyAlignment="1">
      <alignment horizontal="left" vertical="center" wrapText="1"/>
    </xf>
    <xf numFmtId="0" fontId="3" fillId="16" borderId="0" xfId="2" applyNumberFormat="1" applyFont="1" applyFill="1" applyBorder="1" applyAlignment="1">
      <alignment horizontal="left" vertical="center" wrapText="1"/>
    </xf>
    <xf numFmtId="0" fontId="0" fillId="16" borderId="26" xfId="2" applyNumberFormat="1" applyFont="1" applyFill="1" applyBorder="1" applyAlignment="1">
      <alignment horizontal="left" vertical="center" wrapText="1"/>
    </xf>
    <xf numFmtId="0" fontId="3" fillId="16" borderId="25" xfId="2" applyNumberFormat="1" applyFont="1" applyFill="1" applyBorder="1" applyAlignment="1">
      <alignment horizontal="left" vertical="center" wrapText="1"/>
    </xf>
    <xf numFmtId="0" fontId="3" fillId="16" borderId="27" xfId="2" applyNumberFormat="1" applyFont="1" applyFill="1" applyBorder="1" applyAlignment="1">
      <alignment horizontal="left" vertical="center" wrapText="1"/>
    </xf>
    <xf numFmtId="0" fontId="3" fillId="16" borderId="28" xfId="2" applyNumberFormat="1" applyFont="1" applyFill="1" applyBorder="1" applyAlignment="1">
      <alignment horizontal="left" vertical="center" wrapText="1"/>
    </xf>
    <xf numFmtId="0" fontId="0" fillId="16" borderId="29" xfId="2" applyNumberFormat="1" applyFont="1" applyFill="1" applyBorder="1" applyAlignment="1">
      <alignment horizontal="left" vertical="center" wrapText="1"/>
    </xf>
    <xf numFmtId="0" fontId="0" fillId="0" borderId="14" xfId="2" applyNumberFormat="1" applyFont="1" applyFill="1" applyBorder="1" applyAlignment="1">
      <alignment horizontal="left" vertical="center" wrapText="1"/>
    </xf>
    <xf numFmtId="0" fontId="0" fillId="0" borderId="0" xfId="2" applyNumberFormat="1" applyFont="1" applyFill="1" applyBorder="1" applyAlignment="1">
      <alignment horizontal="left" vertical="center" wrapText="1"/>
    </xf>
    <xf numFmtId="0" fontId="4" fillId="6" borderId="0" xfId="2" applyNumberFormat="1" applyFont="1" applyFill="1" applyBorder="1" applyAlignment="1">
      <alignment vertical="center" wrapText="1"/>
    </xf>
    <xf numFmtId="0" fontId="0" fillId="0" borderId="0" xfId="0" applyNumberFormat="1" applyFont="1" applyFill="1" applyBorder="1" applyAlignment="1"/>
    <xf numFmtId="0" fontId="2" fillId="0" borderId="0" xfId="0" applyNumberFormat="1" applyFont="1" applyFill="1" applyBorder="1" applyAlignment="1">
      <alignment vertical="center" wrapText="1"/>
    </xf>
    <xf numFmtId="0" fontId="4" fillId="13" borderId="1" xfId="0" applyNumberFormat="1" applyFont="1" applyFill="1" applyBorder="1" applyAlignment="1">
      <alignment vertical="center" wrapText="1"/>
    </xf>
    <xf numFmtId="0" fontId="3" fillId="0" borderId="0" xfId="0" applyNumberFormat="1" applyFont="1" applyFill="1" applyBorder="1" applyAlignment="1">
      <alignment horizontal="left" vertical="center" wrapText="1"/>
    </xf>
    <xf numFmtId="0" fontId="3" fillId="2" borderId="1" xfId="0" applyNumberFormat="1" applyFont="1" applyFill="1" applyBorder="1" applyAlignment="1">
      <alignment horizontal="left" vertical="center" wrapText="1"/>
    </xf>
    <xf numFmtId="0" fontId="4" fillId="0" borderId="17" xfId="0" applyNumberFormat="1" applyFont="1" applyFill="1" applyBorder="1" applyAlignment="1">
      <alignment vertical="center" wrapText="1"/>
    </xf>
    <xf numFmtId="0" fontId="0" fillId="4" borderId="19" xfId="0" applyNumberFormat="1" applyFill="1" applyBorder="1" applyAlignment="1">
      <alignment horizontal="left" vertical="center" wrapText="1"/>
    </xf>
    <xf numFmtId="0" fontId="0" fillId="3" borderId="0" xfId="0" applyNumberFormat="1" applyFill="1" applyBorder="1" applyAlignment="1">
      <alignment horizontal="left" vertical="center" wrapText="1"/>
    </xf>
    <xf numFmtId="0" fontId="0" fillId="2" borderId="7" xfId="0" applyNumberFormat="1" applyFill="1" applyBorder="1" applyAlignment="1">
      <alignment horizontal="left" vertical="center" wrapText="1"/>
    </xf>
    <xf numFmtId="0" fontId="0" fillId="2" borderId="9" xfId="0" applyNumberFormat="1" applyFill="1" applyBorder="1" applyAlignment="1">
      <alignment horizontal="left" vertical="center" wrapText="1"/>
    </xf>
    <xf numFmtId="0" fontId="8" fillId="17" borderId="0" xfId="0" applyNumberFormat="1" applyFont="1" applyFill="1" applyBorder="1" applyAlignment="1">
      <alignment horizontal="center" vertical="center" wrapText="1"/>
    </xf>
    <xf numFmtId="0" fontId="9" fillId="20" borderId="0" xfId="0" applyNumberFormat="1" applyFont="1" applyFill="1" applyBorder="1" applyAlignment="1">
      <alignment horizontal="center" vertical="center" wrapText="1"/>
    </xf>
    <xf numFmtId="0" fontId="9" fillId="21" borderId="0" xfId="0" applyNumberFormat="1" applyFont="1" applyFill="1" applyBorder="1" applyAlignment="1">
      <alignment horizontal="center" vertical="center" wrapText="1"/>
    </xf>
    <xf numFmtId="0" fontId="9" fillId="18" borderId="0" xfId="0" applyNumberFormat="1" applyFont="1" applyFill="1" applyBorder="1" applyAlignment="1">
      <alignment horizontal="center" vertical="center" wrapText="1"/>
    </xf>
    <xf numFmtId="0" fontId="9" fillId="22" borderId="0" xfId="0" applyNumberFormat="1" applyFont="1" applyFill="1" applyBorder="1" applyAlignment="1">
      <alignment horizontal="center" vertical="center" wrapText="1"/>
    </xf>
    <xf numFmtId="0" fontId="8" fillId="17" borderId="0" xfId="0" applyNumberFormat="1" applyFont="1" applyFill="1" applyBorder="1" applyAlignment="1">
      <alignment horizontal="left" vertical="center" wrapText="1"/>
    </xf>
    <xf numFmtId="0" fontId="10" fillId="20" borderId="0" xfId="0" applyNumberFormat="1" applyFont="1" applyFill="1" applyBorder="1" applyAlignment="1">
      <alignment horizontal="left" vertical="center" wrapText="1"/>
    </xf>
    <xf numFmtId="0" fontId="9" fillId="20" borderId="0" xfId="0" applyNumberFormat="1" applyFont="1" applyFill="1" applyBorder="1" applyAlignment="1">
      <alignment horizontal="left" vertical="center" wrapText="1"/>
    </xf>
    <xf numFmtId="0" fontId="10" fillId="21" borderId="0" xfId="0" applyNumberFormat="1" applyFont="1" applyFill="1" applyBorder="1" applyAlignment="1">
      <alignment horizontal="left" vertical="center" wrapText="1"/>
    </xf>
    <xf numFmtId="0" fontId="9" fillId="21" borderId="0" xfId="0" applyNumberFormat="1" applyFont="1" applyFill="1" applyBorder="1" applyAlignment="1">
      <alignment horizontal="left" vertical="center" wrapText="1"/>
    </xf>
    <xf numFmtId="0" fontId="10" fillId="18" borderId="0" xfId="0" applyNumberFormat="1" applyFont="1" applyFill="1" applyBorder="1" applyAlignment="1">
      <alignment horizontal="left" vertical="center" wrapText="1"/>
    </xf>
    <xf numFmtId="0" fontId="9" fillId="18" borderId="0" xfId="0" applyNumberFormat="1" applyFont="1" applyFill="1" applyBorder="1" applyAlignment="1">
      <alignment horizontal="left" vertical="center" wrapText="1"/>
    </xf>
    <xf numFmtId="0" fontId="10" fillId="22" borderId="0" xfId="0" applyNumberFormat="1" applyFont="1" applyFill="1" applyBorder="1" applyAlignment="1">
      <alignment horizontal="left" vertical="center" wrapText="1"/>
    </xf>
    <xf numFmtId="0" fontId="9" fillId="22" borderId="0" xfId="0" applyNumberFormat="1" applyFont="1" applyFill="1" applyBorder="1" applyAlignment="1">
      <alignment horizontal="left" vertical="center" wrapText="1"/>
    </xf>
    <xf numFmtId="2" fontId="9" fillId="20" borderId="0" xfId="0" applyNumberFormat="1" applyFont="1" applyFill="1" applyBorder="1" applyAlignment="1">
      <alignment horizontal="center" vertical="center" wrapText="1"/>
    </xf>
    <xf numFmtId="2" fontId="9" fillId="21" borderId="0" xfId="0" applyNumberFormat="1" applyFont="1" applyFill="1" applyBorder="1" applyAlignment="1">
      <alignment horizontal="center" vertical="center" wrapText="1"/>
    </xf>
    <xf numFmtId="2" fontId="9" fillId="18" borderId="0" xfId="0" applyNumberFormat="1" applyFont="1" applyFill="1" applyBorder="1" applyAlignment="1">
      <alignment horizontal="center" vertical="center" wrapText="1"/>
    </xf>
    <xf numFmtId="2" fontId="9" fillId="22" borderId="0" xfId="0" applyNumberFormat="1" applyFont="1" applyFill="1" applyBorder="1" applyAlignment="1">
      <alignment horizontal="center" vertical="center" wrapText="1"/>
    </xf>
    <xf numFmtId="176" fontId="9" fillId="20" borderId="0" xfId="0" applyNumberFormat="1" applyFont="1" applyFill="1" applyBorder="1" applyAlignment="1">
      <alignment horizontal="center" vertical="center" wrapText="1"/>
    </xf>
    <xf numFmtId="176" fontId="9" fillId="21" borderId="0" xfId="0" applyNumberFormat="1" applyFont="1" applyFill="1" applyBorder="1" applyAlignment="1">
      <alignment horizontal="center" vertical="center" wrapText="1"/>
    </xf>
    <xf numFmtId="176" fontId="9" fillId="18" borderId="0" xfId="0" applyNumberFormat="1" applyFont="1" applyFill="1" applyBorder="1" applyAlignment="1">
      <alignment horizontal="center" vertical="center" wrapText="1"/>
    </xf>
    <xf numFmtId="176" fontId="9" fillId="22" borderId="0" xfId="0" applyNumberFormat="1" applyFont="1" applyFill="1" applyBorder="1" applyAlignment="1">
      <alignment horizontal="center" vertical="center" wrapText="1"/>
    </xf>
    <xf numFmtId="9" fontId="9" fillId="20" borderId="0" xfId="0" applyNumberFormat="1" applyFont="1" applyFill="1" applyBorder="1" applyAlignment="1">
      <alignment horizontal="center" vertical="center" wrapText="1"/>
    </xf>
    <xf numFmtId="9" fontId="9" fillId="21" borderId="0" xfId="0" applyNumberFormat="1" applyFont="1" applyFill="1" applyBorder="1" applyAlignment="1">
      <alignment horizontal="center" vertical="center" wrapText="1"/>
    </xf>
    <xf numFmtId="9" fontId="9" fillId="18" borderId="0" xfId="0" applyNumberFormat="1" applyFont="1" applyFill="1" applyBorder="1" applyAlignment="1">
      <alignment horizontal="center" vertical="center" wrapText="1"/>
    </xf>
    <xf numFmtId="9" fontId="9" fillId="22" borderId="0" xfId="0" applyNumberFormat="1" applyFont="1" applyFill="1" applyBorder="1" applyAlignment="1">
      <alignment horizontal="center" vertical="center" wrapText="1"/>
    </xf>
    <xf numFmtId="0" fontId="0" fillId="0" borderId="0" xfId="0" applyNumberFormat="1" applyFont="1" applyFill="1" applyBorder="1" applyAlignment="1">
      <alignment horizontal="left" vertical="center" wrapText="1"/>
    </xf>
    <xf numFmtId="0" fontId="11" fillId="23" borderId="0" xfId="0" applyNumberFormat="1" applyFont="1" applyFill="1" applyBorder="1" applyAlignment="1">
      <alignment vertical="center"/>
    </xf>
    <xf numFmtId="0" fontId="15" fillId="26" borderId="0" xfId="0" applyNumberFormat="1" applyFont="1" applyFill="1" applyBorder="1" applyAlignment="1">
      <alignment horizontal="center" vertical="center"/>
    </xf>
    <xf numFmtId="0" fontId="20" fillId="27" borderId="0" xfId="0" applyNumberFormat="1" applyFont="1" applyFill="1" applyAlignment="1">
      <alignment horizontal="center" vertical="center"/>
    </xf>
    <xf numFmtId="0" fontId="20" fillId="27" borderId="30" xfId="0" applyNumberFormat="1" applyFont="1" applyFill="1" applyBorder="1" applyAlignment="1">
      <alignment horizontal="center" vertical="center"/>
    </xf>
    <xf numFmtId="0" fontId="14" fillId="29" borderId="31" xfId="0" applyNumberFormat="1" applyFont="1" applyFill="1" applyBorder="1" applyAlignment="1">
      <alignment horizontal="center" vertical="center"/>
    </xf>
    <xf numFmtId="0" fontId="25" fillId="0" borderId="0" xfId="0" applyNumberFormat="1" applyFont="1" applyFill="1" applyBorder="1" applyAlignment="1"/>
    <xf numFmtId="0" fontId="11" fillId="23" borderId="36" xfId="0" applyNumberFormat="1" applyFont="1" applyFill="1" applyBorder="1" applyAlignment="1">
      <alignment vertical="center"/>
    </xf>
    <xf numFmtId="0" fontId="11" fillId="23" borderId="0" xfId="0" applyNumberFormat="1" applyFont="1" applyFill="1" applyAlignment="1">
      <alignment vertical="center"/>
    </xf>
    <xf numFmtId="0" fontId="11" fillId="23" borderId="37" xfId="0" applyNumberFormat="1" applyFont="1" applyFill="1" applyBorder="1" applyAlignment="1">
      <alignment vertical="center"/>
    </xf>
    <xf numFmtId="0" fontId="4" fillId="13" borderId="1" xfId="0" applyNumberFormat="1" applyFont="1" applyFill="1" applyBorder="1" applyAlignment="1">
      <alignment vertical="center" wrapText="1"/>
    </xf>
    <xf numFmtId="0" fontId="0" fillId="4" borderId="19" xfId="0" applyNumberFormat="1" applyFill="1" applyBorder="1" applyAlignment="1">
      <alignment horizontal="left" vertical="center" wrapText="1"/>
    </xf>
    <xf numFmtId="0" fontId="4" fillId="0" borderId="17" xfId="0" applyNumberFormat="1" applyFont="1" applyFill="1" applyBorder="1" applyAlignment="1">
      <alignment vertical="center" wrapText="1"/>
    </xf>
    <xf numFmtId="0" fontId="0" fillId="19" borderId="0" xfId="0" applyNumberFormat="1" applyFont="1" applyFill="1" applyBorder="1" applyAlignment="1"/>
    <xf numFmtId="0" fontId="0" fillId="2" borderId="7" xfId="0" applyNumberFormat="1" applyFill="1" applyBorder="1" applyAlignment="1">
      <alignment horizontal="left" vertical="center" wrapText="1"/>
    </xf>
    <xf numFmtId="0" fontId="0" fillId="0" borderId="0" xfId="0" applyNumberFormat="1" applyFont="1" applyFill="1" applyBorder="1" applyAlignment="1">
      <alignment horizontal="left" vertical="center" wrapText="1"/>
    </xf>
    <xf numFmtId="0" fontId="9" fillId="21" borderId="0" xfId="0" applyNumberFormat="1" applyFont="1" applyFill="1" applyBorder="1" applyAlignment="1">
      <alignment horizontal="center" vertical="center" wrapText="1"/>
    </xf>
    <xf numFmtId="0" fontId="9" fillId="22" borderId="0" xfId="0" applyNumberFormat="1" applyFont="1" applyFill="1" applyBorder="1" applyAlignment="1">
      <alignment horizontal="left" vertical="center" wrapText="1"/>
    </xf>
    <xf numFmtId="0" fontId="0" fillId="2" borderId="9" xfId="0" applyNumberFormat="1" applyFill="1" applyBorder="1" applyAlignment="1">
      <alignment horizontal="left" vertical="center" wrapText="1"/>
    </xf>
    <xf numFmtId="0" fontId="6" fillId="17" borderId="0" xfId="0" applyNumberFormat="1" applyFont="1" applyFill="1" applyBorder="1" applyAlignment="1">
      <alignment horizontal="center" vertical="center"/>
    </xf>
    <xf numFmtId="0" fontId="7" fillId="18" borderId="0" xfId="0" applyNumberFormat="1" applyFont="1" applyFill="1" applyBorder="1" applyAlignment="1">
      <alignment horizontal="left" vertical="center" wrapText="1"/>
    </xf>
    <xf numFmtId="0" fontId="8" fillId="19" borderId="0" xfId="0" applyNumberFormat="1" applyFont="1" applyFill="1" applyBorder="1" applyAlignment="1">
      <alignment horizontal="center" vertical="center"/>
    </xf>
    <xf numFmtId="0" fontId="12" fillId="23" borderId="0" xfId="0" applyNumberFormat="1" applyFont="1" applyFill="1" applyBorder="1" applyAlignment="1">
      <alignment horizontal="center" vertical="center"/>
    </xf>
    <xf numFmtId="0" fontId="11" fillId="23" borderId="0" xfId="0" applyNumberFormat="1" applyFont="1" applyFill="1" applyBorder="1" applyAlignment="1">
      <alignment vertical="center"/>
    </xf>
    <xf numFmtId="0" fontId="13" fillId="23" borderId="0" xfId="0" applyNumberFormat="1" applyFont="1" applyFill="1" applyBorder="1" applyAlignment="1">
      <alignment horizontal="center" vertical="center"/>
    </xf>
    <xf numFmtId="0" fontId="3" fillId="24" borderId="47" xfId="0" applyNumberFormat="1" applyFont="1" applyFill="1" applyBorder="1" applyAlignment="1">
      <alignment horizontal="center" vertical="center"/>
    </xf>
    <xf numFmtId="0" fontId="3" fillId="24" borderId="48" xfId="0" applyNumberFormat="1" applyFont="1" applyFill="1" applyBorder="1" applyAlignment="1">
      <alignment horizontal="center" vertical="center"/>
    </xf>
    <xf numFmtId="0" fontId="3" fillId="24" borderId="49" xfId="0" applyNumberFormat="1" applyFont="1" applyFill="1" applyBorder="1" applyAlignment="1">
      <alignment horizontal="center" vertical="center"/>
    </xf>
    <xf numFmtId="0" fontId="3" fillId="25" borderId="47" xfId="0" applyNumberFormat="1" applyFont="1" applyFill="1" applyBorder="1" applyAlignment="1">
      <alignment horizontal="center" vertical="center"/>
    </xf>
    <xf numFmtId="0" fontId="3" fillId="25" borderId="48" xfId="0" applyNumberFormat="1" applyFont="1" applyFill="1" applyBorder="1" applyAlignment="1">
      <alignment horizontal="center" vertical="center"/>
    </xf>
    <xf numFmtId="0" fontId="3" fillId="25" borderId="49" xfId="0" applyNumberFormat="1" applyFont="1" applyFill="1" applyBorder="1" applyAlignment="1">
      <alignment horizontal="center" vertical="center"/>
    </xf>
    <xf numFmtId="0" fontId="14" fillId="26" borderId="50" xfId="0" applyNumberFormat="1" applyFont="1" applyFill="1" applyBorder="1" applyAlignment="1">
      <alignment horizontal="center" vertical="center"/>
    </xf>
    <xf numFmtId="0" fontId="14" fillId="26" borderId="31" xfId="0" applyNumberFormat="1" applyFont="1" applyFill="1" applyBorder="1" applyAlignment="1">
      <alignment horizontal="center" vertical="center"/>
    </xf>
    <xf numFmtId="0" fontId="14" fillId="26" borderId="51" xfId="0" applyNumberFormat="1" applyFont="1" applyFill="1" applyBorder="1" applyAlignment="1">
      <alignment horizontal="center" vertical="center"/>
    </xf>
    <xf numFmtId="0" fontId="15" fillId="26" borderId="36" xfId="0" applyNumberFormat="1" applyFont="1" applyFill="1" applyBorder="1" applyAlignment="1">
      <alignment horizontal="center" vertical="center"/>
    </xf>
    <xf numFmtId="0" fontId="15" fillId="26" borderId="0" xfId="0" applyNumberFormat="1" applyFont="1" applyFill="1" applyAlignment="1">
      <alignment horizontal="center" vertical="center"/>
    </xf>
    <xf numFmtId="0" fontId="14" fillId="26" borderId="32" xfId="0" applyNumberFormat="1" applyFont="1" applyFill="1" applyBorder="1" applyAlignment="1">
      <alignment horizontal="center" vertical="center"/>
    </xf>
    <xf numFmtId="0" fontId="14" fillId="26" borderId="52" xfId="0" applyNumberFormat="1" applyFont="1" applyFill="1" applyBorder="1" applyAlignment="1">
      <alignment horizontal="center" vertical="center"/>
    </xf>
    <xf numFmtId="0" fontId="16" fillId="27" borderId="36" xfId="0" applyNumberFormat="1" applyFont="1" applyFill="1" applyBorder="1" applyAlignment="1">
      <alignment horizontal="center" vertical="center" wrapText="1"/>
    </xf>
    <xf numFmtId="0" fontId="16" fillId="27" borderId="0" xfId="0" applyNumberFormat="1" applyFont="1" applyFill="1" applyAlignment="1">
      <alignment horizontal="center" vertical="center" wrapText="1"/>
    </xf>
    <xf numFmtId="0" fontId="16" fillId="27" borderId="37" xfId="0" applyNumberFormat="1" applyFont="1" applyFill="1" applyBorder="1" applyAlignment="1">
      <alignment horizontal="center" vertical="center" wrapText="1"/>
    </xf>
    <xf numFmtId="0" fontId="17" fillId="28" borderId="33" xfId="0" applyNumberFormat="1" applyFont="1" applyFill="1" applyBorder="1" applyAlignment="1">
      <alignment horizontal="center" vertical="center"/>
    </xf>
    <xf numFmtId="0" fontId="17" fillId="28" borderId="34" xfId="0" applyNumberFormat="1" applyFont="1" applyFill="1" applyBorder="1" applyAlignment="1">
      <alignment horizontal="center" vertical="center"/>
    </xf>
    <xf numFmtId="0" fontId="17" fillId="28" borderId="35" xfId="0" applyNumberFormat="1" applyFont="1" applyFill="1" applyBorder="1" applyAlignment="1">
      <alignment horizontal="center" vertical="center"/>
    </xf>
    <xf numFmtId="0" fontId="17" fillId="28" borderId="36" xfId="0" applyNumberFormat="1" applyFont="1" applyFill="1" applyBorder="1" applyAlignment="1">
      <alignment horizontal="center" vertical="center"/>
    </xf>
    <xf numFmtId="0" fontId="17" fillId="28" borderId="0" xfId="0" applyNumberFormat="1" applyFont="1" applyFill="1" applyAlignment="1">
      <alignment horizontal="center" vertical="center"/>
    </xf>
    <xf numFmtId="0" fontId="17" fillId="28" borderId="37" xfId="0" applyNumberFormat="1" applyFont="1" applyFill="1" applyBorder="1" applyAlignment="1">
      <alignment horizontal="center" vertical="center"/>
    </xf>
    <xf numFmtId="0" fontId="17" fillId="28" borderId="38" xfId="0" applyNumberFormat="1" applyFont="1" applyFill="1" applyBorder="1" applyAlignment="1">
      <alignment horizontal="center" vertical="center"/>
    </xf>
    <xf numFmtId="0" fontId="17" fillId="28" borderId="30" xfId="0" applyNumberFormat="1" applyFont="1" applyFill="1" applyBorder="1" applyAlignment="1">
      <alignment horizontal="center" vertical="center"/>
    </xf>
    <xf numFmtId="0" fontId="17" fillId="28" borderId="39" xfId="0" applyNumberFormat="1" applyFont="1" applyFill="1" applyBorder="1" applyAlignment="1">
      <alignment horizontal="center" vertical="center"/>
    </xf>
    <xf numFmtId="0" fontId="18" fillId="29" borderId="40" xfId="0" applyNumberFormat="1" applyFont="1" applyFill="1" applyBorder="1" applyAlignment="1">
      <alignment horizontal="center" vertical="center"/>
    </xf>
    <xf numFmtId="0" fontId="18" fillId="29" borderId="41" xfId="0" applyNumberFormat="1" applyFont="1" applyFill="1" applyBorder="1" applyAlignment="1">
      <alignment horizontal="center" vertical="center"/>
    </xf>
    <xf numFmtId="0" fontId="18" fillId="29" borderId="42" xfId="0" applyNumberFormat="1" applyFont="1" applyFill="1" applyBorder="1" applyAlignment="1">
      <alignment horizontal="center" vertical="center"/>
    </xf>
    <xf numFmtId="0" fontId="18" fillId="29" borderId="43" xfId="0" applyNumberFormat="1" applyFont="1" applyFill="1" applyBorder="1" applyAlignment="1">
      <alignment horizontal="center" vertical="center"/>
    </xf>
    <xf numFmtId="0" fontId="18" fillId="29" borderId="0" xfId="0" applyNumberFormat="1" applyFont="1" applyFill="1" applyAlignment="1">
      <alignment horizontal="center" vertical="center"/>
    </xf>
    <xf numFmtId="0" fontId="18" fillId="29" borderId="44" xfId="0" applyNumberFormat="1" applyFont="1" applyFill="1" applyBorder="1" applyAlignment="1">
      <alignment horizontal="center" vertical="center"/>
    </xf>
    <xf numFmtId="0" fontId="18" fillId="29" borderId="45" xfId="0" applyNumberFormat="1" applyFont="1" applyFill="1" applyBorder="1" applyAlignment="1">
      <alignment horizontal="center" vertical="center"/>
    </xf>
    <xf numFmtId="0" fontId="18" fillId="29" borderId="31" xfId="0" applyNumberFormat="1" applyFont="1" applyFill="1" applyBorder="1" applyAlignment="1">
      <alignment horizontal="center" vertical="center"/>
    </xf>
    <xf numFmtId="0" fontId="18" fillId="29" borderId="46" xfId="0" applyNumberFormat="1" applyFont="1" applyFill="1" applyBorder="1" applyAlignment="1">
      <alignment horizontal="center" vertical="center"/>
    </xf>
    <xf numFmtId="0" fontId="19" fillId="23" borderId="0" xfId="0" applyNumberFormat="1" applyFont="1" applyFill="1" applyBorder="1" applyAlignment="1">
      <alignment horizontal="center" vertical="center" wrapText="1"/>
    </xf>
    <xf numFmtId="0" fontId="15" fillId="26" borderId="38" xfId="0" applyNumberFormat="1" applyFont="1" applyFill="1" applyBorder="1" applyAlignment="1">
      <alignment horizontal="center" vertical="center"/>
    </xf>
    <xf numFmtId="0" fontId="15" fillId="26" borderId="30" xfId="0" applyNumberFormat="1" applyFont="1" applyFill="1" applyBorder="1" applyAlignment="1">
      <alignment horizontal="center" vertical="center"/>
    </xf>
    <xf numFmtId="0" fontId="11" fillId="27" borderId="0" xfId="0" applyNumberFormat="1" applyFont="1" applyFill="1" applyAlignment="1">
      <alignment horizontal="center" vertical="center"/>
    </xf>
    <xf numFmtId="0" fontId="11" fillId="27" borderId="37" xfId="0" applyNumberFormat="1" applyFont="1" applyFill="1" applyBorder="1" applyAlignment="1">
      <alignment horizontal="center" vertical="center"/>
    </xf>
    <xf numFmtId="0" fontId="11" fillId="27" borderId="30" xfId="0" applyNumberFormat="1" applyFont="1" applyFill="1" applyBorder="1" applyAlignment="1">
      <alignment horizontal="center" vertical="center"/>
    </xf>
    <xf numFmtId="0" fontId="11" fillId="27" borderId="39" xfId="0" applyNumberFormat="1" applyFont="1" applyFill="1" applyBorder="1" applyAlignment="1">
      <alignment horizontal="center" vertical="center"/>
    </xf>
    <xf numFmtId="0" fontId="11" fillId="27" borderId="0" xfId="0" applyNumberFormat="1" applyFont="1" applyFill="1" applyAlignment="1">
      <alignment horizontal="center" vertical="center" wrapText="1"/>
    </xf>
    <xf numFmtId="0" fontId="11" fillId="27" borderId="37" xfId="0" applyNumberFormat="1" applyFont="1" applyFill="1" applyBorder="1" applyAlignment="1">
      <alignment horizontal="center" vertical="center" wrapText="1"/>
    </xf>
    <xf numFmtId="0" fontId="11" fillId="27" borderId="30" xfId="0" applyNumberFormat="1" applyFont="1" applyFill="1" applyBorder="1" applyAlignment="1">
      <alignment horizontal="center" vertical="center" wrapText="1"/>
    </xf>
    <xf numFmtId="0" fontId="11" fillId="27" borderId="39" xfId="0" applyNumberFormat="1" applyFont="1" applyFill="1" applyBorder="1" applyAlignment="1">
      <alignment horizontal="center" vertical="center" wrapText="1"/>
    </xf>
    <xf numFmtId="0" fontId="3" fillId="30" borderId="30" xfId="0" applyNumberFormat="1" applyFont="1" applyFill="1" applyBorder="1" applyAlignment="1">
      <alignment horizontal="center" vertical="center"/>
    </xf>
    <xf numFmtId="0" fontId="15" fillId="26" borderId="33" xfId="0" applyNumberFormat="1" applyFont="1" applyFill="1" applyBorder="1" applyAlignment="1">
      <alignment vertical="center"/>
    </xf>
    <xf numFmtId="0" fontId="15" fillId="26" borderId="34" xfId="0" applyNumberFormat="1" applyFont="1" applyFill="1" applyBorder="1" applyAlignment="1">
      <alignment vertical="center"/>
    </xf>
    <xf numFmtId="0" fontId="20" fillId="27" borderId="34" xfId="0" applyNumberFormat="1" applyFont="1" applyFill="1" applyBorder="1" applyAlignment="1">
      <alignment horizontal="right" vertical="center"/>
    </xf>
    <xf numFmtId="0" fontId="20" fillId="27" borderId="35" xfId="0" applyNumberFormat="1" applyFont="1" applyFill="1" applyBorder="1" applyAlignment="1">
      <alignment horizontal="right" vertical="center"/>
    </xf>
    <xf numFmtId="0" fontId="15" fillId="26" borderId="36" xfId="0" applyNumberFormat="1" applyFont="1" applyFill="1" applyBorder="1" applyAlignment="1">
      <alignment vertical="center"/>
    </xf>
    <xf numFmtId="0" fontId="15" fillId="26" borderId="0" xfId="0" applyNumberFormat="1" applyFont="1" applyFill="1" applyAlignment="1">
      <alignment vertical="center"/>
    </xf>
    <xf numFmtId="0" fontId="20" fillId="27" borderId="0" xfId="0" applyNumberFormat="1" applyFont="1" applyFill="1" applyAlignment="1">
      <alignment horizontal="right" vertical="center"/>
    </xf>
    <xf numFmtId="0" fontId="20" fillId="27" borderId="37" xfId="0" applyNumberFormat="1" applyFont="1" applyFill="1" applyBorder="1" applyAlignment="1">
      <alignment horizontal="right" vertical="center"/>
    </xf>
    <xf numFmtId="0" fontId="15" fillId="26" borderId="38" xfId="0" applyNumberFormat="1" applyFont="1" applyFill="1" applyBorder="1" applyAlignment="1">
      <alignment vertical="center"/>
    </xf>
    <xf numFmtId="0" fontId="15" fillId="26" borderId="30" xfId="0" applyNumberFormat="1" applyFont="1" applyFill="1" applyBorder="1" applyAlignment="1">
      <alignment vertical="center"/>
    </xf>
    <xf numFmtId="0" fontId="20" fillId="27" borderId="30" xfId="0" applyNumberFormat="1" applyFont="1" applyFill="1" applyBorder="1" applyAlignment="1">
      <alignment horizontal="right" vertical="center"/>
    </xf>
    <xf numFmtId="0" fontId="20" fillId="27" borderId="39" xfId="0" applyNumberFormat="1" applyFont="1" applyFill="1" applyBorder="1" applyAlignment="1">
      <alignment horizontal="right" vertical="center"/>
    </xf>
    <xf numFmtId="0" fontId="20" fillId="27" borderId="34" xfId="0" applyNumberFormat="1" applyFont="1" applyFill="1" applyBorder="1" applyAlignment="1">
      <alignment horizontal="right" vertical="center" wrapText="1"/>
    </xf>
    <xf numFmtId="0" fontId="20" fillId="27" borderId="35" xfId="0" applyNumberFormat="1" applyFont="1" applyFill="1" applyBorder="1" applyAlignment="1">
      <alignment horizontal="right" vertical="center" wrapText="1"/>
    </xf>
    <xf numFmtId="0" fontId="20" fillId="27" borderId="0" xfId="0" applyNumberFormat="1" applyFont="1" applyFill="1" applyAlignment="1">
      <alignment horizontal="right" vertical="center" wrapText="1"/>
    </xf>
    <xf numFmtId="0" fontId="20" fillId="27" borderId="37" xfId="0" applyNumberFormat="1" applyFont="1" applyFill="1" applyBorder="1" applyAlignment="1">
      <alignment horizontal="right" vertical="center" wrapText="1"/>
    </xf>
    <xf numFmtId="0" fontId="20" fillId="27" borderId="30" xfId="0" applyNumberFormat="1" applyFont="1" applyFill="1" applyBorder="1" applyAlignment="1">
      <alignment horizontal="right" vertical="center" wrapText="1"/>
    </xf>
    <xf numFmtId="0" fontId="20" fillId="27" borderId="39" xfId="0" applyNumberFormat="1" applyFont="1" applyFill="1" applyBorder="1" applyAlignment="1">
      <alignment horizontal="right" vertical="center" wrapText="1"/>
    </xf>
    <xf numFmtId="0" fontId="3" fillId="31" borderId="30" xfId="0" applyNumberFormat="1" applyFont="1" applyFill="1" applyBorder="1" applyAlignment="1">
      <alignment horizontal="center" vertical="center"/>
    </xf>
    <xf numFmtId="0" fontId="15" fillId="26" borderId="0" xfId="0" applyNumberFormat="1" applyFont="1" applyFill="1" applyBorder="1" applyAlignment="1">
      <alignment horizontal="center" vertical="center"/>
    </xf>
    <xf numFmtId="0" fontId="14" fillId="29" borderId="31" xfId="0" applyNumberFormat="1" applyFont="1" applyFill="1" applyBorder="1" applyAlignment="1">
      <alignment horizontal="center" vertical="center"/>
    </xf>
    <xf numFmtId="0" fontId="15" fillId="23" borderId="0" xfId="0" applyNumberFormat="1" applyFont="1" applyFill="1" applyBorder="1" applyAlignment="1">
      <alignment horizontal="center" vertical="center"/>
    </xf>
    <xf numFmtId="0" fontId="14" fillId="29" borderId="0" xfId="0" applyNumberFormat="1" applyFont="1" applyFill="1" applyBorder="1" applyAlignment="1">
      <alignment horizontal="center" vertical="center"/>
    </xf>
    <xf numFmtId="0" fontId="15" fillId="26" borderId="33" xfId="0" applyNumberFormat="1" applyFont="1" applyFill="1" applyBorder="1" applyAlignment="1">
      <alignment horizontal="center" vertical="center"/>
    </xf>
    <xf numFmtId="0" fontId="15" fillId="26" borderId="34" xfId="0" applyNumberFormat="1" applyFont="1" applyFill="1" applyBorder="1" applyAlignment="1">
      <alignment horizontal="center" vertical="center"/>
    </xf>
    <xf numFmtId="0" fontId="15" fillId="26" borderId="35" xfId="0" applyNumberFormat="1" applyFont="1" applyFill="1" applyBorder="1" applyAlignment="1">
      <alignment horizontal="center" vertical="center"/>
    </xf>
    <xf numFmtId="0" fontId="21" fillId="32" borderId="38" xfId="0" applyNumberFormat="1" applyFont="1" applyFill="1" applyBorder="1" applyAlignment="1">
      <alignment horizontal="center" vertical="center"/>
    </xf>
    <xf numFmtId="0" fontId="21" fillId="32" borderId="30" xfId="0" applyNumberFormat="1" applyFont="1" applyFill="1" applyBorder="1" applyAlignment="1">
      <alignment horizontal="center" vertical="center"/>
    </xf>
    <xf numFmtId="0" fontId="21" fillId="32" borderId="39" xfId="0" applyNumberFormat="1" applyFont="1" applyFill="1" applyBorder="1" applyAlignment="1">
      <alignment horizontal="center" vertical="center"/>
    </xf>
    <xf numFmtId="0" fontId="19" fillId="33" borderId="33" xfId="0" applyNumberFormat="1" applyFont="1" applyFill="1" applyBorder="1" applyAlignment="1">
      <alignment horizontal="center" vertical="center" wrapText="1"/>
    </xf>
    <xf numFmtId="0" fontId="19" fillId="33" borderId="34" xfId="0" applyNumberFormat="1" applyFont="1" applyFill="1" applyBorder="1" applyAlignment="1">
      <alignment horizontal="center" vertical="center" wrapText="1"/>
    </xf>
    <xf numFmtId="0" fontId="19" fillId="33" borderId="35" xfId="0" applyNumberFormat="1" applyFont="1" applyFill="1" applyBorder="1" applyAlignment="1">
      <alignment horizontal="center" vertical="center" wrapText="1"/>
    </xf>
    <xf numFmtId="0" fontId="19" fillId="33" borderId="36" xfId="0" applyNumberFormat="1" applyFont="1" applyFill="1" applyBorder="1" applyAlignment="1">
      <alignment horizontal="center" vertical="center" wrapText="1"/>
    </xf>
    <xf numFmtId="0" fontId="19" fillId="33" borderId="0" xfId="0" applyNumberFormat="1" applyFont="1" applyFill="1" applyAlignment="1">
      <alignment horizontal="center" vertical="center" wrapText="1"/>
    </xf>
    <xf numFmtId="0" fontId="19" fillId="33" borderId="37" xfId="0" applyNumberFormat="1" applyFont="1" applyFill="1" applyBorder="1" applyAlignment="1">
      <alignment horizontal="center" vertical="center" wrapText="1"/>
    </xf>
    <xf numFmtId="0" fontId="19" fillId="33" borderId="38" xfId="0" applyNumberFormat="1" applyFont="1" applyFill="1" applyBorder="1" applyAlignment="1">
      <alignment horizontal="center" vertical="center" wrapText="1"/>
    </xf>
    <xf numFmtId="0" fontId="19" fillId="33" borderId="30" xfId="0" applyNumberFormat="1" applyFont="1" applyFill="1" applyBorder="1" applyAlignment="1">
      <alignment horizontal="center" vertical="center" wrapText="1"/>
    </xf>
    <xf numFmtId="0" fontId="19" fillId="33" borderId="39" xfId="0" applyNumberFormat="1" applyFont="1" applyFill="1" applyBorder="1" applyAlignment="1">
      <alignment horizontal="center" vertical="center" wrapText="1"/>
    </xf>
    <xf numFmtId="0" fontId="22" fillId="26" borderId="33" xfId="0" applyNumberFormat="1" applyFont="1" applyFill="1" applyBorder="1" applyAlignment="1">
      <alignment horizontal="center" vertical="center"/>
    </xf>
    <xf numFmtId="0" fontId="22" fillId="26" borderId="34" xfId="0" applyNumberFormat="1" applyFont="1" applyFill="1" applyBorder="1" applyAlignment="1">
      <alignment horizontal="center" vertical="center"/>
    </xf>
    <xf numFmtId="0" fontId="22" fillId="26" borderId="35" xfId="0" applyNumberFormat="1" applyFont="1" applyFill="1" applyBorder="1" applyAlignment="1">
      <alignment horizontal="center" vertical="center"/>
    </xf>
    <xf numFmtId="0" fontId="11" fillId="27" borderId="38" xfId="0" applyNumberFormat="1" applyFont="1" applyFill="1" applyBorder="1" applyAlignment="1">
      <alignment vertical="center"/>
    </xf>
    <xf numFmtId="0" fontId="11" fillId="27" borderId="30" xfId="0" applyNumberFormat="1" applyFont="1" applyFill="1" applyBorder="1" applyAlignment="1">
      <alignment vertical="center"/>
    </xf>
    <xf numFmtId="0" fontId="11" fillId="27" borderId="30" xfId="0" applyNumberFormat="1" applyFont="1" applyFill="1" applyBorder="1" applyAlignment="1">
      <alignment horizontal="right" vertical="center"/>
    </xf>
    <xf numFmtId="0" fontId="11" fillId="27" borderId="39" xfId="0" applyNumberFormat="1" applyFont="1" applyFill="1" applyBorder="1" applyAlignment="1">
      <alignment horizontal="right" vertical="center"/>
    </xf>
    <xf numFmtId="0" fontId="23" fillId="26" borderId="33" xfId="0" applyNumberFormat="1" applyFont="1" applyFill="1" applyBorder="1" applyAlignment="1">
      <alignment horizontal="center" vertical="center"/>
    </xf>
    <xf numFmtId="0" fontId="23" fillId="26" borderId="34" xfId="0" applyNumberFormat="1" applyFont="1" applyFill="1" applyBorder="1" applyAlignment="1">
      <alignment horizontal="center" vertical="center"/>
    </xf>
    <xf numFmtId="0" fontId="23" fillId="26" borderId="35" xfId="0" applyNumberFormat="1" applyFont="1" applyFill="1" applyBorder="1" applyAlignment="1">
      <alignment horizontal="center" vertical="center"/>
    </xf>
    <xf numFmtId="0" fontId="11" fillId="27" borderId="0" xfId="0" applyNumberFormat="1" applyFont="1" applyFill="1" applyAlignment="1">
      <alignment vertical="center" wrapText="1"/>
    </xf>
    <xf numFmtId="0" fontId="11" fillId="27" borderId="37" xfId="0" applyNumberFormat="1" applyFont="1" applyFill="1" applyBorder="1" applyAlignment="1">
      <alignment vertical="center" wrapText="1"/>
    </xf>
    <xf numFmtId="0" fontId="24" fillId="29" borderId="50" xfId="0" applyNumberFormat="1" applyFont="1" applyFill="1" applyBorder="1" applyAlignment="1">
      <alignment horizontal="center" vertical="center"/>
    </xf>
    <xf numFmtId="0" fontId="24" fillId="29" borderId="31" xfId="0" applyNumberFormat="1" applyFont="1" applyFill="1" applyBorder="1" applyAlignment="1">
      <alignment horizontal="center" vertical="center"/>
    </xf>
    <xf numFmtId="0" fontId="24" fillId="29" borderId="51" xfId="0" applyNumberFormat="1" applyFont="1" applyFill="1" applyBorder="1" applyAlignment="1">
      <alignment horizontal="center" vertical="center"/>
    </xf>
    <xf numFmtId="0" fontId="24" fillId="34" borderId="53" xfId="0" applyNumberFormat="1" applyFont="1" applyFill="1" applyBorder="1" applyAlignment="1">
      <alignment horizontal="center" vertical="center"/>
    </xf>
    <xf numFmtId="0" fontId="24" fillId="34" borderId="32" xfId="0" applyNumberFormat="1" applyFont="1" applyFill="1" applyBorder="1" applyAlignment="1">
      <alignment horizontal="center" vertical="center"/>
    </xf>
    <xf numFmtId="0" fontId="24" fillId="34" borderId="52" xfId="0" applyNumberFormat="1" applyFont="1" applyFill="1" applyBorder="1" applyAlignment="1">
      <alignment horizontal="center" vertical="center"/>
    </xf>
    <xf numFmtId="0" fontId="11" fillId="27" borderId="30" xfId="0" applyNumberFormat="1" applyFont="1" applyFill="1" applyBorder="1" applyAlignment="1">
      <alignment vertical="center" wrapText="1"/>
    </xf>
    <xf numFmtId="0" fontId="11" fillId="27" borderId="39" xfId="0" applyNumberFormat="1" applyFont="1" applyFill="1" applyBorder="1" applyAlignment="1">
      <alignment vertical="center" wrapText="1"/>
    </xf>
    <xf numFmtId="0" fontId="15" fillId="26" borderId="0" xfId="0" applyNumberFormat="1" applyFont="1" applyFill="1" applyBorder="1" applyAlignment="1">
      <alignment vertical="center"/>
    </xf>
    <xf numFmtId="0" fontId="11" fillId="27" borderId="0" xfId="0" applyNumberFormat="1" applyFont="1" applyFill="1" applyBorder="1" applyAlignment="1">
      <alignment vertical="center" wrapText="1"/>
    </xf>
    <xf numFmtId="0" fontId="11" fillId="33" borderId="0" xfId="0" applyNumberFormat="1" applyFont="1" applyFill="1" applyBorder="1" applyAlignment="1">
      <alignment horizontal="left" vertical="center" wrapText="1"/>
    </xf>
  </cellXfs>
  <cellStyles count="7">
    <cellStyle name="Normal" xfId="4" xr:uid="{00000000-0005-0000-0000-000004000000}"/>
    <cellStyle name="Normal 2" xfId="5" xr:uid="{00000000-0005-0000-0000-000005000000}"/>
    <cellStyle name="표준" xfId="0" builtinId="0"/>
    <cellStyle name="표준 2" xfId="2" xr:uid="{00000000-0005-0000-0000-000002000000}"/>
    <cellStyle name="표준 3" xfId="3" xr:uid="{00000000-0005-0000-0000-000003000000}"/>
    <cellStyle name="표준 4" xfId="6" xr:uid="{00000000-0005-0000-0000-000006000000}"/>
    <cellStyle name="표준 5" xfId="1" xr:uid="{00000000-0005-0000-0000-000001000000}"/>
  </cellStyles>
  <dxfs count="6">
    <dxf>
      <font>
        <color rgb="FFFF6B7A"/>
      </font>
      <fill>
        <patternFill patternType="solid">
          <bgColor rgb="FF351820"/>
        </patternFill>
      </fill>
    </dxf>
    <dxf>
      <font>
        <color rgb="FFF4C95D"/>
      </font>
      <fill>
        <patternFill patternType="solid">
          <bgColor rgb="FF302A18"/>
        </patternFill>
      </fill>
    </dxf>
    <dxf>
      <font>
        <color rgb="FFFF6B7A"/>
      </font>
      <fill>
        <patternFill patternType="solid">
          <bgColor rgb="FF351820"/>
        </patternFill>
      </fill>
    </dxf>
    <dxf>
      <font>
        <color rgb="FFF4C95D"/>
      </font>
      <fill>
        <patternFill patternType="solid">
          <bgColor rgb="FF302A18"/>
        </patternFill>
      </fill>
    </dxf>
    <dxf>
      <font>
        <color rgb="FFFF6B7A"/>
      </font>
      <fill>
        <patternFill patternType="solid">
          <bgColor rgb="FF351820"/>
        </patternFill>
      </fill>
    </dxf>
    <dxf>
      <font>
        <color rgb="FFF4C95D"/>
      </font>
      <fill>
        <patternFill patternType="solid">
          <bgColor rgb="FF302A1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fb52d8e73b83438b"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c:v>132</c:v>
                </c:pt>
                <c:pt idx="37">
                  <c:v>135</c:v>
                </c:pt>
                <c:pt idx="38">
                  <c:v>138</c:v>
                </c:pt>
                <c:pt idx="39">
                  <c:v>140</c:v>
                </c:pt>
                <c:pt idx="40">
                  <c:v>143</c:v>
                </c:pt>
                <c:pt idx="41">
                  <c:v>148</c:v>
                </c:pt>
                <c:pt idx="42">
                  <c:v>151</c:v>
                </c:pt>
                <c:pt idx="43">
                  <c:v>156</c:v>
                </c:pt>
                <c:pt idx="44">
                  <c:v>160</c:v>
                </c:pt>
                <c:pt idx="45">
                  <c:v>163</c:v>
                </c:pt>
                <c:pt idx="46">
                  <c:v>166</c:v>
                </c:pt>
                <c:pt idx="47">
                  <c:v>169</c:v>
                </c:pt>
                <c:pt idx="48">
                  <c:v>174</c:v>
                </c:pt>
                <c:pt idx="49">
                  <c:v>177</c:v>
                </c:pt>
                <c:pt idx="50">
                  <c:v>181</c:v>
                </c:pt>
                <c:pt idx="51">
                  <c:v>187</c:v>
                </c:pt>
                <c:pt idx="52">
                  <c:v>191</c:v>
                </c:pt>
                <c:pt idx="53">
                  <c:v>196</c:v>
                </c:pt>
                <c:pt idx="54">
                  <c:v>201</c:v>
                </c:pt>
                <c:pt idx="55">
                  <c:v>204</c:v>
                </c:pt>
                <c:pt idx="56">
                  <c:v>208</c:v>
                </c:pt>
                <c:pt idx="57">
                  <c:v>212</c:v>
                </c:pt>
                <c:pt idx="58">
                  <c:v>216</c:v>
                </c:pt>
                <c:pt idx="59">
                  <c:v>221</c:v>
                </c:pt>
                <c:pt idx="60">
                  <c:v>226</c:v>
                </c:pt>
                <c:pt idx="61">
                  <c:v>232</c:v>
                </c:pt>
                <c:pt idx="62">
                  <c:v>237</c:v>
                </c:pt>
                <c:pt idx="63">
                  <c:v>241</c:v>
                </c:pt>
                <c:pt idx="64">
                  <c:v>245</c:v>
                </c:pt>
                <c:pt idx="65">
                  <c:v>249</c:v>
                </c:pt>
                <c:pt idx="66">
                  <c:v>253</c:v>
                </c:pt>
                <c:pt idx="67">
                  <c:v>256</c:v>
                </c:pt>
                <c:pt idx="68">
                  <c:v>260</c:v>
                </c:pt>
                <c:pt idx="69">
                  <c:v>263</c:v>
                </c:pt>
                <c:pt idx="70">
                  <c:v>267</c:v>
                </c:pt>
                <c:pt idx="71">
                  <c:v>272</c:v>
                </c:pt>
                <c:pt idx="72">
                  <c:v>278</c:v>
                </c:pt>
                <c:pt idx="73">
                  <c:v>283</c:v>
                </c:pt>
                <c:pt idx="74">
                  <c:v>289</c:v>
                </c:pt>
                <c:pt idx="75">
                  <c:v>292</c:v>
                </c:pt>
                <c:pt idx="76">
                  <c:v>296</c:v>
                </c:pt>
                <c:pt idx="77">
                  <c:v>301</c:v>
                </c:pt>
                <c:pt idx="78">
                  <c:v>309</c:v>
                </c:pt>
                <c:pt idx="79">
                  <c:v>313</c:v>
                </c:pt>
                <c:pt idx="80">
                  <c:v>316</c:v>
                </c:pt>
                <c:pt idx="81">
                  <c:v>320</c:v>
                </c:pt>
                <c:pt idx="82">
                  <c:v>325</c:v>
                </c:pt>
                <c:pt idx="83">
                  <c:v>335</c:v>
                </c:pt>
                <c:pt idx="84">
                  <c:v>339</c:v>
                </c:pt>
                <c:pt idx="85">
                  <c:v>343</c:v>
                </c:pt>
                <c:pt idx="86">
                  <c:v>347</c:v>
                </c:pt>
                <c:pt idx="87">
                  <c:v>351</c:v>
                </c:pt>
                <c:pt idx="88">
                  <c:v>355</c:v>
                </c:pt>
                <c:pt idx="89">
                  <c:v>359</c:v>
                </c:pt>
                <c:pt idx="90">
                  <c:v>363</c:v>
                </c:pt>
                <c:pt idx="91">
                  <c:v>368</c:v>
                </c:pt>
                <c:pt idx="92">
                  <c:v>372</c:v>
                </c:pt>
                <c:pt idx="93">
                  <c:v>376</c:v>
                </c:pt>
                <c:pt idx="94">
                  <c:v>380</c:v>
                </c:pt>
                <c:pt idx="95">
                  <c:v>384</c:v>
                </c:pt>
                <c:pt idx="96">
                  <c:v>389</c:v>
                </c:pt>
                <c:pt idx="97">
                  <c:v>392</c:v>
                </c:pt>
                <c:pt idx="98">
                  <c:v>396</c:v>
                </c:pt>
                <c:pt idx="99">
                  <c:v>403</c:v>
                </c:pt>
                <c:pt idx="100">
                  <c:v>406</c:v>
                </c:pt>
                <c:pt idx="101">
                  <c:v>409</c:v>
                </c:pt>
                <c:pt idx="102">
                  <c:v>414</c:v>
                </c:pt>
                <c:pt idx="103">
                  <c:v>417</c:v>
                </c:pt>
                <c:pt idx="104">
                  <c:v>421</c:v>
                </c:pt>
                <c:pt idx="105">
                  <c:v>425</c:v>
                </c:pt>
                <c:pt idx="106">
                  <c:v>429</c:v>
                </c:pt>
                <c:pt idx="107">
                  <c:v>434</c:v>
                </c:pt>
                <c:pt idx="108">
                  <c:v>438</c:v>
                </c:pt>
                <c:pt idx="109">
                  <c:v>442</c:v>
                </c:pt>
                <c:pt idx="110">
                  <c:v>450</c:v>
                </c:pt>
                <c:pt idx="111">
                  <c:v>454</c:v>
                </c:pt>
                <c:pt idx="112">
                  <c:v>458</c:v>
                </c:pt>
                <c:pt idx="113">
                  <c:v>462</c:v>
                </c:pt>
                <c:pt idx="114">
                  <c:v>465</c:v>
                </c:pt>
                <c:pt idx="115">
                  <c:v>469</c:v>
                </c:pt>
                <c:pt idx="116">
                  <c:v>474</c:v>
                </c:pt>
                <c:pt idx="117">
                  <c:v>477</c:v>
                </c:pt>
                <c:pt idx="118">
                  <c:v>483</c:v>
                </c:pt>
                <c:pt idx="119">
                  <c:v>488</c:v>
                </c:pt>
                <c:pt idx="120">
                  <c:v>492</c:v>
                </c:pt>
                <c:pt idx="121">
                  <c:v>497</c:v>
                </c:pt>
                <c:pt idx="122">
                  <c:v>503</c:v>
                </c:pt>
                <c:pt idx="123">
                  <c:v>509</c:v>
                </c:pt>
                <c:pt idx="124">
                  <c:v>515</c:v>
                </c:pt>
                <c:pt idx="125">
                  <c:v>522</c:v>
                </c:pt>
                <c:pt idx="126">
                  <c:v>529</c:v>
                </c:pt>
                <c:pt idx="127">
                  <c:v>535</c:v>
                </c:pt>
                <c:pt idx="128">
                  <c:v>541</c:v>
                </c:pt>
                <c:pt idx="129">
                  <c:v>550</c:v>
                </c:pt>
                <c:pt idx="130">
                  <c:v>552</c:v>
                </c:pt>
                <c:pt idx="131">
                  <c:v>556</c:v>
                </c:pt>
                <c:pt idx="132">
                  <c:v>559</c:v>
                </c:pt>
                <c:pt idx="133">
                  <c:v>561</c:v>
                </c:pt>
                <c:pt idx="134">
                  <c:v>564</c:v>
                </c:pt>
                <c:pt idx="135">
                  <c:v>567</c:v>
                </c:pt>
                <c:pt idx="136">
                  <c:v>570</c:v>
                </c:pt>
                <c:pt idx="137">
                  <c:v>573</c:v>
                </c:pt>
                <c:pt idx="138">
                  <c:v>576</c:v>
                </c:pt>
                <c:pt idx="139">
                  <c:v>581</c:v>
                </c:pt>
                <c:pt idx="140">
                  <c:v>590</c:v>
                </c:pt>
                <c:pt idx="141">
                  <c:v>598</c:v>
                </c:pt>
                <c:pt idx="142">
                  <c:v>601</c:v>
                </c:pt>
                <c:pt idx="143">
                  <c:v>605</c:v>
                </c:pt>
                <c:pt idx="144">
                  <c:v>608</c:v>
                </c:pt>
                <c:pt idx="145">
                  <c:v>620</c:v>
                </c:pt>
                <c:pt idx="146">
                  <c:v>631</c:v>
                </c:pt>
                <c:pt idx="147">
                  <c:v>643</c:v>
                </c:pt>
                <c:pt idx="148">
                  <c:v>646</c:v>
                </c:pt>
                <c:pt idx="149">
                  <c:v>651</c:v>
                </c:pt>
                <c:pt idx="150">
                  <c:v>655</c:v>
                </c:pt>
                <c:pt idx="151">
                  <c:v>658</c:v>
                </c:pt>
                <c:pt idx="152">
                  <c:v>662</c:v>
                </c:pt>
                <c:pt idx="153">
                  <c:v>668</c:v>
                </c:pt>
                <c:pt idx="154">
                  <c:v>672</c:v>
                </c:pt>
                <c:pt idx="155">
                  <c:v>678</c:v>
                </c:pt>
                <c:pt idx="156">
                  <c:v>682</c:v>
                </c:pt>
                <c:pt idx="157">
                  <c:v>687</c:v>
                </c:pt>
                <c:pt idx="158">
                  <c:v>693</c:v>
                </c:pt>
                <c:pt idx="159">
                  <c:v>702</c:v>
                </c:pt>
                <c:pt idx="160">
                  <c:v>705</c:v>
                </c:pt>
                <c:pt idx="161">
                  <c:v>709</c:v>
                </c:pt>
                <c:pt idx="162">
                  <c:v>721</c:v>
                </c:pt>
                <c:pt idx="163">
                  <c:v>733</c:v>
                </c:pt>
                <c:pt idx="164">
                  <c:v>745</c:v>
                </c:pt>
                <c:pt idx="165">
                  <c:v>757</c:v>
                </c:pt>
                <c:pt idx="166">
                  <c:v>769</c:v>
                </c:pt>
                <c:pt idx="167">
                  <c:v>781</c:v>
                </c:pt>
                <c:pt idx="168">
                  <c:v>784</c:v>
                </c:pt>
                <c:pt idx="169">
                  <c:v>788</c:v>
                </c:pt>
                <c:pt idx="170">
                  <c:v>793</c:v>
                </c:pt>
                <c:pt idx="171">
                  <c:v>798</c:v>
                </c:pt>
                <c:pt idx="172">
                  <c:v>802</c:v>
                </c:pt>
                <c:pt idx="173">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extLst>
            <c:ext xmlns:c16="http://schemas.microsoft.com/office/drawing/2014/chart" uri="{C3380CC4-5D6E-409C-BE32-E72D297353CC}">
              <c16:uniqueId val="{00000000-8AE6-4EB1-AD18-F3E280D97E43}"/>
            </c:ext>
          </c:extLst>
        </c:ser>
        <c:ser>
          <c:idx val="1"/>
          <c:order val="1"/>
          <c:tx>
            <c:v>상위 스테이지 해금 요구 포인트</c:v>
          </c:tx>
          <c:marker>
            <c:symbol val="squar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c:v>128</c:v>
                </c:pt>
                <c:pt idx="37">
                  <c:v>132</c:v>
                </c:pt>
                <c:pt idx="38">
                  <c:v>132</c:v>
                </c:pt>
                <c:pt idx="39">
                  <c:v>132</c:v>
                </c:pt>
                <c:pt idx="40">
                  <c:v>132</c:v>
                </c:pt>
                <c:pt idx="41">
                  <c:v>132</c:v>
                </c:pt>
                <c:pt idx="42">
                  <c:v>132</c:v>
                </c:pt>
                <c:pt idx="43">
                  <c:v>132</c:v>
                </c:pt>
                <c:pt idx="44">
                  <c:v>132</c:v>
                </c:pt>
                <c:pt idx="45">
                  <c:v>132</c:v>
                </c:pt>
                <c:pt idx="46">
                  <c:v>132</c:v>
                </c:pt>
                <c:pt idx="47">
                  <c:v>132</c:v>
                </c:pt>
                <c:pt idx="48">
                  <c:v>132</c:v>
                </c:pt>
                <c:pt idx="49">
                  <c:v>132</c:v>
                </c:pt>
                <c:pt idx="50">
                  <c:v>132</c:v>
                </c:pt>
                <c:pt idx="51">
                  <c:v>132</c:v>
                </c:pt>
                <c:pt idx="52">
                  <c:v>132</c:v>
                </c:pt>
                <c:pt idx="53">
                  <c:v>132</c:v>
                </c:pt>
                <c:pt idx="54">
                  <c:v>132</c:v>
                </c:pt>
                <c:pt idx="55">
                  <c:v>132</c:v>
                </c:pt>
                <c:pt idx="56">
                  <c:v>132</c:v>
                </c:pt>
                <c:pt idx="57">
                  <c:v>208</c:v>
                </c:pt>
                <c:pt idx="58">
                  <c:v>208</c:v>
                </c:pt>
                <c:pt idx="59">
                  <c:v>208</c:v>
                </c:pt>
                <c:pt idx="60">
                  <c:v>208</c:v>
                </c:pt>
                <c:pt idx="61">
                  <c:v>208</c:v>
                </c:pt>
                <c:pt idx="62">
                  <c:v>208</c:v>
                </c:pt>
                <c:pt idx="63">
                  <c:v>237</c:v>
                </c:pt>
                <c:pt idx="64">
                  <c:v>241</c:v>
                </c:pt>
                <c:pt idx="65">
                  <c:v>241</c:v>
                </c:pt>
                <c:pt idx="66">
                  <c:v>241</c:v>
                </c:pt>
                <c:pt idx="67">
                  <c:v>253</c:v>
                </c:pt>
                <c:pt idx="68">
                  <c:v>253</c:v>
                </c:pt>
                <c:pt idx="69">
                  <c:v>260</c:v>
                </c:pt>
                <c:pt idx="70">
                  <c:v>260</c:v>
                </c:pt>
                <c:pt idx="71">
                  <c:v>260</c:v>
                </c:pt>
                <c:pt idx="72">
                  <c:v>260</c:v>
                </c:pt>
                <c:pt idx="73">
                  <c:v>278</c:v>
                </c:pt>
                <c:pt idx="74">
                  <c:v>278</c:v>
                </c:pt>
                <c:pt idx="75">
                  <c:v>289</c:v>
                </c:pt>
                <c:pt idx="76">
                  <c:v>289</c:v>
                </c:pt>
                <c:pt idx="77">
                  <c:v>289</c:v>
                </c:pt>
                <c:pt idx="78">
                  <c:v>289</c:v>
                </c:pt>
                <c:pt idx="79">
                  <c:v>289</c:v>
                </c:pt>
                <c:pt idx="80">
                  <c:v>289</c:v>
                </c:pt>
                <c:pt idx="81">
                  <c:v>289</c:v>
                </c:pt>
                <c:pt idx="82">
                  <c:v>320</c:v>
                </c:pt>
                <c:pt idx="83">
                  <c:v>320</c:v>
                </c:pt>
                <c:pt idx="84">
                  <c:v>320</c:v>
                </c:pt>
                <c:pt idx="85">
                  <c:v>339</c:v>
                </c:pt>
                <c:pt idx="86">
                  <c:v>343</c:v>
                </c:pt>
                <c:pt idx="87">
                  <c:v>343</c:v>
                </c:pt>
                <c:pt idx="88">
                  <c:v>343</c:v>
                </c:pt>
                <c:pt idx="89">
                  <c:v>343</c:v>
                </c:pt>
                <c:pt idx="90">
                  <c:v>343</c:v>
                </c:pt>
                <c:pt idx="91">
                  <c:v>343</c:v>
                </c:pt>
                <c:pt idx="92">
                  <c:v>343</c:v>
                </c:pt>
                <c:pt idx="93">
                  <c:v>343</c:v>
                </c:pt>
                <c:pt idx="94">
                  <c:v>343</c:v>
                </c:pt>
                <c:pt idx="95">
                  <c:v>380</c:v>
                </c:pt>
                <c:pt idx="96">
                  <c:v>380</c:v>
                </c:pt>
                <c:pt idx="97">
                  <c:v>380</c:v>
                </c:pt>
                <c:pt idx="98">
                  <c:v>380</c:v>
                </c:pt>
                <c:pt idx="99">
                  <c:v>380</c:v>
                </c:pt>
                <c:pt idx="100">
                  <c:v>380</c:v>
                </c:pt>
                <c:pt idx="101">
                  <c:v>380</c:v>
                </c:pt>
                <c:pt idx="102">
                  <c:v>380</c:v>
                </c:pt>
                <c:pt idx="103">
                  <c:v>380</c:v>
                </c:pt>
                <c:pt idx="104">
                  <c:v>417</c:v>
                </c:pt>
                <c:pt idx="105">
                  <c:v>417</c:v>
                </c:pt>
                <c:pt idx="106">
                  <c:v>417</c:v>
                </c:pt>
                <c:pt idx="107">
                  <c:v>417</c:v>
                </c:pt>
                <c:pt idx="108">
                  <c:v>434</c:v>
                </c:pt>
                <c:pt idx="109">
                  <c:v>434</c:v>
                </c:pt>
                <c:pt idx="110">
                  <c:v>434</c:v>
                </c:pt>
                <c:pt idx="111">
                  <c:v>434</c:v>
                </c:pt>
                <c:pt idx="112">
                  <c:v>434</c:v>
                </c:pt>
                <c:pt idx="113">
                  <c:v>434</c:v>
                </c:pt>
                <c:pt idx="114">
                  <c:v>462</c:v>
                </c:pt>
                <c:pt idx="115">
                  <c:v>462</c:v>
                </c:pt>
                <c:pt idx="116">
                  <c:v>462</c:v>
                </c:pt>
                <c:pt idx="117">
                  <c:v>462</c:v>
                </c:pt>
                <c:pt idx="118">
                  <c:v>462</c:v>
                </c:pt>
                <c:pt idx="119">
                  <c:v>462</c:v>
                </c:pt>
                <c:pt idx="120">
                  <c:v>488</c:v>
                </c:pt>
                <c:pt idx="121">
                  <c:v>488</c:v>
                </c:pt>
                <c:pt idx="122">
                  <c:v>488</c:v>
                </c:pt>
                <c:pt idx="123">
                  <c:v>488</c:v>
                </c:pt>
                <c:pt idx="124">
                  <c:v>488</c:v>
                </c:pt>
                <c:pt idx="125">
                  <c:v>488</c:v>
                </c:pt>
                <c:pt idx="126">
                  <c:v>488</c:v>
                </c:pt>
                <c:pt idx="127">
                  <c:v>488</c:v>
                </c:pt>
                <c:pt idx="128">
                  <c:v>488</c:v>
                </c:pt>
                <c:pt idx="129">
                  <c:v>488</c:v>
                </c:pt>
                <c:pt idx="130">
                  <c:v>488</c:v>
                </c:pt>
                <c:pt idx="131">
                  <c:v>488</c:v>
                </c:pt>
                <c:pt idx="132">
                  <c:v>488</c:v>
                </c:pt>
                <c:pt idx="133">
                  <c:v>488</c:v>
                </c:pt>
                <c:pt idx="134">
                  <c:v>561</c:v>
                </c:pt>
                <c:pt idx="135">
                  <c:v>561</c:v>
                </c:pt>
                <c:pt idx="136">
                  <c:v>561</c:v>
                </c:pt>
                <c:pt idx="137">
                  <c:v>561</c:v>
                </c:pt>
                <c:pt idx="138">
                  <c:v>573</c:v>
                </c:pt>
                <c:pt idx="139">
                  <c:v>573</c:v>
                </c:pt>
                <c:pt idx="140">
                  <c:v>573</c:v>
                </c:pt>
                <c:pt idx="141">
                  <c:v>573</c:v>
                </c:pt>
                <c:pt idx="142">
                  <c:v>573</c:v>
                </c:pt>
                <c:pt idx="143">
                  <c:v>601</c:v>
                </c:pt>
                <c:pt idx="144">
                  <c:v>601</c:v>
                </c:pt>
                <c:pt idx="145">
                  <c:v>601</c:v>
                </c:pt>
                <c:pt idx="146">
                  <c:v>601</c:v>
                </c:pt>
                <c:pt idx="147">
                  <c:v>601</c:v>
                </c:pt>
                <c:pt idx="148">
                  <c:v>601</c:v>
                </c:pt>
                <c:pt idx="149">
                  <c:v>646</c:v>
                </c:pt>
                <c:pt idx="150">
                  <c:v>646</c:v>
                </c:pt>
                <c:pt idx="151">
                  <c:v>646</c:v>
                </c:pt>
                <c:pt idx="152">
                  <c:v>646</c:v>
                </c:pt>
                <c:pt idx="153">
                  <c:v>662</c:v>
                </c:pt>
                <c:pt idx="154">
                  <c:v>662</c:v>
                </c:pt>
                <c:pt idx="155">
                  <c:v>662</c:v>
                </c:pt>
                <c:pt idx="156">
                  <c:v>662</c:v>
                </c:pt>
                <c:pt idx="157">
                  <c:v>662</c:v>
                </c:pt>
                <c:pt idx="158">
                  <c:v>687</c:v>
                </c:pt>
                <c:pt idx="159">
                  <c:v>687</c:v>
                </c:pt>
                <c:pt idx="160">
                  <c:v>687</c:v>
                </c:pt>
                <c:pt idx="161">
                  <c:v>705</c:v>
                </c:pt>
                <c:pt idx="162">
                  <c:v>705</c:v>
                </c:pt>
                <c:pt idx="163">
                  <c:v>705</c:v>
                </c:pt>
                <c:pt idx="164">
                  <c:v>705</c:v>
                </c:pt>
                <c:pt idx="165">
                  <c:v>705</c:v>
                </c:pt>
                <c:pt idx="166">
                  <c:v>705</c:v>
                </c:pt>
                <c:pt idx="167">
                  <c:v>705</c:v>
                </c:pt>
                <c:pt idx="168">
                  <c:v>705</c:v>
                </c:pt>
                <c:pt idx="169">
                  <c:v>784</c:v>
                </c:pt>
                <c:pt idx="170">
                  <c:v>784</c:v>
                </c:pt>
                <c:pt idx="171">
                  <c:v>784</c:v>
                </c:pt>
                <c:pt idx="172">
                  <c:v>784</c:v>
                </c:pt>
                <c:pt idx="173">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extLst>
            <c:ext xmlns:c16="http://schemas.microsoft.com/office/drawing/2014/chart" uri="{C3380CC4-5D6E-409C-BE32-E72D297353CC}">
              <c16:uniqueId val="{00000001-8AE6-4EB1-AD18-F3E280D97E43}"/>
            </c:ext>
          </c:extLst>
        </c:ser>
        <c:ser>
          <c:idx val="2"/>
          <c:order val="2"/>
          <c:tx>
            <c:v>누적 플레이 시간(라이트)</c:v>
          </c:tx>
          <c:marker>
            <c:symbol val="triangl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General</c:formatCode>
                <c:ptCount val="306"/>
                <c:pt idx="0">
                  <c:v>5.2083333333333333E-4</c:v>
                </c:pt>
                <c:pt idx="1">
                  <c:v>8.1018518518518516E-4</c:v>
                </c:pt>
                <c:pt idx="2">
                  <c:v>1.2731481481481483E-3</c:v>
                </c:pt>
                <c:pt idx="3">
                  <c:v>1.8518518518518519E-3</c:v>
                </c:pt>
                <c:pt idx="4">
                  <c:v>2.3726851851851851E-3</c:v>
                </c:pt>
                <c:pt idx="5">
                  <c:v>2.7777777777777779E-3</c:v>
                </c:pt>
                <c:pt idx="6">
                  <c:v>3.1828703703703702E-3</c:v>
                </c:pt>
                <c:pt idx="7">
                  <c:v>3.5879629629629629E-3</c:v>
                </c:pt>
                <c:pt idx="8">
                  <c:v>3.9351851851851848E-3</c:v>
                </c:pt>
                <c:pt idx="9">
                  <c:v>4.7453703703703703E-3</c:v>
                </c:pt>
                <c:pt idx="10">
                  <c:v>5.2662037037037035E-3</c:v>
                </c:pt>
                <c:pt idx="11">
                  <c:v>5.7870370370370367E-3</c:v>
                </c:pt>
                <c:pt idx="12">
                  <c:v>6.3078703703703708E-3</c:v>
                </c:pt>
                <c:pt idx="13">
                  <c:v>6.5972222222222222E-3</c:v>
                </c:pt>
                <c:pt idx="14">
                  <c:v>7.0023148148148145E-3</c:v>
                </c:pt>
                <c:pt idx="15">
                  <c:v>7.2337962962962963E-3</c:v>
                </c:pt>
                <c:pt idx="16">
                  <c:v>7.4652777777777781E-3</c:v>
                </c:pt>
                <c:pt idx="17">
                  <c:v>7.8125E-3</c:v>
                </c:pt>
                <c:pt idx="18">
                  <c:v>8.6226851851851846E-3</c:v>
                </c:pt>
                <c:pt idx="19">
                  <c:v>9.0856481481481483E-3</c:v>
                </c:pt>
                <c:pt idx="20">
                  <c:v>9.5486111111111119E-3</c:v>
                </c:pt>
                <c:pt idx="21">
                  <c:v>9.9537037037037042E-3</c:v>
                </c:pt>
                <c:pt idx="22">
                  <c:v>1.0763888888888889E-2</c:v>
                </c:pt>
                <c:pt idx="23">
                  <c:v>1.1574074074074073E-2</c:v>
                </c:pt>
                <c:pt idx="24">
                  <c:v>1.2210648148148148E-2</c:v>
                </c:pt>
                <c:pt idx="25">
                  <c:v>1.2673611111111111E-2</c:v>
                </c:pt>
                <c:pt idx="26">
                  <c:v>1.2962962962962963E-2</c:v>
                </c:pt>
                <c:pt idx="27">
                  <c:v>1.3541666666666667E-2</c:v>
                </c:pt>
                <c:pt idx="28">
                  <c:v>1.3946759259259259E-2</c:v>
                </c:pt>
                <c:pt idx="29">
                  <c:v>1.4293981481481482E-2</c:v>
                </c:pt>
                <c:pt idx="30">
                  <c:v>1.4583333333333334E-2</c:v>
                </c:pt>
                <c:pt idx="31">
                  <c:v>1.4988425925925926E-2</c:v>
                </c:pt>
                <c:pt idx="32">
                  <c:v>1.5335648148148149E-2</c:v>
                </c:pt>
                <c:pt idx="33">
                  <c:v>1.579861111111111E-2</c:v>
                </c:pt>
                <c:pt idx="34">
                  <c:v>1.6087962962962964E-2</c:v>
                </c:pt>
                <c:pt idx="35">
                  <c:v>1.6724537037037038E-2</c:v>
                </c:pt>
                <c:pt idx="36">
                  <c:v>1.7071759259259259E-2</c:v>
                </c:pt>
                <c:pt idx="37">
                  <c:v>1.7303240740740741E-2</c:v>
                </c:pt>
                <c:pt idx="38">
                  <c:v>1.7418981481481483E-2</c:v>
                </c:pt>
                <c:pt idx="39">
                  <c:v>1.7534722222222222E-2</c:v>
                </c:pt>
                <c:pt idx="40">
                  <c:v>1.7766203703703704E-2</c:v>
                </c:pt>
                <c:pt idx="41">
                  <c:v>1.7939814814814815E-2</c:v>
                </c:pt>
                <c:pt idx="42">
                  <c:v>1.8113425925925925E-2</c:v>
                </c:pt>
                <c:pt idx="43">
                  <c:v>1.8576388888888889E-2</c:v>
                </c:pt>
                <c:pt idx="44">
                  <c:v>1.8981481481481481E-2</c:v>
                </c:pt>
                <c:pt idx="45">
                  <c:v>1.9386574074074073E-2</c:v>
                </c:pt>
                <c:pt idx="46">
                  <c:v>1.9791666666666666E-2</c:v>
                </c:pt>
                <c:pt idx="47">
                  <c:v>2.0196759259259258E-2</c:v>
                </c:pt>
                <c:pt idx="48">
                  <c:v>2.060185185185185E-2</c:v>
                </c:pt>
                <c:pt idx="49">
                  <c:v>2.0891203703703703E-2</c:v>
                </c:pt>
                <c:pt idx="50">
                  <c:v>2.1238425925925924E-2</c:v>
                </c:pt>
                <c:pt idx="51">
                  <c:v>2.1759259259259259E-2</c:v>
                </c:pt>
                <c:pt idx="52">
                  <c:v>2.1990740740740741E-2</c:v>
                </c:pt>
                <c:pt idx="53">
                  <c:v>2.2280092592592591E-2</c:v>
                </c:pt>
                <c:pt idx="54">
                  <c:v>2.2685185185185187E-2</c:v>
                </c:pt>
                <c:pt idx="55">
                  <c:v>2.2858796296296297E-2</c:v>
                </c:pt>
                <c:pt idx="56">
                  <c:v>2.3090277777777779E-2</c:v>
                </c:pt>
                <c:pt idx="57">
                  <c:v>2.326388888888889E-2</c:v>
                </c:pt>
                <c:pt idx="58">
                  <c:v>2.3668981481481482E-2</c:v>
                </c:pt>
                <c:pt idx="59">
                  <c:v>2.4189814814814813E-2</c:v>
                </c:pt>
                <c:pt idx="60">
                  <c:v>2.4594907407407409E-2</c:v>
                </c:pt>
                <c:pt idx="61">
                  <c:v>2.5000000000000001E-2</c:v>
                </c:pt>
                <c:pt idx="62">
                  <c:v>2.5173611111111112E-2</c:v>
                </c:pt>
                <c:pt idx="63">
                  <c:v>2.5289351851851851E-2</c:v>
                </c:pt>
                <c:pt idx="64">
                  <c:v>2.5578703703703704E-2</c:v>
                </c:pt>
                <c:pt idx="65">
                  <c:v>2.5868055555555554E-2</c:v>
                </c:pt>
                <c:pt idx="66">
                  <c:v>2.6215277777777778E-2</c:v>
                </c:pt>
                <c:pt idx="67">
                  <c:v>2.6504629629629628E-2</c:v>
                </c:pt>
                <c:pt idx="68">
                  <c:v>2.6851851851851852E-2</c:v>
                </c:pt>
                <c:pt idx="69">
                  <c:v>2.6967592592592592E-2</c:v>
                </c:pt>
                <c:pt idx="70">
                  <c:v>2.7141203703703702E-2</c:v>
                </c:pt>
                <c:pt idx="71">
                  <c:v>2.7488425925925927E-2</c:v>
                </c:pt>
                <c:pt idx="72">
                  <c:v>2.7893518518518519E-2</c:v>
                </c:pt>
                <c:pt idx="73">
                  <c:v>2.8125000000000001E-2</c:v>
                </c:pt>
                <c:pt idx="74">
                  <c:v>2.8645833333333332E-2</c:v>
                </c:pt>
                <c:pt idx="75">
                  <c:v>2.8935185185185185E-2</c:v>
                </c:pt>
                <c:pt idx="76">
                  <c:v>2.9224537037037042E-2</c:v>
                </c:pt>
                <c:pt idx="77">
                  <c:v>2.9861111111111113E-2</c:v>
                </c:pt>
                <c:pt idx="78">
                  <c:v>3.0150462962962966E-2</c:v>
                </c:pt>
                <c:pt idx="79">
                  <c:v>3.0439814814814815E-2</c:v>
                </c:pt>
                <c:pt idx="80">
                  <c:v>3.0729166666666665E-2</c:v>
                </c:pt>
                <c:pt idx="81">
                  <c:v>3.107638888888889E-2</c:v>
                </c:pt>
                <c:pt idx="82">
                  <c:v>3.1365740740740743E-2</c:v>
                </c:pt>
                <c:pt idx="83">
                  <c:v>3.2175925925925927E-2</c:v>
                </c:pt>
                <c:pt idx="84">
                  <c:v>3.2407407407407406E-2</c:v>
                </c:pt>
                <c:pt idx="85">
                  <c:v>3.2696759259259259E-2</c:v>
                </c:pt>
                <c:pt idx="86">
                  <c:v>3.304398148148148E-2</c:v>
                </c:pt>
                <c:pt idx="87">
                  <c:v>3.3391203703703701E-2</c:v>
                </c:pt>
                <c:pt idx="88">
                  <c:v>3.3738425925925929E-2</c:v>
                </c:pt>
                <c:pt idx="89">
                  <c:v>3.4027777777777775E-2</c:v>
                </c:pt>
                <c:pt idx="90">
                  <c:v>3.4375000000000003E-2</c:v>
                </c:pt>
                <c:pt idx="91">
                  <c:v>3.5011574074074077E-2</c:v>
                </c:pt>
                <c:pt idx="92">
                  <c:v>3.5358796296296298E-2</c:v>
                </c:pt>
                <c:pt idx="93">
                  <c:v>3.5706018518518519E-2</c:v>
                </c:pt>
                <c:pt idx="94">
                  <c:v>3.605324074074074E-2</c:v>
                </c:pt>
                <c:pt idx="95">
                  <c:v>3.6400462962962961E-2</c:v>
                </c:pt>
                <c:pt idx="96">
                  <c:v>3.7326388888888888E-2</c:v>
                </c:pt>
                <c:pt idx="97">
                  <c:v>3.7731481481481484E-2</c:v>
                </c:pt>
                <c:pt idx="98">
                  <c:v>3.8078703703703705E-2</c:v>
                </c:pt>
                <c:pt idx="99">
                  <c:v>3.9004629629629632E-2</c:v>
                </c:pt>
                <c:pt idx="100">
                  <c:v>3.9409722222222221E-2</c:v>
                </c:pt>
                <c:pt idx="101">
                  <c:v>3.9814814814814817E-2</c:v>
                </c:pt>
                <c:pt idx="102">
                  <c:v>4.0451388888888891E-2</c:v>
                </c:pt>
                <c:pt idx="103">
                  <c:v>4.085648148148148E-2</c:v>
                </c:pt>
                <c:pt idx="104">
                  <c:v>4.1203703703703701E-2</c:v>
                </c:pt>
                <c:pt idx="105">
                  <c:v>4.1550925925925929E-2</c:v>
                </c:pt>
                <c:pt idx="106">
                  <c:v>4.1840277777777775E-2</c:v>
                </c:pt>
                <c:pt idx="107">
                  <c:v>4.2476851851851849E-2</c:v>
                </c:pt>
                <c:pt idx="108">
                  <c:v>4.2824074074074077E-2</c:v>
                </c:pt>
                <c:pt idx="109">
                  <c:v>4.3113425925925923E-2</c:v>
                </c:pt>
                <c:pt idx="110">
                  <c:v>4.3576388888888887E-2</c:v>
                </c:pt>
                <c:pt idx="111">
                  <c:v>4.3923611111111108E-2</c:v>
                </c:pt>
                <c:pt idx="112">
                  <c:v>4.4270833333333336E-2</c:v>
                </c:pt>
                <c:pt idx="113">
                  <c:v>4.4618055555555557E-2</c:v>
                </c:pt>
                <c:pt idx="114">
                  <c:v>4.4849537037037035E-2</c:v>
                </c:pt>
                <c:pt idx="115">
                  <c:v>4.5196759259259256E-2</c:v>
                </c:pt>
                <c:pt idx="116">
                  <c:v>4.583333333333333E-2</c:v>
                </c:pt>
                <c:pt idx="117">
                  <c:v>4.6527777777777779E-2</c:v>
                </c:pt>
                <c:pt idx="118">
                  <c:v>4.6875E-2</c:v>
                </c:pt>
                <c:pt idx="119">
                  <c:v>4.7511574074074074E-2</c:v>
                </c:pt>
                <c:pt idx="120">
                  <c:v>4.7800925925925927E-2</c:v>
                </c:pt>
                <c:pt idx="121">
                  <c:v>4.8206018518518516E-2</c:v>
                </c:pt>
                <c:pt idx="122">
                  <c:v>4.884259259259259E-2</c:v>
                </c:pt>
                <c:pt idx="123">
                  <c:v>4.9421296296296297E-2</c:v>
                </c:pt>
                <c:pt idx="124">
                  <c:v>4.9826388888888892E-2</c:v>
                </c:pt>
                <c:pt idx="125">
                  <c:v>5.0289351851851849E-2</c:v>
                </c:pt>
                <c:pt idx="126">
                  <c:v>5.0578703703703702E-2</c:v>
                </c:pt>
                <c:pt idx="127">
                  <c:v>5.0868055555555555E-2</c:v>
                </c:pt>
                <c:pt idx="128">
                  <c:v>5.1099537037037034E-2</c:v>
                </c:pt>
                <c:pt idx="129">
                  <c:v>5.167824074074074E-2</c:v>
                </c:pt>
                <c:pt idx="130">
                  <c:v>5.185185185185185E-2</c:v>
                </c:pt>
                <c:pt idx="131">
                  <c:v>5.2025462962962968E-2</c:v>
                </c:pt>
                <c:pt idx="132">
                  <c:v>5.2256944444444446E-2</c:v>
                </c:pt>
                <c:pt idx="133">
                  <c:v>5.2546296296296299E-2</c:v>
                </c:pt>
                <c:pt idx="134">
                  <c:v>5.2951388888888888E-2</c:v>
                </c:pt>
                <c:pt idx="135">
                  <c:v>5.3356481481481484E-2</c:v>
                </c:pt>
                <c:pt idx="136">
                  <c:v>5.3761574074074073E-2</c:v>
                </c:pt>
                <c:pt idx="137">
                  <c:v>5.4166666666666669E-2</c:v>
                </c:pt>
                <c:pt idx="138">
                  <c:v>5.4282407407407404E-2</c:v>
                </c:pt>
                <c:pt idx="139">
                  <c:v>5.4571759259259257E-2</c:v>
                </c:pt>
                <c:pt idx="140">
                  <c:v>5.4976851851851853E-2</c:v>
                </c:pt>
                <c:pt idx="141">
                  <c:v>5.5150462962962964E-2</c:v>
                </c:pt>
                <c:pt idx="142">
                  <c:v>5.5555555555555552E-2</c:v>
                </c:pt>
                <c:pt idx="143">
                  <c:v>5.5787037037037038E-2</c:v>
                </c:pt>
                <c:pt idx="144">
                  <c:v>5.6134259259259259E-2</c:v>
                </c:pt>
                <c:pt idx="145">
                  <c:v>5.752314814814815E-2</c:v>
                </c:pt>
                <c:pt idx="146">
                  <c:v>5.8796296296296298E-2</c:v>
                </c:pt>
                <c:pt idx="147">
                  <c:v>6.0300925925925924E-2</c:v>
                </c:pt>
                <c:pt idx="148">
                  <c:v>6.0474537037037035E-2</c:v>
                </c:pt>
                <c:pt idx="149">
                  <c:v>6.128472222222222E-2</c:v>
                </c:pt>
                <c:pt idx="150">
                  <c:v>6.2152777777777779E-2</c:v>
                </c:pt>
                <c:pt idx="151">
                  <c:v>6.2557870370370375E-2</c:v>
                </c:pt>
                <c:pt idx="152">
                  <c:v>6.3136574074074067E-2</c:v>
                </c:pt>
                <c:pt idx="153">
                  <c:v>6.3831018518518523E-2</c:v>
                </c:pt>
                <c:pt idx="154">
                  <c:v>6.4178240740740744E-2</c:v>
                </c:pt>
                <c:pt idx="155">
                  <c:v>6.4872685185185186E-2</c:v>
                </c:pt>
                <c:pt idx="156">
                  <c:v>6.5219907407407407E-2</c:v>
                </c:pt>
                <c:pt idx="157">
                  <c:v>6.5856481481481488E-2</c:v>
                </c:pt>
                <c:pt idx="158">
                  <c:v>6.6145833333333334E-2</c:v>
                </c:pt>
                <c:pt idx="159">
                  <c:v>6.6493055555555555E-2</c:v>
                </c:pt>
                <c:pt idx="160">
                  <c:v>6.6898148148148151E-2</c:v>
                </c:pt>
                <c:pt idx="161">
                  <c:v>6.7071759259259262E-2</c:v>
                </c:pt>
                <c:pt idx="162">
                  <c:v>6.7650462962962968E-2</c:v>
                </c:pt>
                <c:pt idx="163">
                  <c:v>6.8171296296296299E-2</c:v>
                </c:pt>
                <c:pt idx="164">
                  <c:v>6.8692129629629631E-2</c:v>
                </c:pt>
                <c:pt idx="165">
                  <c:v>6.9444444444444448E-2</c:v>
                </c:pt>
                <c:pt idx="166">
                  <c:v>7.0196759259259264E-2</c:v>
                </c:pt>
                <c:pt idx="167">
                  <c:v>7.1932870370370369E-2</c:v>
                </c:pt>
                <c:pt idx="168">
                  <c:v>7.228009259259259E-2</c:v>
                </c:pt>
                <c:pt idx="169">
                  <c:v>7.2916666666666671E-2</c:v>
                </c:pt>
                <c:pt idx="170">
                  <c:v>7.3900462962962959E-2</c:v>
                </c:pt>
                <c:pt idx="171">
                  <c:v>7.4652777777777776E-2</c:v>
                </c:pt>
                <c:pt idx="172">
                  <c:v>7.4999999999999997E-2</c:v>
                </c:pt>
                <c:pt idx="173">
                  <c:v>7.5231481481481483E-2</c:v>
                </c:pt>
                <c:pt idx="174">
                  <c:v>7.5578703703703703E-2</c:v>
                </c:pt>
                <c:pt idx="175">
                  <c:v>7.5810185185185189E-2</c:v>
                </c:pt>
                <c:pt idx="176">
                  <c:v>7.6099537037037035E-2</c:v>
                </c:pt>
                <c:pt idx="177">
                  <c:v>7.7199074074074073E-2</c:v>
                </c:pt>
                <c:pt idx="178">
                  <c:v>7.829861111111111E-2</c:v>
                </c:pt>
                <c:pt idx="179">
                  <c:v>7.9571759259259259E-2</c:v>
                </c:pt>
                <c:pt idx="180">
                  <c:v>8.1655092592592599E-2</c:v>
                </c:pt>
                <c:pt idx="181">
                  <c:v>8.200231481481482E-2</c:v>
                </c:pt>
                <c:pt idx="182">
                  <c:v>8.2696759259259262E-2</c:v>
                </c:pt>
                <c:pt idx="183">
                  <c:v>8.3101851851851857E-2</c:v>
                </c:pt>
                <c:pt idx="184">
                  <c:v>8.4027777777777785E-2</c:v>
                </c:pt>
                <c:pt idx="185">
                  <c:v>8.5474537037037043E-2</c:v>
                </c:pt>
                <c:pt idx="186">
                  <c:v>8.6053240740740736E-2</c:v>
                </c:pt>
                <c:pt idx="187">
                  <c:v>8.7384259259259259E-2</c:v>
                </c:pt>
                <c:pt idx="188">
                  <c:v>8.8541666666666671E-2</c:v>
                </c:pt>
                <c:pt idx="189">
                  <c:v>8.9467592592592599E-2</c:v>
                </c:pt>
                <c:pt idx="190">
                  <c:v>9.0104166666666666E-2</c:v>
                </c:pt>
                <c:pt idx="191">
                  <c:v>9.0682870370370372E-2</c:v>
                </c:pt>
                <c:pt idx="192">
                  <c:v>9.1319444444444439E-2</c:v>
                </c:pt>
                <c:pt idx="193">
                  <c:v>9.1724537037037035E-2</c:v>
                </c:pt>
                <c:pt idx="194">
                  <c:v>9.195601851851852E-2</c:v>
                </c:pt>
                <c:pt idx="195">
                  <c:v>9.2592592592592587E-2</c:v>
                </c:pt>
                <c:pt idx="196">
                  <c:v>9.2939814814814808E-2</c:v>
                </c:pt>
                <c:pt idx="197">
                  <c:v>9.3634259259259264E-2</c:v>
                </c:pt>
                <c:pt idx="198">
                  <c:v>9.392361111111111E-2</c:v>
                </c:pt>
                <c:pt idx="199">
                  <c:v>9.4212962962962957E-2</c:v>
                </c:pt>
                <c:pt idx="200">
                  <c:v>9.4502314814814817E-2</c:v>
                </c:pt>
                <c:pt idx="201">
                  <c:v>9.4791666666666663E-2</c:v>
                </c:pt>
                <c:pt idx="202">
                  <c:v>9.5486111111111105E-2</c:v>
                </c:pt>
                <c:pt idx="203">
                  <c:v>9.5775462962962965E-2</c:v>
                </c:pt>
                <c:pt idx="204">
                  <c:v>9.6875000000000003E-2</c:v>
                </c:pt>
                <c:pt idx="205">
                  <c:v>9.7164351851851849E-2</c:v>
                </c:pt>
                <c:pt idx="206">
                  <c:v>9.7453703703703709E-2</c:v>
                </c:pt>
                <c:pt idx="207">
                  <c:v>9.8148148148148151E-2</c:v>
                </c:pt>
                <c:pt idx="208">
                  <c:v>9.8784722222222218E-2</c:v>
                </c:pt>
                <c:pt idx="209">
                  <c:v>9.9710648148148145E-2</c:v>
                </c:pt>
                <c:pt idx="210">
                  <c:v>0.1</c:v>
                </c:pt>
                <c:pt idx="211">
                  <c:v>0.10034722222222223</c:v>
                </c:pt>
                <c:pt idx="212">
                  <c:v>0.10069444444444445</c:v>
                </c:pt>
                <c:pt idx="213">
                  <c:v>0.10121527777777778</c:v>
                </c:pt>
                <c:pt idx="214">
                  <c:v>0.10202546296296296</c:v>
                </c:pt>
                <c:pt idx="215">
                  <c:v>0.10248842592592593</c:v>
                </c:pt>
                <c:pt idx="216">
                  <c:v>0.10295138888888888</c:v>
                </c:pt>
                <c:pt idx="217">
                  <c:v>0.10318287037037037</c:v>
                </c:pt>
                <c:pt idx="218">
                  <c:v>0.10387731481481481</c:v>
                </c:pt>
                <c:pt idx="219">
                  <c:v>0.10451388888888889</c:v>
                </c:pt>
                <c:pt idx="220">
                  <c:v>0.10480324074074074</c:v>
                </c:pt>
                <c:pt idx="221">
                  <c:v>0.10526620370370371</c:v>
                </c:pt>
                <c:pt idx="222">
                  <c:v>0.10590277777777778</c:v>
                </c:pt>
                <c:pt idx="223">
                  <c:v>0.10619212962962964</c:v>
                </c:pt>
                <c:pt idx="224">
                  <c:v>0.1068287037037037</c:v>
                </c:pt>
                <c:pt idx="225">
                  <c:v>0.10758101851851852</c:v>
                </c:pt>
                <c:pt idx="226">
                  <c:v>0.10787037037037037</c:v>
                </c:pt>
                <c:pt idx="227">
                  <c:v>0.10879629629629629</c:v>
                </c:pt>
                <c:pt idx="228">
                  <c:v>0.10943287037037037</c:v>
                </c:pt>
                <c:pt idx="229">
                  <c:v>0.10972222222222222</c:v>
                </c:pt>
                <c:pt idx="230">
                  <c:v>0.11041666666666666</c:v>
                </c:pt>
                <c:pt idx="231">
                  <c:v>0.11105324074074074</c:v>
                </c:pt>
                <c:pt idx="232">
                  <c:v>0.11140046296296297</c:v>
                </c:pt>
                <c:pt idx="233">
                  <c:v>0.11203703703703703</c:v>
                </c:pt>
                <c:pt idx="234">
                  <c:v>0.11244212962962963</c:v>
                </c:pt>
                <c:pt idx="235">
                  <c:v>0.11278935185185185</c:v>
                </c:pt>
                <c:pt idx="236">
                  <c:v>0.11302083333333333</c:v>
                </c:pt>
                <c:pt idx="237">
                  <c:v>0.11325231481481482</c:v>
                </c:pt>
                <c:pt idx="238">
                  <c:v>0.11550925925925926</c:v>
                </c:pt>
                <c:pt idx="239">
                  <c:v>0.11915509259259259</c:v>
                </c:pt>
                <c:pt idx="240">
                  <c:v>0.1193287037037037</c:v>
                </c:pt>
                <c:pt idx="241">
                  <c:v>0.11967592592592592</c:v>
                </c:pt>
                <c:pt idx="242">
                  <c:v>0.11984953703703703</c:v>
                </c:pt>
                <c:pt idx="243">
                  <c:v>0.12013888888888889</c:v>
                </c:pt>
                <c:pt idx="244">
                  <c:v>0.12077546296296296</c:v>
                </c:pt>
                <c:pt idx="245">
                  <c:v>0.12239583333333333</c:v>
                </c:pt>
                <c:pt idx="246">
                  <c:v>0.12366898148148148</c:v>
                </c:pt>
                <c:pt idx="247">
                  <c:v>0.12442129629629629</c:v>
                </c:pt>
                <c:pt idx="248">
                  <c:v>0.12517361111111111</c:v>
                </c:pt>
                <c:pt idx="249">
                  <c:v>0.12662037037037038</c:v>
                </c:pt>
                <c:pt idx="250">
                  <c:v>0.12771990740740741</c:v>
                </c:pt>
                <c:pt idx="251">
                  <c:v>0.12795138888888888</c:v>
                </c:pt>
                <c:pt idx="252">
                  <c:v>0.12858796296296296</c:v>
                </c:pt>
                <c:pt idx="253">
                  <c:v>0.12922453703703704</c:v>
                </c:pt>
                <c:pt idx="254">
                  <c:v>0.13038194444444445</c:v>
                </c:pt>
                <c:pt idx="255">
                  <c:v>0.13078703703703703</c:v>
                </c:pt>
                <c:pt idx="256">
                  <c:v>0.13113425925925926</c:v>
                </c:pt>
                <c:pt idx="257">
                  <c:v>0.13142361111111112</c:v>
                </c:pt>
                <c:pt idx="258">
                  <c:v>0.13177083333333334</c:v>
                </c:pt>
                <c:pt idx="259">
                  <c:v>0.13240740740740742</c:v>
                </c:pt>
                <c:pt idx="260">
                  <c:v>0.13269675925925925</c:v>
                </c:pt>
                <c:pt idx="261">
                  <c:v>0.13333333333333333</c:v>
                </c:pt>
                <c:pt idx="262">
                  <c:v>0.13368055555555555</c:v>
                </c:pt>
                <c:pt idx="263">
                  <c:v>0.13402777777777777</c:v>
                </c:pt>
                <c:pt idx="264">
                  <c:v>0.13576388888888888</c:v>
                </c:pt>
                <c:pt idx="265">
                  <c:v>0.13645833333333332</c:v>
                </c:pt>
                <c:pt idx="266">
                  <c:v>0.13773148148148148</c:v>
                </c:pt>
                <c:pt idx="267">
                  <c:v>0.13871527777777778</c:v>
                </c:pt>
                <c:pt idx="268">
                  <c:v>0.13946759259259259</c:v>
                </c:pt>
                <c:pt idx="269">
                  <c:v>0.14004629629629631</c:v>
                </c:pt>
                <c:pt idx="270">
                  <c:v>0.14039351851851853</c:v>
                </c:pt>
                <c:pt idx="271">
                  <c:v>0.14079861111111111</c:v>
                </c:pt>
                <c:pt idx="272">
                  <c:v>0.14108796296296297</c:v>
                </c:pt>
                <c:pt idx="273">
                  <c:v>0.14178240740740741</c:v>
                </c:pt>
                <c:pt idx="274">
                  <c:v>0.14247685185185185</c:v>
                </c:pt>
                <c:pt idx="275">
                  <c:v>0.14421296296296296</c:v>
                </c:pt>
                <c:pt idx="276">
                  <c:v>0.1449074074074074</c:v>
                </c:pt>
                <c:pt idx="277">
                  <c:v>0.14554398148148148</c:v>
                </c:pt>
                <c:pt idx="278">
                  <c:v>0.14618055555555556</c:v>
                </c:pt>
                <c:pt idx="279">
                  <c:v>0.1464699074074074</c:v>
                </c:pt>
                <c:pt idx="280">
                  <c:v>0.14722222222222223</c:v>
                </c:pt>
                <c:pt idx="281">
                  <c:v>0.14751157407407409</c:v>
                </c:pt>
                <c:pt idx="282">
                  <c:v>0.15480324074074073</c:v>
                </c:pt>
                <c:pt idx="283">
                  <c:v>0.15543981481481481</c:v>
                </c:pt>
                <c:pt idx="284">
                  <c:v>0.15729166666666666</c:v>
                </c:pt>
                <c:pt idx="285">
                  <c:v>0.15914351851851852</c:v>
                </c:pt>
                <c:pt idx="286">
                  <c:v>0.16134259259259259</c:v>
                </c:pt>
                <c:pt idx="287">
                  <c:v>0.16412037037037036</c:v>
                </c:pt>
                <c:pt idx="288">
                  <c:v>0.16475694444444444</c:v>
                </c:pt>
                <c:pt idx="289">
                  <c:v>0.16539351851851852</c:v>
                </c:pt>
                <c:pt idx="290">
                  <c:v>0.16574074074074074</c:v>
                </c:pt>
                <c:pt idx="291">
                  <c:v>0.16608796296296297</c:v>
                </c:pt>
                <c:pt idx="292">
                  <c:v>0.16747685185185185</c:v>
                </c:pt>
                <c:pt idx="293">
                  <c:v>0.16811342592592593</c:v>
                </c:pt>
                <c:pt idx="294">
                  <c:v>0.16875000000000001</c:v>
                </c:pt>
                <c:pt idx="295">
                  <c:v>0.16938657407407406</c:v>
                </c:pt>
                <c:pt idx="296">
                  <c:v>0.17077546296296298</c:v>
                </c:pt>
                <c:pt idx="297">
                  <c:v>0.17216435185185186</c:v>
                </c:pt>
                <c:pt idx="298">
                  <c:v>0.17251157407407408</c:v>
                </c:pt>
                <c:pt idx="299">
                  <c:v>0.17291666666666666</c:v>
                </c:pt>
                <c:pt idx="300">
                  <c:v>0.17372685185185185</c:v>
                </c:pt>
                <c:pt idx="301">
                  <c:v>0.17471064814814816</c:v>
                </c:pt>
                <c:pt idx="302">
                  <c:v>0.17534722222222221</c:v>
                </c:pt>
                <c:pt idx="303">
                  <c:v>0.17598379629629629</c:v>
                </c:pt>
                <c:pt idx="304">
                  <c:v>0.17679398148148148</c:v>
                </c:pt>
                <c:pt idx="305">
                  <c:v>0.17754629629629629</c:v>
                </c:pt>
              </c:numCache>
            </c:numRef>
          </c:val>
          <c:smooth val="0"/>
          <c:extLst>
            <c:ext xmlns:c16="http://schemas.microsoft.com/office/drawing/2014/chart" uri="{C3380CC4-5D6E-409C-BE32-E72D297353CC}">
              <c16:uniqueId val="{00000002-8AE6-4EB1-AD18-F3E280D97E43}"/>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invertIfNegative val="1"/>
          <c:cat>
            <c:strRef>
              <c:f>'밸런스 곡선'!$F$37:$F$42</c:f>
              <c:strCache>
                <c:ptCount val="6"/>
                <c:pt idx="1">
                  <c:v>인연 대상</c:v>
                </c:pt>
                <c:pt idx="2">
                  <c:v>도시</c:v>
                </c:pt>
                <c:pt idx="3">
                  <c:v>예쁜 고양이</c:v>
                </c:pt>
                <c:pt idx="4">
                  <c:v>차우선</c:v>
                </c:pt>
                <c:pt idx="5">
                  <c:v>한도윤</c:v>
                </c:pt>
              </c:strCache>
            </c:strRef>
          </c:cat>
          <c:val>
            <c:numRef>
              <c:f>'밸런스 곡선'!$G$37:$G$42</c:f>
              <c:numCache>
                <c:formatCode>0.00</c:formatCode>
                <c:ptCount val="6"/>
                <c:pt idx="1">
                  <c:v>0</c:v>
                </c:pt>
                <c:pt idx="2">
                  <c:v>0</c:v>
                </c:pt>
                <c:pt idx="3">
                  <c:v>0</c:v>
                </c:pt>
                <c:pt idx="4">
                  <c:v>45</c:v>
                </c:pt>
                <c:pt idx="5">
                  <c:v>75</c:v>
                </c:pt>
              </c:numCache>
            </c:numRef>
          </c:val>
          <c:extLst>
            <c:ext xmlns:c16="http://schemas.microsoft.com/office/drawing/2014/chart" uri="{C3380CC4-5D6E-409C-BE32-E72D297353CC}">
              <c16:uniqueId val="{00000000-0981-4F5E-9630-69EBB157D334}"/>
            </c:ext>
          </c:extLst>
        </c:ser>
        <c:ser>
          <c:idx val="1"/>
          <c:order val="1"/>
          <c:tx>
            <c:v>최종 수치</c:v>
          </c:tx>
          <c:invertIfNegative val="1"/>
          <c:cat>
            <c:strRef>
              <c:f>'밸런스 곡선'!$F$37:$F$42</c:f>
              <c:strCache>
                <c:ptCount val="6"/>
                <c:pt idx="1">
                  <c:v>인연 대상</c:v>
                </c:pt>
                <c:pt idx="2">
                  <c:v>도시</c:v>
                </c:pt>
                <c:pt idx="3">
                  <c:v>예쁜 고양이</c:v>
                </c:pt>
                <c:pt idx="4">
                  <c:v>차우선</c:v>
                </c:pt>
                <c:pt idx="5">
                  <c:v>한도윤</c:v>
                </c:pt>
              </c:strCache>
            </c:strRef>
          </c:cat>
          <c:val>
            <c:numRef>
              <c:f>'밸런스 곡선'!$H$37:$H$42</c:f>
              <c:numCache>
                <c:formatCode>0.00</c:formatCode>
                <c:ptCount val="6"/>
                <c:pt idx="1">
                  <c:v>0</c:v>
                </c:pt>
                <c:pt idx="2">
                  <c:v>0</c:v>
                </c:pt>
                <c:pt idx="3">
                  <c:v>0</c:v>
                </c:pt>
                <c:pt idx="4">
                  <c:v>0</c:v>
                </c:pt>
                <c:pt idx="5">
                  <c:v>0</c:v>
                </c:pt>
              </c:numCache>
            </c:numRef>
          </c:val>
          <c:extLst>
            <c:ext xmlns:c16="http://schemas.microsoft.com/office/drawing/2014/chart" uri="{C3380CC4-5D6E-409C-BE32-E72D297353CC}">
              <c16:uniqueId val="{00000001-0981-4F5E-9630-69EBB157D33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a:t>보스별 예상 전투 시간 비교</a:t>
            </a:r>
          </a:p>
        </c:rich>
      </c:tx>
      <c:overlay val="0"/>
    </c:title>
    <c:autoTitleDeleted val="0"/>
    <c:plotArea>
      <c:layout/>
      <c:barChart>
        <c:barDir val="col"/>
        <c:grouping val="clustered"/>
        <c:varyColors val="0"/>
        <c:ser>
          <c:idx val="0"/>
          <c:order val="0"/>
          <c:tx>
            <c:v>라이트(분)</c:v>
          </c:tx>
          <c:invertIfNegative val="1"/>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요약'!$B$14:$B$19</c:f>
              <c:numCache>
                <c:formatCode>General</c:formatCode>
                <c:ptCount val="6"/>
                <c:pt idx="0">
                  <c:v>6</c:v>
                </c:pt>
                <c:pt idx="1">
                  <c:v>7</c:v>
                </c:pt>
                <c:pt idx="2">
                  <c:v>8</c:v>
                </c:pt>
                <c:pt idx="3">
                  <c:v>8.5</c:v>
                </c:pt>
                <c:pt idx="4">
                  <c:v>10</c:v>
                </c:pt>
                <c:pt idx="5">
                  <c:v>12.5</c:v>
                </c:pt>
              </c:numCache>
            </c:numRef>
          </c:val>
          <c:extLst>
            <c:ext xmlns:c16="http://schemas.microsoft.com/office/drawing/2014/chart" uri="{C3380CC4-5D6E-409C-BE32-E72D297353CC}">
              <c16:uniqueId val="{00000000-C25C-4645-9876-48C220330918}"/>
            </c:ext>
          </c:extLst>
        </c:ser>
        <c:ser>
          <c:idx val="1"/>
          <c:order val="1"/>
          <c:tx>
            <c:v>미들(분)</c:v>
          </c:tx>
          <c:invertIfNegative val="1"/>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요약'!$C$14:$C$19</c:f>
              <c:numCache>
                <c:formatCode>General</c:formatCode>
                <c:ptCount val="6"/>
                <c:pt idx="0">
                  <c:v>5.5</c:v>
                </c:pt>
                <c:pt idx="1">
                  <c:v>6.5</c:v>
                </c:pt>
                <c:pt idx="2">
                  <c:v>7.5</c:v>
                </c:pt>
                <c:pt idx="3">
                  <c:v>8</c:v>
                </c:pt>
                <c:pt idx="4">
                  <c:v>9.5</c:v>
                </c:pt>
                <c:pt idx="5">
                  <c:v>12</c:v>
                </c:pt>
              </c:numCache>
            </c:numRef>
          </c:val>
          <c:extLst>
            <c:ext xmlns:c16="http://schemas.microsoft.com/office/drawing/2014/chart" uri="{C3380CC4-5D6E-409C-BE32-E72D297353CC}">
              <c16:uniqueId val="{00000001-C25C-4645-9876-48C220330918}"/>
            </c:ext>
          </c:extLst>
        </c:ser>
        <c:ser>
          <c:idx val="2"/>
          <c:order val="2"/>
          <c:tx>
            <c:v>헤비(분)</c:v>
          </c:tx>
          <c:invertIfNegative val="1"/>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요약'!$D$14:$D$19</c:f>
              <c:numCache>
                <c:formatCode>General</c:formatCode>
                <c:ptCount val="6"/>
                <c:pt idx="0">
                  <c:v>5</c:v>
                </c:pt>
                <c:pt idx="1">
                  <c:v>6</c:v>
                </c:pt>
                <c:pt idx="2">
                  <c:v>7</c:v>
                </c:pt>
                <c:pt idx="3">
                  <c:v>7.5</c:v>
                </c:pt>
                <c:pt idx="4">
                  <c:v>9</c:v>
                </c:pt>
                <c:pt idx="5">
                  <c:v>11.5</c:v>
                </c:pt>
              </c:numCache>
            </c:numRef>
          </c:val>
          <c:extLst>
            <c:ext xmlns:c16="http://schemas.microsoft.com/office/drawing/2014/chart" uri="{C3380CC4-5D6E-409C-BE32-E72D297353CC}">
              <c16:uniqueId val="{00000002-C25C-4645-9876-48C22033091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g"/><Relationship Id="rId7" Type="http://schemas.openxmlformats.org/officeDocument/2006/relationships/image" Target="../media/image7.pn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13" Type="http://schemas.openxmlformats.org/officeDocument/2006/relationships/image" Target="../media/image24.png"/><Relationship Id="rId18" Type="http://schemas.openxmlformats.org/officeDocument/2006/relationships/image" Target="../media/image29.png"/><Relationship Id="rId26" Type="http://schemas.openxmlformats.org/officeDocument/2006/relationships/image" Target="../media/image37.png"/><Relationship Id="rId39" Type="http://schemas.openxmlformats.org/officeDocument/2006/relationships/image" Target="../media/image50.png"/><Relationship Id="rId21" Type="http://schemas.openxmlformats.org/officeDocument/2006/relationships/image" Target="../media/image32.png"/><Relationship Id="rId34" Type="http://schemas.openxmlformats.org/officeDocument/2006/relationships/image" Target="../media/image45.png"/><Relationship Id="rId42" Type="http://schemas.openxmlformats.org/officeDocument/2006/relationships/image" Target="../media/image53.png"/><Relationship Id="rId7" Type="http://schemas.openxmlformats.org/officeDocument/2006/relationships/image" Target="../media/image18.png"/><Relationship Id="rId2" Type="http://schemas.openxmlformats.org/officeDocument/2006/relationships/image" Target="../media/image13.png"/><Relationship Id="rId16" Type="http://schemas.openxmlformats.org/officeDocument/2006/relationships/image" Target="../media/image27.png"/><Relationship Id="rId20" Type="http://schemas.openxmlformats.org/officeDocument/2006/relationships/image" Target="../media/image31.png"/><Relationship Id="rId29" Type="http://schemas.openxmlformats.org/officeDocument/2006/relationships/image" Target="../media/image40.png"/><Relationship Id="rId41" Type="http://schemas.openxmlformats.org/officeDocument/2006/relationships/image" Target="../media/image52.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24" Type="http://schemas.openxmlformats.org/officeDocument/2006/relationships/image" Target="../media/image35.png"/><Relationship Id="rId32" Type="http://schemas.openxmlformats.org/officeDocument/2006/relationships/image" Target="../media/image43.png"/><Relationship Id="rId37" Type="http://schemas.openxmlformats.org/officeDocument/2006/relationships/image" Target="../media/image48.png"/><Relationship Id="rId40" Type="http://schemas.openxmlformats.org/officeDocument/2006/relationships/image" Target="../media/image51.png"/><Relationship Id="rId5" Type="http://schemas.openxmlformats.org/officeDocument/2006/relationships/image" Target="../media/image16.png"/><Relationship Id="rId15" Type="http://schemas.openxmlformats.org/officeDocument/2006/relationships/image" Target="../media/image26.png"/><Relationship Id="rId23" Type="http://schemas.openxmlformats.org/officeDocument/2006/relationships/image" Target="../media/image34.png"/><Relationship Id="rId28" Type="http://schemas.openxmlformats.org/officeDocument/2006/relationships/image" Target="../media/image39.png"/><Relationship Id="rId36" Type="http://schemas.openxmlformats.org/officeDocument/2006/relationships/image" Target="../media/image47.png"/><Relationship Id="rId10" Type="http://schemas.openxmlformats.org/officeDocument/2006/relationships/image" Target="../media/image21.png"/><Relationship Id="rId19" Type="http://schemas.openxmlformats.org/officeDocument/2006/relationships/image" Target="../media/image30.png"/><Relationship Id="rId31" Type="http://schemas.openxmlformats.org/officeDocument/2006/relationships/image" Target="../media/image42.png"/><Relationship Id="rId4" Type="http://schemas.openxmlformats.org/officeDocument/2006/relationships/image" Target="../media/image15.png"/><Relationship Id="rId9" Type="http://schemas.openxmlformats.org/officeDocument/2006/relationships/image" Target="../media/image20.png"/><Relationship Id="rId14" Type="http://schemas.openxmlformats.org/officeDocument/2006/relationships/image" Target="../media/image25.png"/><Relationship Id="rId22" Type="http://schemas.openxmlformats.org/officeDocument/2006/relationships/image" Target="../media/image33.png"/><Relationship Id="rId27" Type="http://schemas.openxmlformats.org/officeDocument/2006/relationships/image" Target="../media/image38.png"/><Relationship Id="rId30" Type="http://schemas.openxmlformats.org/officeDocument/2006/relationships/image" Target="../media/image41.png"/><Relationship Id="rId35" Type="http://schemas.openxmlformats.org/officeDocument/2006/relationships/image" Target="../media/image46.png"/><Relationship Id="rId43" Type="http://schemas.openxmlformats.org/officeDocument/2006/relationships/image" Target="../media/image54.png"/><Relationship Id="rId8" Type="http://schemas.openxmlformats.org/officeDocument/2006/relationships/image" Target="../media/image19.png"/><Relationship Id="rId3" Type="http://schemas.openxmlformats.org/officeDocument/2006/relationships/image" Target="../media/image14.png"/><Relationship Id="rId12" Type="http://schemas.openxmlformats.org/officeDocument/2006/relationships/image" Target="../media/image23.png"/><Relationship Id="rId17" Type="http://schemas.openxmlformats.org/officeDocument/2006/relationships/image" Target="../media/image28.png"/><Relationship Id="rId25" Type="http://schemas.openxmlformats.org/officeDocument/2006/relationships/image" Target="../media/image36.png"/><Relationship Id="rId33" Type="http://schemas.openxmlformats.org/officeDocument/2006/relationships/image" Target="../media/image44.png"/><Relationship Id="rId38" Type="http://schemas.openxmlformats.org/officeDocument/2006/relationships/image" Target="../media/image49.png"/></Relationships>
</file>

<file path=xl/drawings/_rels/drawing6.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2124075</xdr:colOff>
      <xdr:row>18</xdr:row>
      <xdr:rowOff>381000</xdr:rowOff>
    </xdr:to>
    <xdr:sp macro="" textlink="">
      <xdr:nvSpPr>
        <xdr:cNvPr id="1028" name="Text Box 4" hidden="1">
          <a:extLst>
            <a:ext uri="{FF2B5EF4-FFF2-40B4-BE49-F238E27FC236}">
              <a16:creationId xmlns:a16="http://schemas.microsoft.com/office/drawing/2014/main" id="{C7B05DBF-97B4-493D-9B18-FD8C0C5E379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editAs="absolute">
    <xdr:from>
      <xdr:col>17</xdr:col>
      <xdr:colOff>142875</xdr:colOff>
      <xdr:row>1</xdr:row>
      <xdr:rowOff>19050</xdr:rowOff>
    </xdr:from>
    <xdr:to>
      <xdr:col>19</xdr:col>
      <xdr:colOff>142875</xdr:colOff>
      <xdr:row>3</xdr:row>
      <xdr:rowOff>19050</xdr:rowOff>
    </xdr:to>
    <xdr:sp macro="" textlink="">
      <xdr:nvSpPr>
        <xdr:cNvPr id="1027" name="Text Box 3" hidden="1">
          <a:extLst>
            <a:ext uri="{FF2B5EF4-FFF2-40B4-BE49-F238E27FC236}">
              <a16:creationId xmlns:a16="http://schemas.microsoft.com/office/drawing/2014/main" id="{F1578919-C48E-4D57-9B56-630FBCDD47DE}"/>
            </a:ext>
          </a:extLst>
        </xdr:cNvPr>
        <xdr:cNvSpPr txBox="1">
          <a:spLocks noChangeArrowheads="1"/>
        </xdr:cNvSpPr>
      </xdr:nvSpPr>
      <xdr:spPr bwMode="auto">
        <a:xfrm>
          <a:off x="36347400" y="381000"/>
          <a:ext cx="5133975" cy="12096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142875</xdr:colOff>
      <xdr:row>1</xdr:row>
      <xdr:rowOff>19050</xdr:rowOff>
    </xdr:from>
    <xdr:to>
      <xdr:col>4</xdr:col>
      <xdr:colOff>142875</xdr:colOff>
      <xdr:row>3</xdr:row>
      <xdr:rowOff>19050</xdr:rowOff>
    </xdr:to>
    <xdr:sp macro="" textlink="">
      <xdr:nvSpPr>
        <xdr:cNvPr id="1026" name="Text Box 2" hidden="1">
          <a:extLst>
            <a:ext uri="{FF2B5EF4-FFF2-40B4-BE49-F238E27FC236}">
              <a16:creationId xmlns:a16="http://schemas.microsoft.com/office/drawing/2014/main" id="{9EDCC979-4767-4454-B894-77897C975F54}"/>
            </a:ext>
          </a:extLst>
        </xdr:cNvPr>
        <xdr:cNvSpPr txBox="1">
          <a:spLocks noChangeArrowheads="1"/>
        </xdr:cNvSpPr>
      </xdr:nvSpPr>
      <xdr:spPr bwMode="auto">
        <a:xfrm>
          <a:off x="2276475" y="381000"/>
          <a:ext cx="2019300" cy="12096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142875</xdr:colOff>
      <xdr:row>1</xdr:row>
      <xdr:rowOff>19050</xdr:rowOff>
    </xdr:from>
    <xdr:to>
      <xdr:col>4</xdr:col>
      <xdr:colOff>142875</xdr:colOff>
      <xdr:row>3</xdr:row>
      <xdr:rowOff>19050</xdr:rowOff>
    </xdr:to>
    <xdr:sp macro="" textlink="">
      <xdr:nvSpPr>
        <xdr:cNvPr id="1025" name="Text Box 1" hidden="1">
          <a:extLst>
            <a:ext uri="{FF2B5EF4-FFF2-40B4-BE49-F238E27FC236}">
              <a16:creationId xmlns:a16="http://schemas.microsoft.com/office/drawing/2014/main" id="{E6CD89C6-ED98-4770-89A8-069B8D04CF73}"/>
            </a:ext>
          </a:extLst>
        </xdr:cNvPr>
        <xdr:cNvSpPr txBox="1">
          <a:spLocks noChangeArrowheads="1"/>
        </xdr:cNvSpPr>
      </xdr:nvSpPr>
      <xdr:spPr bwMode="auto">
        <a:xfrm>
          <a:off x="2276475" y="381000"/>
          <a:ext cx="2019300" cy="12096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95250</xdr:colOff>
      <xdr:row>3</xdr:row>
      <xdr:rowOff>138176</xdr:rowOff>
    </xdr:from>
    <xdr:to>
      <xdr:col>2</xdr:col>
      <xdr:colOff>800100</xdr:colOff>
      <xdr:row>3</xdr:row>
      <xdr:rowOff>533400</xdr:rowOff>
    </xdr:to>
    <xdr:pic>
      <xdr:nvPicPr>
        <xdr:cNvPr id="2" name="/xl/media/image.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76200</xdr:colOff>
      <xdr:row>1</xdr:row>
      <xdr:rowOff>76200</xdr:rowOff>
    </xdr:from>
    <xdr:to>
      <xdr:col>2</xdr:col>
      <xdr:colOff>857250</xdr:colOff>
      <xdr:row>1</xdr:row>
      <xdr:rowOff>633476</xdr:rowOff>
    </xdr:to>
    <xdr:pic>
      <xdr:nvPicPr>
        <xdr:cNvPr id="3" name="/xl/media/image2.jp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171449</xdr:colOff>
      <xdr:row>2</xdr:row>
      <xdr:rowOff>100076</xdr:rowOff>
    </xdr:from>
    <xdr:to>
      <xdr:col>2</xdr:col>
      <xdr:colOff>790575</xdr:colOff>
      <xdr:row>2</xdr:row>
      <xdr:rowOff>600075</xdr:rowOff>
    </xdr:to>
    <xdr:pic>
      <xdr:nvPicPr>
        <xdr:cNvPr id="4" name="/xl/media/image3.jpg">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200025</xdr:colOff>
      <xdr:row>4</xdr:row>
      <xdr:rowOff>66675</xdr:rowOff>
    </xdr:from>
    <xdr:to>
      <xdr:col>2</xdr:col>
      <xdr:colOff>723900</xdr:colOff>
      <xdr:row>4</xdr:row>
      <xdr:rowOff>643001</xdr:rowOff>
    </xdr:to>
    <xdr:pic>
      <xdr:nvPicPr>
        <xdr:cNvPr id="5" name="/xl/media/image.jpg">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114300</xdr:colOff>
      <xdr:row>5</xdr:row>
      <xdr:rowOff>114300</xdr:rowOff>
    </xdr:from>
    <xdr:to>
      <xdr:col>2</xdr:col>
      <xdr:colOff>809625</xdr:colOff>
      <xdr:row>5</xdr:row>
      <xdr:rowOff>552450</xdr:rowOff>
    </xdr:to>
    <xdr:pic>
      <xdr:nvPicPr>
        <xdr:cNvPr id="6" name="/xl/media/image.jpg">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200025</xdr:colOff>
      <xdr:row>6</xdr:row>
      <xdr:rowOff>85724</xdr:rowOff>
    </xdr:from>
    <xdr:to>
      <xdr:col>2</xdr:col>
      <xdr:colOff>647700</xdr:colOff>
      <xdr:row>6</xdr:row>
      <xdr:rowOff>609600</xdr:rowOff>
    </xdr:to>
    <xdr:pic>
      <xdr:nvPicPr>
        <xdr:cNvPr id="7" name="/xl/media/image.jpg">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238125</xdr:colOff>
      <xdr:row>7</xdr:row>
      <xdr:rowOff>85724</xdr:rowOff>
    </xdr:from>
    <xdr:to>
      <xdr:col>2</xdr:col>
      <xdr:colOff>657225</xdr:colOff>
      <xdr:row>7</xdr:row>
      <xdr:rowOff>619125</xdr:rowOff>
    </xdr:to>
    <xdr:pic>
      <xdr:nvPicPr>
        <xdr:cNvPr id="8" name="/xl/media/image.jpg">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276225</xdr:colOff>
      <xdr:row>8</xdr:row>
      <xdr:rowOff>66675</xdr:rowOff>
    </xdr:from>
    <xdr:to>
      <xdr:col>2</xdr:col>
      <xdr:colOff>609600</xdr:colOff>
      <xdr:row>8</xdr:row>
      <xdr:rowOff>600075</xdr:rowOff>
    </xdr:to>
    <xdr:pic>
      <xdr:nvPicPr>
        <xdr:cNvPr id="9" name="/xl/media/image.jpg">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133350</xdr:colOff>
      <xdr:row>9</xdr:row>
      <xdr:rowOff>228600</xdr:rowOff>
    </xdr:from>
    <xdr:to>
      <xdr:col>2</xdr:col>
      <xdr:colOff>790575</xdr:colOff>
      <xdr:row>9</xdr:row>
      <xdr:rowOff>466725</xdr:rowOff>
    </xdr:to>
    <xdr:pic>
      <xdr:nvPicPr>
        <xdr:cNvPr id="10" name="/xl/media/image.jpg">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266700</xdr:colOff>
      <xdr:row>10</xdr:row>
      <xdr:rowOff>95250</xdr:rowOff>
    </xdr:from>
    <xdr:to>
      <xdr:col>2</xdr:col>
      <xdr:colOff>609600</xdr:colOff>
      <xdr:row>10</xdr:row>
      <xdr:rowOff>590550</xdr:rowOff>
    </xdr:to>
    <xdr:pic>
      <xdr:nvPicPr>
        <xdr:cNvPr id="11" name="/xl/media/image.jpg">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85724</xdr:colOff>
      <xdr:row>13</xdr:row>
      <xdr:rowOff>152400</xdr:rowOff>
    </xdr:from>
    <xdr:to>
      <xdr:col>2</xdr:col>
      <xdr:colOff>800100</xdr:colOff>
      <xdr:row>13</xdr:row>
      <xdr:rowOff>476250</xdr:rowOff>
    </xdr:to>
    <xdr:pic>
      <xdr:nvPicPr>
        <xdr:cNvPr id="12" name="/xl/media/image.jpg">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114300</xdr:colOff>
      <xdr:row>12</xdr:row>
      <xdr:rowOff>228600</xdr:rowOff>
    </xdr:from>
    <xdr:to>
      <xdr:col>2</xdr:col>
      <xdr:colOff>838200</xdr:colOff>
      <xdr:row>12</xdr:row>
      <xdr:rowOff>466725</xdr:rowOff>
    </xdr:to>
    <xdr:pic>
      <xdr:nvPicPr>
        <xdr:cNvPr id="13" name="/xl/media/image.jpg">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142875</xdr:colOff>
      <xdr:row>11</xdr:row>
      <xdr:rowOff>200025</xdr:rowOff>
    </xdr:from>
    <xdr:to>
      <xdr:col>2</xdr:col>
      <xdr:colOff>809625</xdr:colOff>
      <xdr:row>11</xdr:row>
      <xdr:rowOff>476250</xdr:rowOff>
    </xdr:to>
    <xdr:pic>
      <xdr:nvPicPr>
        <xdr:cNvPr id="14" name="/xl/media/image.jpg">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238125</xdr:colOff>
      <xdr:row>14</xdr:row>
      <xdr:rowOff>57150</xdr:rowOff>
    </xdr:from>
    <xdr:to>
      <xdr:col>2</xdr:col>
      <xdr:colOff>652526</xdr:colOff>
      <xdr:row>14</xdr:row>
      <xdr:rowOff>638175</xdr:rowOff>
    </xdr:to>
    <xdr:pic>
      <xdr:nvPicPr>
        <xdr:cNvPr id="15" name="/xl/media/image.jpg">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238125</xdr:colOff>
      <xdr:row>15</xdr:row>
      <xdr:rowOff>95250</xdr:rowOff>
    </xdr:from>
    <xdr:to>
      <xdr:col>2</xdr:col>
      <xdr:colOff>657225</xdr:colOff>
      <xdr:row>15</xdr:row>
      <xdr:rowOff>600075</xdr:rowOff>
    </xdr:to>
    <xdr:pic>
      <xdr:nvPicPr>
        <xdr:cNvPr id="16" name="/xl/media/image.jpg">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171449</xdr:colOff>
      <xdr:row>16</xdr:row>
      <xdr:rowOff>142875</xdr:rowOff>
    </xdr:from>
    <xdr:to>
      <xdr:col>2</xdr:col>
      <xdr:colOff>809625</xdr:colOff>
      <xdr:row>16</xdr:row>
      <xdr:rowOff>552450</xdr:rowOff>
    </xdr:to>
    <xdr:pic>
      <xdr:nvPicPr>
        <xdr:cNvPr id="17" name="/xl/media/image.jpg">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247649</xdr:colOff>
      <xdr:row>17</xdr:row>
      <xdr:rowOff>85724</xdr:rowOff>
    </xdr:from>
    <xdr:to>
      <xdr:col>2</xdr:col>
      <xdr:colOff>628650</xdr:colOff>
      <xdr:row>17</xdr:row>
      <xdr:rowOff>585851</xdr:rowOff>
    </xdr:to>
    <xdr:pic>
      <xdr:nvPicPr>
        <xdr:cNvPr id="18" name="/xl/media/image.jpg">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171449</xdr:colOff>
      <xdr:row>18</xdr:row>
      <xdr:rowOff>100076</xdr:rowOff>
    </xdr:from>
    <xdr:to>
      <xdr:col>2</xdr:col>
      <xdr:colOff>742950</xdr:colOff>
      <xdr:row>18</xdr:row>
      <xdr:rowOff>600075</xdr:rowOff>
    </xdr:to>
    <xdr:pic>
      <xdr:nvPicPr>
        <xdr:cNvPr id="19" name="/xl/media/image.jpg">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123824</xdr:colOff>
      <xdr:row>20</xdr:row>
      <xdr:rowOff>66675</xdr:rowOff>
    </xdr:from>
    <xdr:to>
      <xdr:col>2</xdr:col>
      <xdr:colOff>819150</xdr:colOff>
      <xdr:row>20</xdr:row>
      <xdr:rowOff>638175</xdr:rowOff>
    </xdr:to>
    <xdr:pic>
      <xdr:nvPicPr>
        <xdr:cNvPr id="20" name="/xl/media/image.jpg">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152400</xdr:colOff>
      <xdr:row>21</xdr:row>
      <xdr:rowOff>123824</xdr:rowOff>
    </xdr:from>
    <xdr:to>
      <xdr:col>2</xdr:col>
      <xdr:colOff>742950</xdr:colOff>
      <xdr:row>21</xdr:row>
      <xdr:rowOff>571500</xdr:rowOff>
    </xdr:to>
    <xdr:pic>
      <xdr:nvPicPr>
        <xdr:cNvPr id="21" name="/xl/media/image.jpg">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142875</xdr:colOff>
      <xdr:row>19</xdr:row>
      <xdr:rowOff>85724</xdr:rowOff>
    </xdr:from>
    <xdr:to>
      <xdr:col>2</xdr:col>
      <xdr:colOff>733425</xdr:colOff>
      <xdr:row>19</xdr:row>
      <xdr:rowOff>590550</xdr:rowOff>
    </xdr:to>
    <xdr:pic>
      <xdr:nvPicPr>
        <xdr:cNvPr id="22" name="/xl/media/image.jpg">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209550</xdr:colOff>
      <xdr:row>22</xdr:row>
      <xdr:rowOff>95250</xdr:rowOff>
    </xdr:from>
    <xdr:to>
      <xdr:col>2</xdr:col>
      <xdr:colOff>704850</xdr:colOff>
      <xdr:row>22</xdr:row>
      <xdr:rowOff>581025</xdr:rowOff>
    </xdr:to>
    <xdr:pic>
      <xdr:nvPicPr>
        <xdr:cNvPr id="23" name="/xl/media/image.jpg">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390525</xdr:colOff>
      <xdr:row>23</xdr:row>
      <xdr:rowOff>76200</xdr:rowOff>
    </xdr:from>
    <xdr:to>
      <xdr:col>2</xdr:col>
      <xdr:colOff>571500</xdr:colOff>
      <xdr:row>23</xdr:row>
      <xdr:rowOff>609600</xdr:rowOff>
    </xdr:to>
    <xdr:pic>
      <xdr:nvPicPr>
        <xdr:cNvPr id="24" name="/xl/media/image.jpg">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190500</xdr:colOff>
      <xdr:row>24</xdr:row>
      <xdr:rowOff>142875</xdr:rowOff>
    </xdr:from>
    <xdr:to>
      <xdr:col>2</xdr:col>
      <xdr:colOff>685799</xdr:colOff>
      <xdr:row>24</xdr:row>
      <xdr:rowOff>552450</xdr:rowOff>
    </xdr:to>
    <xdr:pic>
      <xdr:nvPicPr>
        <xdr:cNvPr id="25" name="/xl/media/image.jpg">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314325</xdr:colOff>
      <xdr:row>25</xdr:row>
      <xdr:rowOff>47625</xdr:rowOff>
    </xdr:from>
    <xdr:to>
      <xdr:col>2</xdr:col>
      <xdr:colOff>590550</xdr:colOff>
      <xdr:row>25</xdr:row>
      <xdr:rowOff>657225</xdr:rowOff>
    </xdr:to>
    <xdr:pic>
      <xdr:nvPicPr>
        <xdr:cNvPr id="26" name="/xl/media/image.jpg">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314325</xdr:colOff>
      <xdr:row>26</xdr:row>
      <xdr:rowOff>57150</xdr:rowOff>
    </xdr:from>
    <xdr:to>
      <xdr:col>2</xdr:col>
      <xdr:colOff>590550</xdr:colOff>
      <xdr:row>26</xdr:row>
      <xdr:rowOff>666750</xdr:rowOff>
    </xdr:to>
    <xdr:pic>
      <xdr:nvPicPr>
        <xdr:cNvPr id="27" name="/xl/media/image.jpg">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266700</xdr:colOff>
      <xdr:row>27</xdr:row>
      <xdr:rowOff>57150</xdr:rowOff>
    </xdr:from>
    <xdr:to>
      <xdr:col>2</xdr:col>
      <xdr:colOff>628650</xdr:colOff>
      <xdr:row>27</xdr:row>
      <xdr:rowOff>638175</xdr:rowOff>
    </xdr:to>
    <xdr:pic>
      <xdr:nvPicPr>
        <xdr:cNvPr id="28" name="/xl/media/image.jpg">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209550</xdr:colOff>
      <xdr:row>28</xdr:row>
      <xdr:rowOff>161925</xdr:rowOff>
    </xdr:from>
    <xdr:to>
      <xdr:col>2</xdr:col>
      <xdr:colOff>685799</xdr:colOff>
      <xdr:row>28</xdr:row>
      <xdr:rowOff>504825</xdr:rowOff>
    </xdr:to>
    <xdr:pic>
      <xdr:nvPicPr>
        <xdr:cNvPr id="29" name="/xl/media/image.jpg">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209550</xdr:colOff>
      <xdr:row>29</xdr:row>
      <xdr:rowOff>104775</xdr:rowOff>
    </xdr:from>
    <xdr:to>
      <xdr:col>2</xdr:col>
      <xdr:colOff>657225</xdr:colOff>
      <xdr:row>29</xdr:row>
      <xdr:rowOff>571500</xdr:rowOff>
    </xdr:to>
    <xdr:pic>
      <xdr:nvPicPr>
        <xdr:cNvPr id="30" name="/xl/media/image.jpg">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238125</xdr:colOff>
      <xdr:row>30</xdr:row>
      <xdr:rowOff>76200</xdr:rowOff>
    </xdr:from>
    <xdr:to>
      <xdr:col>2</xdr:col>
      <xdr:colOff>690626</xdr:colOff>
      <xdr:row>30</xdr:row>
      <xdr:rowOff>571500</xdr:rowOff>
    </xdr:to>
    <xdr:pic>
      <xdr:nvPicPr>
        <xdr:cNvPr id="31" name="/xl/media/image.png">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2</xdr:col>
      <xdr:colOff>257175</xdr:colOff>
      <xdr:row>31</xdr:row>
      <xdr:rowOff>76200</xdr:rowOff>
    </xdr:from>
    <xdr:to>
      <xdr:col>2</xdr:col>
      <xdr:colOff>676275</xdr:colOff>
      <xdr:row>31</xdr:row>
      <xdr:rowOff>600075</xdr:rowOff>
    </xdr:to>
    <xdr:pic>
      <xdr:nvPicPr>
        <xdr:cNvPr id="32" name="/xl/media/image.png">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2</xdr:col>
      <xdr:colOff>200025</xdr:colOff>
      <xdr:row>32</xdr:row>
      <xdr:rowOff>85724</xdr:rowOff>
    </xdr:from>
    <xdr:to>
      <xdr:col>2</xdr:col>
      <xdr:colOff>704850</xdr:colOff>
      <xdr:row>32</xdr:row>
      <xdr:rowOff>609600</xdr:rowOff>
    </xdr:to>
    <xdr:pic>
      <xdr:nvPicPr>
        <xdr:cNvPr id="33" name="/xl/media/image2.png">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2</xdr:col>
      <xdr:colOff>209550</xdr:colOff>
      <xdr:row>33</xdr:row>
      <xdr:rowOff>85724</xdr:rowOff>
    </xdr:from>
    <xdr:to>
      <xdr:col>2</xdr:col>
      <xdr:colOff>657225</xdr:colOff>
      <xdr:row>33</xdr:row>
      <xdr:rowOff>600075</xdr:rowOff>
    </xdr:to>
    <xdr:pic>
      <xdr:nvPicPr>
        <xdr:cNvPr id="34" name="/xl/media/image3.png">
          <a:extLst>
            <a:ext uri="{FF2B5EF4-FFF2-40B4-BE49-F238E27FC236}">
              <a16:creationId xmlns:a16="http://schemas.microsoft.com/office/drawing/2014/main" id="{00000000-0008-0000-0300-000022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twoCellAnchor>
  <xdr:twoCellAnchor editAs="oneCell">
    <xdr:from>
      <xdr:col>2</xdr:col>
      <xdr:colOff>238125</xdr:colOff>
      <xdr:row>34</xdr:row>
      <xdr:rowOff>66675</xdr:rowOff>
    </xdr:from>
    <xdr:to>
      <xdr:col>2</xdr:col>
      <xdr:colOff>690626</xdr:colOff>
      <xdr:row>34</xdr:row>
      <xdr:rowOff>619125</xdr:rowOff>
    </xdr:to>
    <xdr:pic>
      <xdr:nvPicPr>
        <xdr:cNvPr id="35" name="/xl/media/image4.png">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twoCellAnchor editAs="oneCell">
    <xdr:from>
      <xdr:col>2</xdr:col>
      <xdr:colOff>161925</xdr:colOff>
      <xdr:row>35</xdr:row>
      <xdr:rowOff>133350</xdr:rowOff>
    </xdr:from>
    <xdr:to>
      <xdr:col>2</xdr:col>
      <xdr:colOff>771525</xdr:colOff>
      <xdr:row>35</xdr:row>
      <xdr:rowOff>523875</xdr:rowOff>
    </xdr:to>
    <xdr:pic>
      <xdr:nvPicPr>
        <xdr:cNvPr id="36" name="/xl/media/image5.png">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twoCellAnchor>
  <xdr:twoCellAnchor editAs="oneCell">
    <xdr:from>
      <xdr:col>2</xdr:col>
      <xdr:colOff>152400</xdr:colOff>
      <xdr:row>36</xdr:row>
      <xdr:rowOff>85724</xdr:rowOff>
    </xdr:from>
    <xdr:to>
      <xdr:col>2</xdr:col>
      <xdr:colOff>762000</xdr:colOff>
      <xdr:row>36</xdr:row>
      <xdr:rowOff>609600</xdr:rowOff>
    </xdr:to>
    <xdr:pic>
      <xdr:nvPicPr>
        <xdr:cNvPr id="37" name="/xl/media/image6.png">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2</xdr:col>
      <xdr:colOff>200025</xdr:colOff>
      <xdr:row>37</xdr:row>
      <xdr:rowOff>76200</xdr:rowOff>
    </xdr:from>
    <xdr:to>
      <xdr:col>2</xdr:col>
      <xdr:colOff>704850</xdr:colOff>
      <xdr:row>37</xdr:row>
      <xdr:rowOff>600075</xdr:rowOff>
    </xdr:to>
    <xdr:pic>
      <xdr:nvPicPr>
        <xdr:cNvPr id="38" name="/xl/media/image7.png">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2</xdr:col>
      <xdr:colOff>219075</xdr:colOff>
      <xdr:row>38</xdr:row>
      <xdr:rowOff>76200</xdr:rowOff>
    </xdr:from>
    <xdr:to>
      <xdr:col>2</xdr:col>
      <xdr:colOff>723900</xdr:colOff>
      <xdr:row>38</xdr:row>
      <xdr:rowOff>600075</xdr:rowOff>
    </xdr:to>
    <xdr:pic>
      <xdr:nvPicPr>
        <xdr:cNvPr id="39" name="/xl/media/image7.png">
          <a:extLst>
            <a:ext uri="{FF2B5EF4-FFF2-40B4-BE49-F238E27FC236}">
              <a16:creationId xmlns:a16="http://schemas.microsoft.com/office/drawing/2014/main" id="{00000000-0008-0000-0300-000027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2</xdr:col>
      <xdr:colOff>142875</xdr:colOff>
      <xdr:row>39</xdr:row>
      <xdr:rowOff>123824</xdr:rowOff>
    </xdr:from>
    <xdr:to>
      <xdr:col>2</xdr:col>
      <xdr:colOff>781050</xdr:colOff>
      <xdr:row>39</xdr:row>
      <xdr:rowOff>571500</xdr:rowOff>
    </xdr:to>
    <xdr:pic>
      <xdr:nvPicPr>
        <xdr:cNvPr id="40" name="/xl/media/image6.png">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2</xdr:col>
      <xdr:colOff>200025</xdr:colOff>
      <xdr:row>40</xdr:row>
      <xdr:rowOff>114300</xdr:rowOff>
    </xdr:from>
    <xdr:to>
      <xdr:col>2</xdr:col>
      <xdr:colOff>685799</xdr:colOff>
      <xdr:row>40</xdr:row>
      <xdr:rowOff>581025</xdr:rowOff>
    </xdr:to>
    <xdr:pic>
      <xdr:nvPicPr>
        <xdr:cNvPr id="41" name="/xl/media/image8.png">
          <a:extLst>
            <a:ext uri="{FF2B5EF4-FFF2-40B4-BE49-F238E27FC236}">
              <a16:creationId xmlns:a16="http://schemas.microsoft.com/office/drawing/2014/main" id="{00000000-0008-0000-0300-000029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twoCellAnchor>
  <xdr:twoCellAnchor editAs="oneCell">
    <xdr:from>
      <xdr:col>2</xdr:col>
      <xdr:colOff>209550</xdr:colOff>
      <xdr:row>41</xdr:row>
      <xdr:rowOff>57150</xdr:rowOff>
    </xdr:from>
    <xdr:to>
      <xdr:col>2</xdr:col>
      <xdr:colOff>695325</xdr:colOff>
      <xdr:row>41</xdr:row>
      <xdr:rowOff>638175</xdr:rowOff>
    </xdr:to>
    <xdr:pic>
      <xdr:nvPicPr>
        <xdr:cNvPr id="42" name="/xl/media/image7.png">
          <a:extLst>
            <a:ext uri="{FF2B5EF4-FFF2-40B4-BE49-F238E27FC236}">
              <a16:creationId xmlns:a16="http://schemas.microsoft.com/office/drawing/2014/main" id="{00000000-0008-0000-0300-00002A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2</xdr:col>
      <xdr:colOff>123824</xdr:colOff>
      <xdr:row>42</xdr:row>
      <xdr:rowOff>85724</xdr:rowOff>
    </xdr:from>
    <xdr:to>
      <xdr:col>2</xdr:col>
      <xdr:colOff>723900</xdr:colOff>
      <xdr:row>42</xdr:row>
      <xdr:rowOff>609600</xdr:rowOff>
    </xdr:to>
    <xdr:pic>
      <xdr:nvPicPr>
        <xdr:cNvPr id="43" name="/xl/media/image7.png">
          <a:extLst>
            <a:ext uri="{FF2B5EF4-FFF2-40B4-BE49-F238E27FC236}">
              <a16:creationId xmlns:a16="http://schemas.microsoft.com/office/drawing/2014/main" id="{00000000-0008-0000-0300-00002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866775</xdr:colOff>
      <xdr:row>9</xdr:row>
      <xdr:rowOff>133350</xdr:rowOff>
    </xdr:from>
    <xdr:to>
      <xdr:col>8</xdr:col>
      <xdr:colOff>857250</xdr:colOff>
      <xdr:row>11</xdr:row>
      <xdr:rowOff>76200</xdr:rowOff>
    </xdr:to>
    <xdr:sp macro="" textlink="">
      <xdr:nvSpPr>
        <xdr:cNvPr id="2" name="사각형: 둥근 모서리 29">
          <a:extLst>
            <a:ext uri="{FF2B5EF4-FFF2-40B4-BE49-F238E27FC236}">
              <a16:creationId xmlns:a16="http://schemas.microsoft.com/office/drawing/2014/main" id="{00000000-0008-0000-0400-000002000000}"/>
            </a:ext>
          </a:extLst>
        </xdr:cNvPr>
        <xdr:cNvSpPr>
          <a:spLocks noGrp="1"/>
        </xdr:cNvSpPr>
      </xdr:nvSpPr>
      <xdr:spPr>
        <a:xfrm>
          <a:off x="14025563" y="7453312"/>
          <a:ext cx="1928812" cy="1095375"/>
        </a:xfrm>
        <a:prstGeom prst="roundRect">
          <a:avLst/>
        </a:prstGeom>
        <a:solidFill>
          <a:srgbClr val="4F81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0170" tIns="46990" rIns="90170" bIns="46990" anchor="ctr"/>
        <a:lstStyle/>
        <a:p>
          <a:pPr algn="ctr">
            <a:lnSpc>
              <a:spcPct val="100000"/>
            </a:lnSpc>
            <a:buNone/>
          </a:pPr>
          <a:r>
            <a:rPr sz="1000" b="1">
              <a:solidFill>
                <a:srgbClr val="000000"/>
              </a:solidFill>
              <a:latin typeface="맑은 고딕"/>
              <a:ea typeface="맑은 고딕"/>
              <a:cs typeface="맑은 고딕"/>
            </a:rPr>
            <a:t>안정</a:t>
          </a:r>
          <a:endParaRPr/>
        </a:p>
      </xdr:txBody>
    </xdr:sp>
    <xdr:clientData/>
  </xdr:twoCellAnchor>
  <xdr:twoCellAnchor editAs="oneCell">
    <xdr:from>
      <xdr:col>6</xdr:col>
      <xdr:colOff>390525</xdr:colOff>
      <xdr:row>10</xdr:row>
      <xdr:rowOff>295275</xdr:rowOff>
    </xdr:from>
    <xdr:to>
      <xdr:col>7</xdr:col>
      <xdr:colOff>381000</xdr:colOff>
      <xdr:row>12</xdr:row>
      <xdr:rowOff>161925</xdr:rowOff>
    </xdr:to>
    <xdr:sp macro="" textlink="">
      <xdr:nvSpPr>
        <xdr:cNvPr id="3" name="사각형: 둥근 모서리 30">
          <a:extLst>
            <a:ext uri="{FF2B5EF4-FFF2-40B4-BE49-F238E27FC236}">
              <a16:creationId xmlns:a16="http://schemas.microsoft.com/office/drawing/2014/main" id="{00000000-0008-0000-0400-000003000000}"/>
            </a:ext>
          </a:extLst>
        </xdr:cNvPr>
        <xdr:cNvSpPr>
          <a:spLocks noGrp="1"/>
        </xdr:cNvSpPr>
      </xdr:nvSpPr>
      <xdr:spPr>
        <a:xfrm>
          <a:off x="11120437" y="8382000"/>
          <a:ext cx="1928812" cy="952500"/>
        </a:xfrm>
        <a:prstGeom prst="roundRect">
          <a:avLst/>
        </a:prstGeom>
        <a:solidFill>
          <a:srgbClr val="8064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0170" tIns="46990" rIns="90170" bIns="46990" anchor="ctr"/>
        <a:lstStyle/>
        <a:p>
          <a:pPr algn="ctr">
            <a:lnSpc>
              <a:spcPct val="100000"/>
            </a:lnSpc>
            <a:buNone/>
          </a:pPr>
          <a:r>
            <a:rPr sz="1000" b="1">
              <a:solidFill>
                <a:srgbClr val="000000"/>
              </a:solidFill>
              <a:latin typeface="맑은 고딕"/>
              <a:ea typeface="맑은 고딕"/>
              <a:cs typeface="맑은 고딕"/>
            </a:rPr>
            <a:t>공명</a:t>
          </a:r>
          <a:endParaRPr/>
        </a:p>
      </xdr:txBody>
    </xdr:sp>
    <xdr:clientData/>
  </xdr:twoCellAnchor>
  <xdr:twoCellAnchor editAs="oneCell">
    <xdr:from>
      <xdr:col>7</xdr:col>
      <xdr:colOff>866775</xdr:colOff>
      <xdr:row>12</xdr:row>
      <xdr:rowOff>114300</xdr:rowOff>
    </xdr:from>
    <xdr:to>
      <xdr:col>8</xdr:col>
      <xdr:colOff>857250</xdr:colOff>
      <xdr:row>13</xdr:row>
      <xdr:rowOff>171449</xdr:rowOff>
    </xdr:to>
    <xdr:sp macro="" textlink="">
      <xdr:nvSpPr>
        <xdr:cNvPr id="4" name="사각형: 둥근 모서리 31">
          <a:extLst>
            <a:ext uri="{FF2B5EF4-FFF2-40B4-BE49-F238E27FC236}">
              <a16:creationId xmlns:a16="http://schemas.microsoft.com/office/drawing/2014/main" id="{00000000-0008-0000-0400-000004000000}"/>
            </a:ext>
          </a:extLst>
        </xdr:cNvPr>
        <xdr:cNvSpPr>
          <a:spLocks noGrp="1"/>
        </xdr:cNvSpPr>
      </xdr:nvSpPr>
      <xdr:spPr>
        <a:xfrm>
          <a:off x="14025563" y="9263063"/>
          <a:ext cx="1928812" cy="714375"/>
        </a:xfrm>
        <a:prstGeom prst="roundRect">
          <a:avLst/>
        </a:prstGeom>
        <a:solidFill>
          <a:srgbClr val="5B65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0170" tIns="46990" rIns="90170" bIns="46990" anchor="ctr"/>
        <a:lstStyle/>
        <a:p>
          <a:pPr algn="ctr">
            <a:lnSpc>
              <a:spcPct val="100000"/>
            </a:lnSpc>
            <a:buNone/>
          </a:pPr>
          <a:r>
            <a:rPr sz="1000" b="1">
              <a:solidFill>
                <a:srgbClr val="000000"/>
              </a:solidFill>
              <a:latin typeface="맑은 고딕"/>
              <a:ea typeface="맑은 고딕"/>
              <a:cs typeface="맑은 고딕"/>
            </a:rPr>
            <a:t>차단</a:t>
          </a:r>
          <a:endParaRPr/>
        </a:p>
      </xdr:txBody>
    </xdr:sp>
    <xdr:clientData/>
  </xdr:twoCellAnchor>
  <xdr:twoCellAnchor editAs="oneCell">
    <xdr:from>
      <xdr:col>9</xdr:col>
      <xdr:colOff>409575</xdr:colOff>
      <xdr:row>10</xdr:row>
      <xdr:rowOff>295275</xdr:rowOff>
    </xdr:from>
    <xdr:to>
      <xdr:col>10</xdr:col>
      <xdr:colOff>476250</xdr:colOff>
      <xdr:row>12</xdr:row>
      <xdr:rowOff>161925</xdr:rowOff>
    </xdr:to>
    <xdr:sp macro="" textlink="">
      <xdr:nvSpPr>
        <xdr:cNvPr id="5" name="사각형: 둥근 모서리 32">
          <a:extLst>
            <a:ext uri="{FF2B5EF4-FFF2-40B4-BE49-F238E27FC236}">
              <a16:creationId xmlns:a16="http://schemas.microsoft.com/office/drawing/2014/main" id="{00000000-0008-0000-0400-000005000000}"/>
            </a:ext>
          </a:extLst>
        </xdr:cNvPr>
        <xdr:cNvSpPr>
          <a:spLocks noGrp="1"/>
        </xdr:cNvSpPr>
      </xdr:nvSpPr>
      <xdr:spPr>
        <a:xfrm>
          <a:off x="17002126" y="8382000"/>
          <a:ext cx="1928812" cy="952500"/>
        </a:xfrm>
        <a:prstGeom prst="roundRect">
          <a:avLst/>
        </a:prstGeom>
        <a:solidFill>
          <a:srgbClr val="A64D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0170" tIns="46990" rIns="90170" bIns="46990" anchor="ctr"/>
        <a:lstStyle/>
        <a:p>
          <a:pPr algn="ctr">
            <a:lnSpc>
              <a:spcPct val="100000"/>
            </a:lnSpc>
            <a:buNone/>
          </a:pPr>
          <a:r>
            <a:rPr sz="1000" b="1">
              <a:solidFill>
                <a:srgbClr val="000000"/>
              </a:solidFill>
              <a:latin typeface="맑은 고딕"/>
              <a:ea typeface="맑은 고딕"/>
              <a:cs typeface="맑은 고딕"/>
            </a:rPr>
            <a:t>침식</a:t>
          </a:r>
          <a:endParaRPr/>
        </a:p>
      </xdr:txBody>
    </xdr:sp>
    <xdr:clientData/>
  </xdr:twoCellAnchor>
  <xdr:twoCellAnchor editAs="oneCell">
    <xdr:from>
      <xdr:col>6</xdr:col>
      <xdr:colOff>843026</xdr:colOff>
      <xdr:row>10</xdr:row>
      <xdr:rowOff>114300</xdr:rowOff>
    </xdr:from>
    <xdr:to>
      <xdr:col>7</xdr:col>
      <xdr:colOff>866775</xdr:colOff>
      <xdr:row>10</xdr:row>
      <xdr:rowOff>295275</xdr:rowOff>
    </xdr:to>
    <xdr:sp macro="" textlink="">
      <xdr:nvSpPr>
        <xdr:cNvPr id="6" name="연결선: 구부러짐 33">
          <a:extLst>
            <a:ext uri="{FF2B5EF4-FFF2-40B4-BE49-F238E27FC236}">
              <a16:creationId xmlns:a16="http://schemas.microsoft.com/office/drawing/2014/main" id="{00000000-0008-0000-0400-000006000000}"/>
            </a:ext>
          </a:extLst>
        </xdr:cNvPr>
        <xdr:cNvSpPr>
          <a:spLocks noGrp="1"/>
        </xdr:cNvSpPr>
      </xdr:nvSpPr>
      <xdr:spPr>
        <a:xfrm flipV="1">
          <a:off x="12025312" y="8024812"/>
          <a:ext cx="2000250" cy="357187"/>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wrap="square" lIns="0" tIns="0" rIns="0" bIns="0"/>
        <a:lstStyle/>
        <a:p>
          <a:endParaRPr/>
        </a:p>
      </xdr:txBody>
    </xdr:sp>
    <xdr:clientData/>
  </xdr:twoCellAnchor>
  <xdr:twoCellAnchor editAs="oneCell">
    <xdr:from>
      <xdr:col>6</xdr:col>
      <xdr:colOff>843026</xdr:colOff>
      <xdr:row>12</xdr:row>
      <xdr:rowOff>161925</xdr:rowOff>
    </xdr:from>
    <xdr:to>
      <xdr:col>7</xdr:col>
      <xdr:colOff>866775</xdr:colOff>
      <xdr:row>12</xdr:row>
      <xdr:rowOff>295275</xdr:rowOff>
    </xdr:to>
    <xdr:sp macro="" textlink="">
      <xdr:nvSpPr>
        <xdr:cNvPr id="7" name="연결선: 구부러짐 34">
          <a:extLst>
            <a:ext uri="{FF2B5EF4-FFF2-40B4-BE49-F238E27FC236}">
              <a16:creationId xmlns:a16="http://schemas.microsoft.com/office/drawing/2014/main" id="{00000000-0008-0000-0400-000007000000}"/>
            </a:ext>
          </a:extLst>
        </xdr:cNvPr>
        <xdr:cNvSpPr>
          <a:spLocks noGrp="1"/>
        </xdr:cNvSpPr>
      </xdr:nvSpPr>
      <xdr:spPr>
        <a:xfrm flipH="1">
          <a:off x="12025312" y="9334500"/>
          <a:ext cx="2000250" cy="28575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wrap="square" lIns="0" tIns="0" rIns="0" bIns="0"/>
        <a:lstStyle/>
        <a:p>
          <a:endParaRPr/>
        </a:p>
      </xdr:txBody>
    </xdr:sp>
    <xdr:clientData/>
  </xdr:twoCellAnchor>
  <xdr:twoCellAnchor editAs="oneCell">
    <xdr:from>
      <xdr:col>8</xdr:col>
      <xdr:colOff>857250</xdr:colOff>
      <xdr:row>12</xdr:row>
      <xdr:rowOff>161925</xdr:rowOff>
    </xdr:from>
    <xdr:to>
      <xdr:col>10</xdr:col>
      <xdr:colOff>23876</xdr:colOff>
      <xdr:row>12</xdr:row>
      <xdr:rowOff>295275</xdr:rowOff>
    </xdr:to>
    <xdr:sp macro="" textlink="">
      <xdr:nvSpPr>
        <xdr:cNvPr id="8" name="연결선: 구부러짐 35">
          <a:extLst>
            <a:ext uri="{FF2B5EF4-FFF2-40B4-BE49-F238E27FC236}">
              <a16:creationId xmlns:a16="http://schemas.microsoft.com/office/drawing/2014/main" id="{00000000-0008-0000-0400-000008000000}"/>
            </a:ext>
          </a:extLst>
        </xdr:cNvPr>
        <xdr:cNvSpPr>
          <a:spLocks noGrp="1"/>
        </xdr:cNvSpPr>
      </xdr:nvSpPr>
      <xdr:spPr>
        <a:xfrm flipV="1">
          <a:off x="15954375" y="9334500"/>
          <a:ext cx="2071687" cy="28575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wrap="square" lIns="0" tIns="0" rIns="0" bIns="0"/>
        <a:lstStyle/>
        <a:p>
          <a:endParaRPr/>
        </a:p>
      </xdr:txBody>
    </xdr:sp>
    <xdr:clientData/>
  </xdr:twoCellAnchor>
  <xdr:twoCellAnchor editAs="oneCell">
    <xdr:from>
      <xdr:col>8</xdr:col>
      <xdr:colOff>857250</xdr:colOff>
      <xdr:row>10</xdr:row>
      <xdr:rowOff>114300</xdr:rowOff>
    </xdr:from>
    <xdr:to>
      <xdr:col>10</xdr:col>
      <xdr:colOff>23876</xdr:colOff>
      <xdr:row>10</xdr:row>
      <xdr:rowOff>295275</xdr:rowOff>
    </xdr:to>
    <xdr:sp macro="" textlink="">
      <xdr:nvSpPr>
        <xdr:cNvPr id="9" name="연결선: 구부러짐 36">
          <a:extLst>
            <a:ext uri="{FF2B5EF4-FFF2-40B4-BE49-F238E27FC236}">
              <a16:creationId xmlns:a16="http://schemas.microsoft.com/office/drawing/2014/main" id="{00000000-0008-0000-0400-000009000000}"/>
            </a:ext>
          </a:extLst>
        </xdr:cNvPr>
        <xdr:cNvSpPr>
          <a:spLocks noGrp="1"/>
        </xdr:cNvSpPr>
      </xdr:nvSpPr>
      <xdr:spPr>
        <a:xfrm flipV="1">
          <a:off x="15954375" y="8024812"/>
          <a:ext cx="2071687" cy="357187"/>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wrap="square" lIns="0" tIns="0" rIns="0" bIns="0"/>
        <a:lstStyle/>
        <a:p>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19050</xdr:colOff>
      <xdr:row>79</xdr:row>
      <xdr:rowOff>19050</xdr:rowOff>
    </xdr:from>
    <xdr:to>
      <xdr:col>3</xdr:col>
      <xdr:colOff>771525</xdr:colOff>
      <xdr:row>79</xdr:row>
      <xdr:rowOff>771525</xdr:rowOff>
    </xdr:to>
    <xdr:pic>
      <xdr:nvPicPr>
        <xdr:cNvPr id="2" name="/xl/media/image9.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3</xdr:col>
      <xdr:colOff>19050</xdr:colOff>
      <xdr:row>83</xdr:row>
      <xdr:rowOff>19050</xdr:rowOff>
    </xdr:from>
    <xdr:to>
      <xdr:col>3</xdr:col>
      <xdr:colOff>771525</xdr:colOff>
      <xdr:row>83</xdr:row>
      <xdr:rowOff>771525</xdr:rowOff>
    </xdr:to>
    <xdr:pic>
      <xdr:nvPicPr>
        <xdr:cNvPr id="3" name="/xl/media/image10.pn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3</xdr:col>
      <xdr:colOff>19050</xdr:colOff>
      <xdr:row>88</xdr:row>
      <xdr:rowOff>19050</xdr:rowOff>
    </xdr:from>
    <xdr:to>
      <xdr:col>3</xdr:col>
      <xdr:colOff>771525</xdr:colOff>
      <xdr:row>88</xdr:row>
      <xdr:rowOff>771525</xdr:rowOff>
    </xdr:to>
    <xdr:pic>
      <xdr:nvPicPr>
        <xdr:cNvPr id="4" name="/xl/media/image11.pn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3</xdr:col>
      <xdr:colOff>19050</xdr:colOff>
      <xdr:row>89</xdr:row>
      <xdr:rowOff>19050</xdr:rowOff>
    </xdr:from>
    <xdr:to>
      <xdr:col>3</xdr:col>
      <xdr:colOff>771525</xdr:colOff>
      <xdr:row>89</xdr:row>
      <xdr:rowOff>771525</xdr:rowOff>
    </xdr:to>
    <xdr:pic>
      <xdr:nvPicPr>
        <xdr:cNvPr id="5" name="/xl/media/image12.png">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3</xdr:col>
      <xdr:colOff>19050</xdr:colOff>
      <xdr:row>90</xdr:row>
      <xdr:rowOff>19050</xdr:rowOff>
    </xdr:from>
    <xdr:to>
      <xdr:col>3</xdr:col>
      <xdr:colOff>771525</xdr:colOff>
      <xdr:row>90</xdr:row>
      <xdr:rowOff>771525</xdr:rowOff>
    </xdr:to>
    <xdr:pic>
      <xdr:nvPicPr>
        <xdr:cNvPr id="6" name="/xl/media/image13.png">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3</xdr:col>
      <xdr:colOff>19050</xdr:colOff>
      <xdr:row>102</xdr:row>
      <xdr:rowOff>19050</xdr:rowOff>
    </xdr:from>
    <xdr:to>
      <xdr:col>3</xdr:col>
      <xdr:colOff>771525</xdr:colOff>
      <xdr:row>102</xdr:row>
      <xdr:rowOff>771525</xdr:rowOff>
    </xdr:to>
    <xdr:pic>
      <xdr:nvPicPr>
        <xdr:cNvPr id="7" name="/xl/media/image14.png">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twoCellAnchor>
  <xdr:twoCellAnchor editAs="oneCell">
    <xdr:from>
      <xdr:col>3</xdr:col>
      <xdr:colOff>19050</xdr:colOff>
      <xdr:row>103</xdr:row>
      <xdr:rowOff>19050</xdr:rowOff>
    </xdr:from>
    <xdr:to>
      <xdr:col>3</xdr:col>
      <xdr:colOff>771525</xdr:colOff>
      <xdr:row>103</xdr:row>
      <xdr:rowOff>771525</xdr:rowOff>
    </xdr:to>
    <xdr:pic>
      <xdr:nvPicPr>
        <xdr:cNvPr id="8" name="/xl/media/image15.png">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twoCellAnchor editAs="oneCell">
    <xdr:from>
      <xdr:col>3</xdr:col>
      <xdr:colOff>19050</xdr:colOff>
      <xdr:row>105</xdr:row>
      <xdr:rowOff>19050</xdr:rowOff>
    </xdr:from>
    <xdr:to>
      <xdr:col>3</xdr:col>
      <xdr:colOff>771525</xdr:colOff>
      <xdr:row>105</xdr:row>
      <xdr:rowOff>771525</xdr:rowOff>
    </xdr:to>
    <xdr:pic>
      <xdr:nvPicPr>
        <xdr:cNvPr id="9" name="/xl/media/image16.png">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twoCellAnchor>
  <xdr:twoCellAnchor editAs="oneCell">
    <xdr:from>
      <xdr:col>3</xdr:col>
      <xdr:colOff>19050</xdr:colOff>
      <xdr:row>108</xdr:row>
      <xdr:rowOff>19050</xdr:rowOff>
    </xdr:from>
    <xdr:to>
      <xdr:col>3</xdr:col>
      <xdr:colOff>771525</xdr:colOff>
      <xdr:row>108</xdr:row>
      <xdr:rowOff>771525</xdr:rowOff>
    </xdr:to>
    <xdr:pic>
      <xdr:nvPicPr>
        <xdr:cNvPr id="10" name="/xl/media/image17.png">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3</xdr:col>
      <xdr:colOff>19050</xdr:colOff>
      <xdr:row>130</xdr:row>
      <xdr:rowOff>19050</xdr:rowOff>
    </xdr:from>
    <xdr:to>
      <xdr:col>3</xdr:col>
      <xdr:colOff>771525</xdr:colOff>
      <xdr:row>130</xdr:row>
      <xdr:rowOff>771525</xdr:rowOff>
    </xdr:to>
    <xdr:pic>
      <xdr:nvPicPr>
        <xdr:cNvPr id="11" name="/xl/media/image18.png">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3</xdr:col>
      <xdr:colOff>19050</xdr:colOff>
      <xdr:row>131</xdr:row>
      <xdr:rowOff>19050</xdr:rowOff>
    </xdr:from>
    <xdr:to>
      <xdr:col>3</xdr:col>
      <xdr:colOff>771525</xdr:colOff>
      <xdr:row>131</xdr:row>
      <xdr:rowOff>771525</xdr:rowOff>
    </xdr:to>
    <xdr:pic>
      <xdr:nvPicPr>
        <xdr:cNvPr id="12" name="/xl/media/image19.png">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twoCellAnchor>
  <xdr:twoCellAnchor editAs="oneCell">
    <xdr:from>
      <xdr:col>3</xdr:col>
      <xdr:colOff>19050</xdr:colOff>
      <xdr:row>135</xdr:row>
      <xdr:rowOff>19050</xdr:rowOff>
    </xdr:from>
    <xdr:to>
      <xdr:col>3</xdr:col>
      <xdr:colOff>771525</xdr:colOff>
      <xdr:row>135</xdr:row>
      <xdr:rowOff>771525</xdr:rowOff>
    </xdr:to>
    <xdr:pic>
      <xdr:nvPicPr>
        <xdr:cNvPr id="13" name="/xl/media/image20.png">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twoCellAnchor>
  <xdr:twoCellAnchor editAs="oneCell">
    <xdr:from>
      <xdr:col>3</xdr:col>
      <xdr:colOff>19050</xdr:colOff>
      <xdr:row>146</xdr:row>
      <xdr:rowOff>19050</xdr:rowOff>
    </xdr:from>
    <xdr:to>
      <xdr:col>3</xdr:col>
      <xdr:colOff>771525</xdr:colOff>
      <xdr:row>146</xdr:row>
      <xdr:rowOff>771525</xdr:rowOff>
    </xdr:to>
    <xdr:pic>
      <xdr:nvPicPr>
        <xdr:cNvPr id="14" name="/xl/media/image21.png">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twoCellAnchor>
  <xdr:twoCellAnchor editAs="oneCell">
    <xdr:from>
      <xdr:col>3</xdr:col>
      <xdr:colOff>19050</xdr:colOff>
      <xdr:row>147</xdr:row>
      <xdr:rowOff>19050</xdr:rowOff>
    </xdr:from>
    <xdr:to>
      <xdr:col>3</xdr:col>
      <xdr:colOff>771525</xdr:colOff>
      <xdr:row>147</xdr:row>
      <xdr:rowOff>771525</xdr:rowOff>
    </xdr:to>
    <xdr:pic>
      <xdr:nvPicPr>
        <xdr:cNvPr id="15" name="/xl/media/image22.png">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4"/>
        <a:stretch>
          <a:fillRect/>
        </a:stretch>
      </xdr:blipFill>
      <xdr:spPr>
        <a:prstGeom prst="rect">
          <a:avLst/>
        </a:prstGeom>
      </xdr:spPr>
    </xdr:pic>
    <xdr:clientData/>
  </xdr:twoCellAnchor>
  <xdr:twoCellAnchor editAs="oneCell">
    <xdr:from>
      <xdr:col>3</xdr:col>
      <xdr:colOff>19050</xdr:colOff>
      <xdr:row>151</xdr:row>
      <xdr:rowOff>19050</xdr:rowOff>
    </xdr:from>
    <xdr:to>
      <xdr:col>3</xdr:col>
      <xdr:colOff>771525</xdr:colOff>
      <xdr:row>151</xdr:row>
      <xdr:rowOff>771525</xdr:rowOff>
    </xdr:to>
    <xdr:pic>
      <xdr:nvPicPr>
        <xdr:cNvPr id="16" name="/xl/media/image23.png">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5"/>
        <a:stretch>
          <a:fillRect/>
        </a:stretch>
      </xdr:blipFill>
      <xdr:spPr>
        <a:prstGeom prst="rect">
          <a:avLst/>
        </a:prstGeom>
      </xdr:spPr>
    </xdr:pic>
    <xdr:clientData/>
  </xdr:twoCellAnchor>
  <xdr:twoCellAnchor editAs="oneCell">
    <xdr:from>
      <xdr:col>3</xdr:col>
      <xdr:colOff>19050</xdr:colOff>
      <xdr:row>165</xdr:row>
      <xdr:rowOff>19050</xdr:rowOff>
    </xdr:from>
    <xdr:to>
      <xdr:col>3</xdr:col>
      <xdr:colOff>771525</xdr:colOff>
      <xdr:row>165</xdr:row>
      <xdr:rowOff>771525</xdr:rowOff>
    </xdr:to>
    <xdr:pic>
      <xdr:nvPicPr>
        <xdr:cNvPr id="17" name="/xl/media/image24.png">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6"/>
        <a:stretch>
          <a:fillRect/>
        </a:stretch>
      </xdr:blipFill>
      <xdr:spPr>
        <a:prstGeom prst="rect">
          <a:avLst/>
        </a:prstGeom>
      </xdr:spPr>
    </xdr:pic>
    <xdr:clientData/>
  </xdr:twoCellAnchor>
  <xdr:twoCellAnchor editAs="oneCell">
    <xdr:from>
      <xdr:col>3</xdr:col>
      <xdr:colOff>19050</xdr:colOff>
      <xdr:row>166</xdr:row>
      <xdr:rowOff>19050</xdr:rowOff>
    </xdr:from>
    <xdr:to>
      <xdr:col>3</xdr:col>
      <xdr:colOff>771525</xdr:colOff>
      <xdr:row>166</xdr:row>
      <xdr:rowOff>771525</xdr:rowOff>
    </xdr:to>
    <xdr:pic>
      <xdr:nvPicPr>
        <xdr:cNvPr id="18" name="/xl/media/image25.png">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7"/>
        <a:stretch>
          <a:fillRect/>
        </a:stretch>
      </xdr:blipFill>
      <xdr:spPr>
        <a:prstGeom prst="rect">
          <a:avLst/>
        </a:prstGeom>
      </xdr:spPr>
    </xdr:pic>
    <xdr:clientData/>
  </xdr:twoCellAnchor>
  <xdr:twoCellAnchor editAs="oneCell">
    <xdr:from>
      <xdr:col>3</xdr:col>
      <xdr:colOff>19050</xdr:colOff>
      <xdr:row>168</xdr:row>
      <xdr:rowOff>19050</xdr:rowOff>
    </xdr:from>
    <xdr:to>
      <xdr:col>3</xdr:col>
      <xdr:colOff>771525</xdr:colOff>
      <xdr:row>168</xdr:row>
      <xdr:rowOff>771525</xdr:rowOff>
    </xdr:to>
    <xdr:pic>
      <xdr:nvPicPr>
        <xdr:cNvPr id="19" name="/xl/media/image26.png">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18"/>
        <a:stretch>
          <a:fillRect/>
        </a:stretch>
      </xdr:blipFill>
      <xdr:spPr>
        <a:prstGeom prst="rect">
          <a:avLst/>
        </a:prstGeom>
      </xdr:spPr>
    </xdr:pic>
    <xdr:clientData/>
  </xdr:twoCellAnchor>
  <xdr:twoCellAnchor editAs="oneCell">
    <xdr:from>
      <xdr:col>3</xdr:col>
      <xdr:colOff>19050</xdr:colOff>
      <xdr:row>169</xdr:row>
      <xdr:rowOff>19050</xdr:rowOff>
    </xdr:from>
    <xdr:to>
      <xdr:col>3</xdr:col>
      <xdr:colOff>771525</xdr:colOff>
      <xdr:row>169</xdr:row>
      <xdr:rowOff>771525</xdr:rowOff>
    </xdr:to>
    <xdr:pic>
      <xdr:nvPicPr>
        <xdr:cNvPr id="20" name="/xl/media/image27.png">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9"/>
        <a:stretch>
          <a:fillRect/>
        </a:stretch>
      </xdr:blipFill>
      <xdr:spPr>
        <a:prstGeom prst="rect">
          <a:avLst/>
        </a:prstGeom>
      </xdr:spPr>
    </xdr:pic>
    <xdr:clientData/>
  </xdr:twoCellAnchor>
  <xdr:twoCellAnchor editAs="oneCell">
    <xdr:from>
      <xdr:col>3</xdr:col>
      <xdr:colOff>19050</xdr:colOff>
      <xdr:row>170</xdr:row>
      <xdr:rowOff>19050</xdr:rowOff>
    </xdr:from>
    <xdr:to>
      <xdr:col>3</xdr:col>
      <xdr:colOff>771525</xdr:colOff>
      <xdr:row>170</xdr:row>
      <xdr:rowOff>771525</xdr:rowOff>
    </xdr:to>
    <xdr:pic>
      <xdr:nvPicPr>
        <xdr:cNvPr id="21" name="/xl/media/image28.png">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20"/>
        <a:stretch>
          <a:fillRect/>
        </a:stretch>
      </xdr:blipFill>
      <xdr:spPr>
        <a:prstGeom prst="rect">
          <a:avLst/>
        </a:prstGeom>
      </xdr:spPr>
    </xdr:pic>
    <xdr:clientData/>
  </xdr:twoCellAnchor>
  <xdr:twoCellAnchor editAs="oneCell">
    <xdr:from>
      <xdr:col>3</xdr:col>
      <xdr:colOff>19050</xdr:colOff>
      <xdr:row>180</xdr:row>
      <xdr:rowOff>19050</xdr:rowOff>
    </xdr:from>
    <xdr:to>
      <xdr:col>3</xdr:col>
      <xdr:colOff>771525</xdr:colOff>
      <xdr:row>180</xdr:row>
      <xdr:rowOff>771525</xdr:rowOff>
    </xdr:to>
    <xdr:pic>
      <xdr:nvPicPr>
        <xdr:cNvPr id="22" name="/xl/media/image29.png">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21"/>
        <a:stretch>
          <a:fillRect/>
        </a:stretch>
      </xdr:blipFill>
      <xdr:spPr>
        <a:prstGeom prst="rect">
          <a:avLst/>
        </a:prstGeom>
      </xdr:spPr>
    </xdr:pic>
    <xdr:clientData/>
  </xdr:twoCellAnchor>
  <xdr:twoCellAnchor editAs="oneCell">
    <xdr:from>
      <xdr:col>3</xdr:col>
      <xdr:colOff>19050</xdr:colOff>
      <xdr:row>182</xdr:row>
      <xdr:rowOff>19050</xdr:rowOff>
    </xdr:from>
    <xdr:to>
      <xdr:col>3</xdr:col>
      <xdr:colOff>771525</xdr:colOff>
      <xdr:row>182</xdr:row>
      <xdr:rowOff>771525</xdr:rowOff>
    </xdr:to>
    <xdr:pic>
      <xdr:nvPicPr>
        <xdr:cNvPr id="23" name="/xl/media/image30.png">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22"/>
        <a:stretch>
          <a:fillRect/>
        </a:stretch>
      </xdr:blipFill>
      <xdr:spPr>
        <a:prstGeom prst="rect">
          <a:avLst/>
        </a:prstGeom>
      </xdr:spPr>
    </xdr:pic>
    <xdr:clientData/>
  </xdr:twoCellAnchor>
  <xdr:twoCellAnchor editAs="oneCell">
    <xdr:from>
      <xdr:col>3</xdr:col>
      <xdr:colOff>19050</xdr:colOff>
      <xdr:row>183</xdr:row>
      <xdr:rowOff>19050</xdr:rowOff>
    </xdr:from>
    <xdr:to>
      <xdr:col>3</xdr:col>
      <xdr:colOff>771525</xdr:colOff>
      <xdr:row>183</xdr:row>
      <xdr:rowOff>771525</xdr:rowOff>
    </xdr:to>
    <xdr:pic>
      <xdr:nvPicPr>
        <xdr:cNvPr id="24" name="/xl/media/image31.png">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23"/>
        <a:stretch>
          <a:fillRect/>
        </a:stretch>
      </xdr:blipFill>
      <xdr:spPr>
        <a:prstGeom prst="rect">
          <a:avLst/>
        </a:prstGeom>
      </xdr:spPr>
    </xdr:pic>
    <xdr:clientData/>
  </xdr:twoCellAnchor>
  <xdr:twoCellAnchor editAs="oneCell">
    <xdr:from>
      <xdr:col>3</xdr:col>
      <xdr:colOff>19050</xdr:colOff>
      <xdr:row>184</xdr:row>
      <xdr:rowOff>19050</xdr:rowOff>
    </xdr:from>
    <xdr:to>
      <xdr:col>3</xdr:col>
      <xdr:colOff>771525</xdr:colOff>
      <xdr:row>184</xdr:row>
      <xdr:rowOff>771525</xdr:rowOff>
    </xdr:to>
    <xdr:pic>
      <xdr:nvPicPr>
        <xdr:cNvPr id="25" name="/xl/media/image32.png">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24"/>
        <a:stretch>
          <a:fillRect/>
        </a:stretch>
      </xdr:blipFill>
      <xdr:spPr>
        <a:prstGeom prst="rect">
          <a:avLst/>
        </a:prstGeom>
      </xdr:spPr>
    </xdr:pic>
    <xdr:clientData/>
  </xdr:twoCellAnchor>
  <xdr:twoCellAnchor editAs="oneCell">
    <xdr:from>
      <xdr:col>3</xdr:col>
      <xdr:colOff>19050</xdr:colOff>
      <xdr:row>185</xdr:row>
      <xdr:rowOff>19050</xdr:rowOff>
    </xdr:from>
    <xdr:to>
      <xdr:col>3</xdr:col>
      <xdr:colOff>771525</xdr:colOff>
      <xdr:row>185</xdr:row>
      <xdr:rowOff>771525</xdr:rowOff>
    </xdr:to>
    <xdr:pic>
      <xdr:nvPicPr>
        <xdr:cNvPr id="26" name="/xl/media/image33.png">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25"/>
        <a:stretch>
          <a:fillRect/>
        </a:stretch>
      </xdr:blipFill>
      <xdr:spPr>
        <a:prstGeom prst="rect">
          <a:avLst/>
        </a:prstGeom>
      </xdr:spPr>
    </xdr:pic>
    <xdr:clientData/>
  </xdr:twoCellAnchor>
  <xdr:twoCellAnchor editAs="oneCell">
    <xdr:from>
      <xdr:col>3</xdr:col>
      <xdr:colOff>19050</xdr:colOff>
      <xdr:row>186</xdr:row>
      <xdr:rowOff>19050</xdr:rowOff>
    </xdr:from>
    <xdr:to>
      <xdr:col>3</xdr:col>
      <xdr:colOff>771525</xdr:colOff>
      <xdr:row>186</xdr:row>
      <xdr:rowOff>771525</xdr:rowOff>
    </xdr:to>
    <xdr:pic>
      <xdr:nvPicPr>
        <xdr:cNvPr id="27" name="/xl/media/image34.png">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6"/>
        <a:stretch>
          <a:fillRect/>
        </a:stretch>
      </xdr:blipFill>
      <xdr:spPr>
        <a:prstGeom prst="rect">
          <a:avLst/>
        </a:prstGeom>
      </xdr:spPr>
    </xdr:pic>
    <xdr:clientData/>
  </xdr:twoCellAnchor>
  <xdr:twoCellAnchor editAs="oneCell">
    <xdr:from>
      <xdr:col>3</xdr:col>
      <xdr:colOff>19050</xdr:colOff>
      <xdr:row>219</xdr:row>
      <xdr:rowOff>19050</xdr:rowOff>
    </xdr:from>
    <xdr:to>
      <xdr:col>3</xdr:col>
      <xdr:colOff>771525</xdr:colOff>
      <xdr:row>219</xdr:row>
      <xdr:rowOff>771525</xdr:rowOff>
    </xdr:to>
    <xdr:pic>
      <xdr:nvPicPr>
        <xdr:cNvPr id="28" name="/xl/media/image35.png">
          <a:extLst>
            <a:ext uri="{FF2B5EF4-FFF2-40B4-BE49-F238E27FC236}">
              <a16:creationId xmlns:a16="http://schemas.microsoft.com/office/drawing/2014/main" id="{00000000-0008-0000-0500-00001C000000}"/>
            </a:ext>
          </a:extLst>
        </xdr:cNvPr>
        <xdr:cNvPicPr>
          <a:picLocks noChangeAspect="1"/>
        </xdr:cNvPicPr>
      </xdr:nvPicPr>
      <xdr:blipFill>
        <a:blip xmlns:r="http://schemas.openxmlformats.org/officeDocument/2006/relationships" r:embed="rId27"/>
        <a:stretch>
          <a:fillRect/>
        </a:stretch>
      </xdr:blipFill>
      <xdr:spPr>
        <a:prstGeom prst="rect">
          <a:avLst/>
        </a:prstGeom>
      </xdr:spPr>
    </xdr:pic>
    <xdr:clientData/>
  </xdr:twoCellAnchor>
  <xdr:twoCellAnchor editAs="oneCell">
    <xdr:from>
      <xdr:col>3</xdr:col>
      <xdr:colOff>19050</xdr:colOff>
      <xdr:row>220</xdr:row>
      <xdr:rowOff>19050</xdr:rowOff>
    </xdr:from>
    <xdr:to>
      <xdr:col>3</xdr:col>
      <xdr:colOff>771525</xdr:colOff>
      <xdr:row>220</xdr:row>
      <xdr:rowOff>771525</xdr:rowOff>
    </xdr:to>
    <xdr:pic>
      <xdr:nvPicPr>
        <xdr:cNvPr id="29" name="/xl/media/image36.png">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28"/>
        <a:stretch>
          <a:fillRect/>
        </a:stretch>
      </xdr:blipFill>
      <xdr:spPr>
        <a:prstGeom prst="rect">
          <a:avLst/>
        </a:prstGeom>
      </xdr:spPr>
    </xdr:pic>
    <xdr:clientData/>
  </xdr:twoCellAnchor>
  <xdr:twoCellAnchor editAs="oneCell">
    <xdr:from>
      <xdr:col>3</xdr:col>
      <xdr:colOff>19050</xdr:colOff>
      <xdr:row>227</xdr:row>
      <xdr:rowOff>19050</xdr:rowOff>
    </xdr:from>
    <xdr:to>
      <xdr:col>3</xdr:col>
      <xdr:colOff>771525</xdr:colOff>
      <xdr:row>227</xdr:row>
      <xdr:rowOff>771525</xdr:rowOff>
    </xdr:to>
    <xdr:pic>
      <xdr:nvPicPr>
        <xdr:cNvPr id="30" name="/xl/media/image37.png">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29"/>
        <a:stretch>
          <a:fillRect/>
        </a:stretch>
      </xdr:blipFill>
      <xdr:spPr>
        <a:prstGeom prst="rect">
          <a:avLst/>
        </a:prstGeom>
      </xdr:spPr>
    </xdr:pic>
    <xdr:clientData/>
  </xdr:twoCellAnchor>
  <xdr:twoCellAnchor editAs="oneCell">
    <xdr:from>
      <xdr:col>3</xdr:col>
      <xdr:colOff>19050</xdr:colOff>
      <xdr:row>235</xdr:row>
      <xdr:rowOff>19050</xdr:rowOff>
    </xdr:from>
    <xdr:to>
      <xdr:col>3</xdr:col>
      <xdr:colOff>771525</xdr:colOff>
      <xdr:row>235</xdr:row>
      <xdr:rowOff>771525</xdr:rowOff>
    </xdr:to>
    <xdr:pic>
      <xdr:nvPicPr>
        <xdr:cNvPr id="31" name="/xl/media/image38.png">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30"/>
        <a:stretch>
          <a:fillRect/>
        </a:stretch>
      </xdr:blipFill>
      <xdr:spPr>
        <a:prstGeom prst="rect">
          <a:avLst/>
        </a:prstGeom>
      </xdr:spPr>
    </xdr:pic>
    <xdr:clientData/>
  </xdr:twoCellAnchor>
  <xdr:twoCellAnchor editAs="oneCell">
    <xdr:from>
      <xdr:col>3</xdr:col>
      <xdr:colOff>19050</xdr:colOff>
      <xdr:row>241</xdr:row>
      <xdr:rowOff>19050</xdr:rowOff>
    </xdr:from>
    <xdr:to>
      <xdr:col>3</xdr:col>
      <xdr:colOff>771525</xdr:colOff>
      <xdr:row>241</xdr:row>
      <xdr:rowOff>771525</xdr:rowOff>
    </xdr:to>
    <xdr:pic>
      <xdr:nvPicPr>
        <xdr:cNvPr id="32" name="/xl/media/image39.png">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31"/>
        <a:stretch>
          <a:fillRect/>
        </a:stretch>
      </xdr:blipFill>
      <xdr:spPr>
        <a:prstGeom prst="rect">
          <a:avLst/>
        </a:prstGeom>
      </xdr:spPr>
    </xdr:pic>
    <xdr:clientData/>
  </xdr:twoCellAnchor>
  <xdr:twoCellAnchor editAs="oneCell">
    <xdr:from>
      <xdr:col>3</xdr:col>
      <xdr:colOff>19050</xdr:colOff>
      <xdr:row>244</xdr:row>
      <xdr:rowOff>19050</xdr:rowOff>
    </xdr:from>
    <xdr:to>
      <xdr:col>3</xdr:col>
      <xdr:colOff>771525</xdr:colOff>
      <xdr:row>244</xdr:row>
      <xdr:rowOff>771525</xdr:rowOff>
    </xdr:to>
    <xdr:pic>
      <xdr:nvPicPr>
        <xdr:cNvPr id="33" name="/xl/media/image40.png">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32"/>
        <a:stretch>
          <a:fillRect/>
        </a:stretch>
      </xdr:blipFill>
      <xdr:spPr>
        <a:prstGeom prst="rect">
          <a:avLst/>
        </a:prstGeom>
      </xdr:spPr>
    </xdr:pic>
    <xdr:clientData/>
  </xdr:twoCellAnchor>
  <xdr:twoCellAnchor editAs="oneCell">
    <xdr:from>
      <xdr:col>3</xdr:col>
      <xdr:colOff>19050</xdr:colOff>
      <xdr:row>245</xdr:row>
      <xdr:rowOff>19050</xdr:rowOff>
    </xdr:from>
    <xdr:to>
      <xdr:col>3</xdr:col>
      <xdr:colOff>771525</xdr:colOff>
      <xdr:row>245</xdr:row>
      <xdr:rowOff>771525</xdr:rowOff>
    </xdr:to>
    <xdr:pic>
      <xdr:nvPicPr>
        <xdr:cNvPr id="34" name="/xl/media/image41.png">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33"/>
        <a:stretch>
          <a:fillRect/>
        </a:stretch>
      </xdr:blipFill>
      <xdr:spPr>
        <a:prstGeom prst="rect">
          <a:avLst/>
        </a:prstGeom>
      </xdr:spPr>
    </xdr:pic>
    <xdr:clientData/>
  </xdr:twoCellAnchor>
  <xdr:twoCellAnchor editAs="oneCell">
    <xdr:from>
      <xdr:col>3</xdr:col>
      <xdr:colOff>19050</xdr:colOff>
      <xdr:row>250</xdr:row>
      <xdr:rowOff>19050</xdr:rowOff>
    </xdr:from>
    <xdr:to>
      <xdr:col>3</xdr:col>
      <xdr:colOff>771525</xdr:colOff>
      <xdr:row>250</xdr:row>
      <xdr:rowOff>771525</xdr:rowOff>
    </xdr:to>
    <xdr:pic>
      <xdr:nvPicPr>
        <xdr:cNvPr id="35" name="/xl/media/image42.png">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34"/>
        <a:stretch>
          <a:fillRect/>
        </a:stretch>
      </xdr:blipFill>
      <xdr:spPr>
        <a:prstGeom prst="rect">
          <a:avLst/>
        </a:prstGeom>
      </xdr:spPr>
    </xdr:pic>
    <xdr:clientData/>
  </xdr:twoCellAnchor>
  <xdr:twoCellAnchor editAs="oneCell">
    <xdr:from>
      <xdr:col>3</xdr:col>
      <xdr:colOff>19050</xdr:colOff>
      <xdr:row>270</xdr:row>
      <xdr:rowOff>19050</xdr:rowOff>
    </xdr:from>
    <xdr:to>
      <xdr:col>3</xdr:col>
      <xdr:colOff>771525</xdr:colOff>
      <xdr:row>270</xdr:row>
      <xdr:rowOff>771525</xdr:rowOff>
    </xdr:to>
    <xdr:pic>
      <xdr:nvPicPr>
        <xdr:cNvPr id="36" name="/xl/media/image43.png">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35"/>
        <a:stretch>
          <a:fillRect/>
        </a:stretch>
      </xdr:blipFill>
      <xdr:spPr>
        <a:prstGeom prst="rect">
          <a:avLst/>
        </a:prstGeom>
      </xdr:spPr>
    </xdr:pic>
    <xdr:clientData/>
  </xdr:twoCellAnchor>
  <xdr:twoCellAnchor editAs="oneCell">
    <xdr:from>
      <xdr:col>3</xdr:col>
      <xdr:colOff>19050</xdr:colOff>
      <xdr:row>279</xdr:row>
      <xdr:rowOff>19050</xdr:rowOff>
    </xdr:from>
    <xdr:to>
      <xdr:col>3</xdr:col>
      <xdr:colOff>771525</xdr:colOff>
      <xdr:row>279</xdr:row>
      <xdr:rowOff>771525</xdr:rowOff>
    </xdr:to>
    <xdr:pic>
      <xdr:nvPicPr>
        <xdr:cNvPr id="37" name="/xl/media/image44.png">
          <a:extLst>
            <a:ext uri="{FF2B5EF4-FFF2-40B4-BE49-F238E27FC236}">
              <a16:creationId xmlns:a16="http://schemas.microsoft.com/office/drawing/2014/main" id="{00000000-0008-0000-0500-000025000000}"/>
            </a:ext>
          </a:extLst>
        </xdr:cNvPr>
        <xdr:cNvPicPr>
          <a:picLocks noChangeAspect="1"/>
        </xdr:cNvPicPr>
      </xdr:nvPicPr>
      <xdr:blipFill>
        <a:blip xmlns:r="http://schemas.openxmlformats.org/officeDocument/2006/relationships" r:embed="rId36"/>
        <a:stretch>
          <a:fillRect/>
        </a:stretch>
      </xdr:blipFill>
      <xdr:spPr>
        <a:prstGeom prst="rect">
          <a:avLst/>
        </a:prstGeom>
      </xdr:spPr>
    </xdr:pic>
    <xdr:clientData/>
  </xdr:twoCellAnchor>
  <xdr:twoCellAnchor editAs="oneCell">
    <xdr:from>
      <xdr:col>3</xdr:col>
      <xdr:colOff>19050</xdr:colOff>
      <xdr:row>280</xdr:row>
      <xdr:rowOff>19050</xdr:rowOff>
    </xdr:from>
    <xdr:to>
      <xdr:col>3</xdr:col>
      <xdr:colOff>771525</xdr:colOff>
      <xdr:row>280</xdr:row>
      <xdr:rowOff>771525</xdr:rowOff>
    </xdr:to>
    <xdr:pic>
      <xdr:nvPicPr>
        <xdr:cNvPr id="38" name="/xl/media/image45.png">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37"/>
        <a:stretch>
          <a:fillRect/>
        </a:stretch>
      </xdr:blipFill>
      <xdr:spPr>
        <a:prstGeom prst="rect">
          <a:avLst/>
        </a:prstGeom>
      </xdr:spPr>
    </xdr:pic>
    <xdr:clientData/>
  </xdr:twoCellAnchor>
  <xdr:twoCellAnchor editAs="oneCell">
    <xdr:from>
      <xdr:col>3</xdr:col>
      <xdr:colOff>19050</xdr:colOff>
      <xdr:row>281</xdr:row>
      <xdr:rowOff>19050</xdr:rowOff>
    </xdr:from>
    <xdr:to>
      <xdr:col>3</xdr:col>
      <xdr:colOff>771525</xdr:colOff>
      <xdr:row>281</xdr:row>
      <xdr:rowOff>771525</xdr:rowOff>
    </xdr:to>
    <xdr:pic>
      <xdr:nvPicPr>
        <xdr:cNvPr id="39" name="/xl/media/image46.png">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38"/>
        <a:stretch>
          <a:fillRect/>
        </a:stretch>
      </xdr:blipFill>
      <xdr:spPr>
        <a:prstGeom prst="rect">
          <a:avLst/>
        </a:prstGeom>
      </xdr:spPr>
    </xdr:pic>
    <xdr:clientData/>
  </xdr:twoCellAnchor>
  <xdr:twoCellAnchor editAs="oneCell">
    <xdr:from>
      <xdr:col>3</xdr:col>
      <xdr:colOff>19050</xdr:colOff>
      <xdr:row>282</xdr:row>
      <xdr:rowOff>19050</xdr:rowOff>
    </xdr:from>
    <xdr:to>
      <xdr:col>3</xdr:col>
      <xdr:colOff>771525</xdr:colOff>
      <xdr:row>282</xdr:row>
      <xdr:rowOff>771525</xdr:rowOff>
    </xdr:to>
    <xdr:pic>
      <xdr:nvPicPr>
        <xdr:cNvPr id="40" name="/xl/media/image47.png">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39"/>
        <a:stretch>
          <a:fillRect/>
        </a:stretch>
      </xdr:blipFill>
      <xdr:spPr>
        <a:prstGeom prst="rect">
          <a:avLst/>
        </a:prstGeom>
      </xdr:spPr>
    </xdr:pic>
    <xdr:clientData/>
  </xdr:twoCellAnchor>
  <xdr:twoCellAnchor editAs="oneCell">
    <xdr:from>
      <xdr:col>3</xdr:col>
      <xdr:colOff>19050</xdr:colOff>
      <xdr:row>284</xdr:row>
      <xdr:rowOff>19050</xdr:rowOff>
    </xdr:from>
    <xdr:to>
      <xdr:col>3</xdr:col>
      <xdr:colOff>771525</xdr:colOff>
      <xdr:row>284</xdr:row>
      <xdr:rowOff>771525</xdr:rowOff>
    </xdr:to>
    <xdr:pic>
      <xdr:nvPicPr>
        <xdr:cNvPr id="41" name="/xl/media/image48.png">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40"/>
        <a:stretch>
          <a:fillRect/>
        </a:stretch>
      </xdr:blipFill>
      <xdr:spPr>
        <a:prstGeom prst="rect">
          <a:avLst/>
        </a:prstGeom>
      </xdr:spPr>
    </xdr:pic>
    <xdr:clientData/>
  </xdr:twoCellAnchor>
  <xdr:twoCellAnchor editAs="oneCell">
    <xdr:from>
      <xdr:col>3</xdr:col>
      <xdr:colOff>19050</xdr:colOff>
      <xdr:row>285</xdr:row>
      <xdr:rowOff>19050</xdr:rowOff>
    </xdr:from>
    <xdr:to>
      <xdr:col>3</xdr:col>
      <xdr:colOff>771525</xdr:colOff>
      <xdr:row>285</xdr:row>
      <xdr:rowOff>771525</xdr:rowOff>
    </xdr:to>
    <xdr:pic>
      <xdr:nvPicPr>
        <xdr:cNvPr id="42" name="/xl/media/image49.png">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41"/>
        <a:stretch>
          <a:fillRect/>
        </a:stretch>
      </xdr:blipFill>
      <xdr:spPr>
        <a:prstGeom prst="rect">
          <a:avLst/>
        </a:prstGeom>
      </xdr:spPr>
    </xdr:pic>
    <xdr:clientData/>
  </xdr:twoCellAnchor>
  <xdr:twoCellAnchor editAs="oneCell">
    <xdr:from>
      <xdr:col>3</xdr:col>
      <xdr:colOff>19050</xdr:colOff>
      <xdr:row>288</xdr:row>
      <xdr:rowOff>19050</xdr:rowOff>
    </xdr:from>
    <xdr:to>
      <xdr:col>3</xdr:col>
      <xdr:colOff>771525</xdr:colOff>
      <xdr:row>288</xdr:row>
      <xdr:rowOff>771525</xdr:rowOff>
    </xdr:to>
    <xdr:pic>
      <xdr:nvPicPr>
        <xdr:cNvPr id="43" name="/xl/media/image50.png">
          <a:extLst>
            <a:ext uri="{FF2B5EF4-FFF2-40B4-BE49-F238E27FC236}">
              <a16:creationId xmlns:a16="http://schemas.microsoft.com/office/drawing/2014/main" id="{00000000-0008-0000-0500-00002B000000}"/>
            </a:ext>
          </a:extLst>
        </xdr:cNvPr>
        <xdr:cNvPicPr>
          <a:picLocks noChangeAspect="1"/>
        </xdr:cNvPicPr>
      </xdr:nvPicPr>
      <xdr:blipFill>
        <a:blip xmlns:r="http://schemas.openxmlformats.org/officeDocument/2006/relationships" r:embed="rId42"/>
        <a:stretch>
          <a:fillRect/>
        </a:stretch>
      </xdr:blipFill>
      <xdr:spPr>
        <a:prstGeom prst="rect">
          <a:avLst/>
        </a:prstGeom>
      </xdr:spPr>
    </xdr:pic>
    <xdr:clientData/>
  </xdr:twoCellAnchor>
  <xdr:twoCellAnchor editAs="oneCell">
    <xdr:from>
      <xdr:col>3</xdr:col>
      <xdr:colOff>19050</xdr:colOff>
      <xdr:row>289</xdr:row>
      <xdr:rowOff>19050</xdr:rowOff>
    </xdr:from>
    <xdr:to>
      <xdr:col>3</xdr:col>
      <xdr:colOff>771525</xdr:colOff>
      <xdr:row>289</xdr:row>
      <xdr:rowOff>771525</xdr:rowOff>
    </xdr:to>
    <xdr:pic>
      <xdr:nvPicPr>
        <xdr:cNvPr id="44" name="/xl/media/image51.png">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43"/>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19</xdr:col>
      <xdr:colOff>0</xdr:colOff>
      <xdr:row>17</xdr:row>
      <xdr:rowOff>0</xdr:rowOff>
    </xdr:from>
    <xdr:to>
      <xdr:col>28</xdr:col>
      <xdr:colOff>133350</xdr:colOff>
      <xdr:row>29</xdr:row>
      <xdr:rowOff>57150</xdr:rowOff>
    </xdr:to>
    <xdr:sp macro="" textlink="">
      <xdr:nvSpPr>
        <xdr:cNvPr id="2" name="밸런스팩터_01">
          <a:extLst>
            <a:ext uri="{FF2B5EF4-FFF2-40B4-BE49-F238E27FC236}">
              <a16:creationId xmlns:a16="http://schemas.microsoft.com/office/drawing/2014/main" id="{00000000-0008-0000-0600-000002000000}"/>
            </a:ext>
          </a:extLst>
        </xdr:cNvPr>
        <xdr:cNvSpPr>
          <a:spLocks noGrp="1"/>
        </xdr:cNvSpPr>
      </xdr:nvSpPr>
      <xdr:spPr>
        <a:xfrm>
          <a:off x="13935075" y="10048875"/>
          <a:ext cx="6867525" cy="6858000"/>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콘텐츠</a:t>
          </a:r>
          <a:endParaRPr/>
        </a:p>
        <a:p>
          <a:pPr algn="ctr">
            <a:lnSpc>
              <a:spcPct val="100000"/>
            </a:lnSpc>
            <a:buNone/>
          </a:pPr>
          <a:r>
            <a:rPr sz="900" b="1">
              <a:solidFill>
                <a:srgbClr val="FFFFFF"/>
              </a:solidFill>
              <a:latin typeface="맑은 고딕"/>
              <a:ea typeface="맑은 고딕"/>
              <a:cs typeface="맑은 고딕"/>
            </a:rPr>
            <a:t>진행 관문</a:t>
          </a:r>
          <a:endParaRPr/>
        </a:p>
      </xdr:txBody>
    </xdr:sp>
    <xdr:clientData/>
  </xdr:twoCellAnchor>
  <xdr:twoCellAnchor editAs="oneCell">
    <xdr:from>
      <xdr:col>21</xdr:col>
      <xdr:colOff>0</xdr:colOff>
      <xdr:row>31</xdr:row>
      <xdr:rowOff>0</xdr:rowOff>
    </xdr:from>
    <xdr:to>
      <xdr:col>29</xdr:col>
      <xdr:colOff>304800</xdr:colOff>
      <xdr:row>42</xdr:row>
      <xdr:rowOff>152400</xdr:rowOff>
    </xdr:to>
    <xdr:sp macro="" textlink="">
      <xdr:nvSpPr>
        <xdr:cNvPr id="3" name="밸런스팩터_02">
          <a:extLst>
            <a:ext uri="{FF2B5EF4-FFF2-40B4-BE49-F238E27FC236}">
              <a16:creationId xmlns:a16="http://schemas.microsoft.com/office/drawing/2014/main" id="{00000000-0008-0000-0600-000003000000}"/>
            </a:ext>
          </a:extLst>
        </xdr:cNvPr>
        <xdr:cNvSpPr>
          <a:spLocks noGrp="1"/>
        </xdr:cNvSpPr>
      </xdr:nvSpPr>
      <xdr:spPr>
        <a:xfrm>
          <a:off x="15401925" y="17916526"/>
          <a:ext cx="6477000" cy="648652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콘텐츠</a:t>
          </a:r>
          <a:endParaRPr/>
        </a:p>
        <a:p>
          <a:pPr algn="ctr">
            <a:lnSpc>
              <a:spcPct val="100000"/>
            </a:lnSpc>
            <a:buNone/>
          </a:pPr>
          <a:r>
            <a:rPr sz="900" b="1">
              <a:solidFill>
                <a:srgbClr val="FFFFFF"/>
              </a:solidFill>
              <a:latin typeface="맑은 고딕"/>
              <a:ea typeface="맑은 고딕"/>
              <a:cs typeface="맑은 고딕"/>
            </a:rPr>
            <a:t>밀도</a:t>
          </a:r>
          <a:endParaRPr/>
        </a:p>
      </xdr:txBody>
    </xdr:sp>
    <xdr:clientData/>
  </xdr:twoCellAnchor>
  <xdr:twoCellAnchor editAs="oneCell">
    <xdr:from>
      <xdr:col>32</xdr:col>
      <xdr:colOff>0</xdr:colOff>
      <xdr:row>18</xdr:row>
      <xdr:rowOff>0</xdr:rowOff>
    </xdr:from>
    <xdr:to>
      <xdr:col>40</xdr:col>
      <xdr:colOff>19050</xdr:colOff>
      <xdr:row>28</xdr:row>
      <xdr:rowOff>142875</xdr:rowOff>
    </xdr:to>
    <xdr:sp macro="" textlink="">
      <xdr:nvSpPr>
        <xdr:cNvPr id="4" name="밸런스팩터_03">
          <a:extLst>
            <a:ext uri="{FF2B5EF4-FFF2-40B4-BE49-F238E27FC236}">
              <a16:creationId xmlns:a16="http://schemas.microsoft.com/office/drawing/2014/main" id="{00000000-0008-0000-0600-000004000000}"/>
            </a:ext>
          </a:extLst>
        </xdr:cNvPr>
        <xdr:cNvSpPr>
          <a:spLocks noGrp="1"/>
        </xdr:cNvSpPr>
      </xdr:nvSpPr>
      <xdr:spPr>
        <a:xfrm>
          <a:off x="23469600" y="10610850"/>
          <a:ext cx="5905500" cy="5905500"/>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전투</a:t>
          </a:r>
          <a:endParaRPr/>
        </a:p>
        <a:p>
          <a:pPr algn="ctr">
            <a:lnSpc>
              <a:spcPct val="100000"/>
            </a:lnSpc>
            <a:buNone/>
          </a:pPr>
          <a:r>
            <a:rPr sz="900" b="1">
              <a:solidFill>
                <a:srgbClr val="FFFFFF"/>
              </a:solidFill>
              <a:latin typeface="맑은 고딕"/>
              <a:ea typeface="맑은 고딕"/>
              <a:cs typeface="맑은 고딕"/>
            </a:rPr>
            <a:t>숙련도</a:t>
          </a:r>
          <a:endParaRPr/>
        </a:p>
      </xdr:txBody>
    </xdr:sp>
    <xdr:clientData/>
  </xdr:twoCellAnchor>
  <xdr:twoCellAnchor editAs="oneCell">
    <xdr:from>
      <xdr:col>33</xdr:col>
      <xdr:colOff>0</xdr:colOff>
      <xdr:row>32</xdr:row>
      <xdr:rowOff>0</xdr:rowOff>
    </xdr:from>
    <xdr:to>
      <xdr:col>41</xdr:col>
      <xdr:colOff>19050</xdr:colOff>
      <xdr:row>42</xdr:row>
      <xdr:rowOff>142875</xdr:rowOff>
    </xdr:to>
    <xdr:sp macro="" textlink="">
      <xdr:nvSpPr>
        <xdr:cNvPr id="5" name="밸런스팩터_04">
          <a:extLst>
            <a:ext uri="{FF2B5EF4-FFF2-40B4-BE49-F238E27FC236}">
              <a16:creationId xmlns:a16="http://schemas.microsoft.com/office/drawing/2014/main" id="{00000000-0008-0000-0600-000005000000}"/>
            </a:ext>
          </a:extLst>
        </xdr:cNvPr>
        <xdr:cNvSpPr>
          <a:spLocks noGrp="1"/>
        </xdr:cNvSpPr>
      </xdr:nvSpPr>
      <xdr:spPr>
        <a:xfrm>
          <a:off x="24203024" y="18478500"/>
          <a:ext cx="5905500" cy="590550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자아</a:t>
          </a:r>
          <a:endParaRPr/>
        </a:p>
        <a:p>
          <a:pPr algn="ctr">
            <a:lnSpc>
              <a:spcPct val="100000"/>
            </a:lnSpc>
            <a:buNone/>
          </a:pPr>
          <a:r>
            <a:rPr sz="900" b="1">
              <a:solidFill>
                <a:srgbClr val="FFFFFF"/>
              </a:solidFill>
              <a:latin typeface="맑은 고딕"/>
              <a:ea typeface="맑은 고딕"/>
              <a:cs typeface="맑은 고딕"/>
            </a:rPr>
            <a:t>마모도</a:t>
          </a:r>
          <a:endParaRPr/>
        </a:p>
      </xdr:txBody>
    </xdr:sp>
    <xdr:clientData/>
  </xdr:twoCellAnchor>
  <xdr:twoCellAnchor editAs="oneCell">
    <xdr:from>
      <xdr:col>11</xdr:col>
      <xdr:colOff>0</xdr:colOff>
      <xdr:row>32</xdr:row>
      <xdr:rowOff>0</xdr:rowOff>
    </xdr:from>
    <xdr:to>
      <xdr:col>18</xdr:col>
      <xdr:colOff>295275</xdr:colOff>
      <xdr:row>42</xdr:row>
      <xdr:rowOff>47625</xdr:rowOff>
    </xdr:to>
    <xdr:sp macro="" textlink="">
      <xdr:nvSpPr>
        <xdr:cNvPr id="6" name="밸런스팩터_05">
          <a:extLst>
            <a:ext uri="{FF2B5EF4-FFF2-40B4-BE49-F238E27FC236}">
              <a16:creationId xmlns:a16="http://schemas.microsoft.com/office/drawing/2014/main" id="{00000000-0008-0000-0600-000006000000}"/>
            </a:ext>
          </a:extLst>
        </xdr:cNvPr>
        <xdr:cNvSpPr>
          <a:spLocks noGrp="1"/>
        </xdr:cNvSpPr>
      </xdr:nvSpPr>
      <xdr:spPr>
        <a:xfrm>
          <a:off x="8067674" y="18478500"/>
          <a:ext cx="5724525" cy="571500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인연</a:t>
          </a:r>
          <a:endParaRPr/>
        </a:p>
        <a:p>
          <a:pPr algn="ctr">
            <a:lnSpc>
              <a:spcPct val="100000"/>
            </a:lnSpc>
            <a:buNone/>
          </a:pPr>
          <a:r>
            <a:rPr sz="900" b="1">
              <a:solidFill>
                <a:srgbClr val="FFFFFF"/>
              </a:solidFill>
              <a:latin typeface="맑은 고딕"/>
              <a:ea typeface="맑은 고딕"/>
              <a:cs typeface="맑은 고딕"/>
            </a:rPr>
            <a:t>시스템</a:t>
          </a:r>
          <a:endParaRPr/>
        </a:p>
      </xdr:txBody>
    </xdr:sp>
    <xdr:clientData/>
  </xdr:twoCellAnchor>
  <xdr:twoCellAnchor editAs="oneCell">
    <xdr:from>
      <xdr:col>9</xdr:col>
      <xdr:colOff>0</xdr:colOff>
      <xdr:row>18</xdr:row>
      <xdr:rowOff>0</xdr:rowOff>
    </xdr:from>
    <xdr:to>
      <xdr:col>16</xdr:col>
      <xdr:colOff>295275</xdr:colOff>
      <xdr:row>28</xdr:row>
      <xdr:rowOff>47625</xdr:rowOff>
    </xdr:to>
    <xdr:sp macro="" textlink="">
      <xdr:nvSpPr>
        <xdr:cNvPr id="7" name="밸런스팩터_06">
          <a:extLst>
            <a:ext uri="{FF2B5EF4-FFF2-40B4-BE49-F238E27FC236}">
              <a16:creationId xmlns:a16="http://schemas.microsoft.com/office/drawing/2014/main" id="{00000000-0008-0000-0600-000007000000}"/>
            </a:ext>
          </a:extLst>
        </xdr:cNvPr>
        <xdr:cNvSpPr>
          <a:spLocks noGrp="1"/>
        </xdr:cNvSpPr>
      </xdr:nvSpPr>
      <xdr:spPr>
        <a:xfrm>
          <a:off x="6600825" y="10610850"/>
          <a:ext cx="5724525" cy="5715000"/>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보스</a:t>
          </a:r>
          <a:endParaRPr/>
        </a:p>
        <a:p>
          <a:pPr algn="ctr">
            <a:lnSpc>
              <a:spcPct val="100000"/>
            </a:lnSpc>
            <a:buNone/>
          </a:pPr>
          <a:r>
            <a:rPr sz="900" b="1">
              <a:solidFill>
                <a:srgbClr val="FFFFFF"/>
              </a:solidFill>
              <a:latin typeface="맑은 고딕"/>
              <a:ea typeface="맑은 고딕"/>
              <a:cs typeface="맑은 고딕"/>
            </a:rPr>
            <a:t>패턴</a:t>
          </a:r>
          <a:endParaRPr/>
        </a:p>
      </xdr:txBody>
    </xdr:sp>
    <xdr:clientData/>
  </xdr:twoCellAnchor>
  <xdr:twoCellAnchor editAs="oneCell">
    <xdr:from>
      <xdr:col>20</xdr:col>
      <xdr:colOff>0</xdr:colOff>
      <xdr:row>7</xdr:row>
      <xdr:rowOff>0</xdr:rowOff>
    </xdr:from>
    <xdr:to>
      <xdr:col>27</xdr:col>
      <xdr:colOff>9525</xdr:colOff>
      <xdr:row>16</xdr:row>
      <xdr:rowOff>47625</xdr:rowOff>
    </xdr:to>
    <xdr:sp macro="" textlink="">
      <xdr:nvSpPr>
        <xdr:cNvPr id="8" name="밸런스팩터_07">
          <a:extLst>
            <a:ext uri="{FF2B5EF4-FFF2-40B4-BE49-F238E27FC236}">
              <a16:creationId xmlns:a16="http://schemas.microsoft.com/office/drawing/2014/main" id="{00000000-0008-0000-0600-000008000000}"/>
            </a:ext>
          </a:extLst>
        </xdr:cNvPr>
        <xdr:cNvSpPr>
          <a:spLocks noGrp="1"/>
        </xdr:cNvSpPr>
      </xdr:nvSpPr>
      <xdr:spPr>
        <a:xfrm>
          <a:off x="14668500" y="4429125"/>
          <a:ext cx="5153025" cy="515302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예상</a:t>
          </a:r>
          <a:endParaRPr/>
        </a:p>
        <a:p>
          <a:pPr algn="ctr">
            <a:lnSpc>
              <a:spcPct val="100000"/>
            </a:lnSpc>
            <a:buNone/>
          </a:pPr>
          <a:r>
            <a:rPr sz="825" b="1">
              <a:solidFill>
                <a:srgbClr val="FFFFFF"/>
              </a:solidFill>
              <a:latin typeface="맑은 고딕"/>
              <a:ea typeface="맑은 고딕"/>
              <a:cs typeface="맑은 고딕"/>
            </a:rPr>
            <a:t>소요 시간</a:t>
          </a:r>
          <a:endParaRPr/>
        </a:p>
      </xdr:txBody>
    </xdr:sp>
    <xdr:clientData/>
  </xdr:twoCellAnchor>
  <xdr:twoCellAnchor editAs="oneCell">
    <xdr:from>
      <xdr:col>9</xdr:col>
      <xdr:colOff>0</xdr:colOff>
      <xdr:row>8</xdr:row>
      <xdr:rowOff>0</xdr:rowOff>
    </xdr:from>
    <xdr:to>
      <xdr:col>15</xdr:col>
      <xdr:colOff>228600</xdr:colOff>
      <xdr:row>16</xdr:row>
      <xdr:rowOff>180975</xdr:rowOff>
    </xdr:to>
    <xdr:sp macro="" textlink="">
      <xdr:nvSpPr>
        <xdr:cNvPr id="9" name="밸런스팩터_08">
          <a:extLst>
            <a:ext uri="{FF2B5EF4-FFF2-40B4-BE49-F238E27FC236}">
              <a16:creationId xmlns:a16="http://schemas.microsoft.com/office/drawing/2014/main" id="{00000000-0008-0000-0600-000009000000}"/>
            </a:ext>
          </a:extLst>
        </xdr:cNvPr>
        <xdr:cNvSpPr>
          <a:spLocks noGrp="1"/>
        </xdr:cNvSpPr>
      </xdr:nvSpPr>
      <xdr:spPr>
        <a:xfrm>
          <a:off x="6600825" y="4991100"/>
          <a:ext cx="4857750" cy="4857750"/>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플레이</a:t>
          </a:r>
          <a:endParaRPr/>
        </a:p>
        <a:p>
          <a:pPr algn="ctr">
            <a:lnSpc>
              <a:spcPct val="100000"/>
            </a:lnSpc>
            <a:buNone/>
          </a:pPr>
          <a:r>
            <a:rPr sz="825" b="1">
              <a:solidFill>
                <a:srgbClr val="FFFFFF"/>
              </a:solidFill>
              <a:latin typeface="맑은 고딕"/>
              <a:ea typeface="맑은 고딕"/>
              <a:cs typeface="맑은 고딕"/>
            </a:rPr>
            <a:t>난이도</a:t>
          </a:r>
          <a:endParaRPr/>
        </a:p>
      </xdr:txBody>
    </xdr:sp>
    <xdr:clientData/>
  </xdr:twoCellAnchor>
  <xdr:twoCellAnchor editAs="oneCell">
    <xdr:from>
      <xdr:col>1</xdr:col>
      <xdr:colOff>0</xdr:colOff>
      <xdr:row>8</xdr:row>
      <xdr:rowOff>0</xdr:rowOff>
    </xdr:from>
    <xdr:to>
      <xdr:col>7</xdr:col>
      <xdr:colOff>133350</xdr:colOff>
      <xdr:row>16</xdr:row>
      <xdr:rowOff>85724</xdr:rowOff>
    </xdr:to>
    <xdr:sp macro="" textlink="">
      <xdr:nvSpPr>
        <xdr:cNvPr id="10" name="밸런스팩터_09">
          <a:extLst>
            <a:ext uri="{FF2B5EF4-FFF2-40B4-BE49-F238E27FC236}">
              <a16:creationId xmlns:a16="http://schemas.microsoft.com/office/drawing/2014/main" id="{00000000-0008-0000-0600-00000A000000}"/>
            </a:ext>
          </a:extLst>
        </xdr:cNvPr>
        <xdr:cNvSpPr>
          <a:spLocks noGrp="1"/>
        </xdr:cNvSpPr>
      </xdr:nvSpPr>
      <xdr:spPr>
        <a:xfrm>
          <a:off x="733425" y="4991100"/>
          <a:ext cx="4667250" cy="466725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플레이</a:t>
          </a:r>
          <a:endParaRPr/>
        </a:p>
        <a:p>
          <a:pPr algn="ctr">
            <a:lnSpc>
              <a:spcPct val="100000"/>
            </a:lnSpc>
            <a:buNone/>
          </a:pPr>
          <a:r>
            <a:rPr sz="825" b="1">
              <a:solidFill>
                <a:srgbClr val="FFFFFF"/>
              </a:solidFill>
              <a:latin typeface="맑은 고딕"/>
              <a:ea typeface="맑은 고딕"/>
              <a:cs typeface="맑은 고딕"/>
            </a:rPr>
            <a:t>흥미도</a:t>
          </a:r>
          <a:endParaRPr/>
        </a:p>
      </xdr:txBody>
    </xdr:sp>
    <xdr:clientData/>
  </xdr:twoCellAnchor>
  <xdr:twoCellAnchor editAs="oneCell">
    <xdr:from>
      <xdr:col>31</xdr:col>
      <xdr:colOff>0</xdr:colOff>
      <xdr:row>8</xdr:row>
      <xdr:rowOff>0</xdr:rowOff>
    </xdr:from>
    <xdr:to>
      <xdr:col>37</xdr:col>
      <xdr:colOff>133350</xdr:colOff>
      <xdr:row>16</xdr:row>
      <xdr:rowOff>85724</xdr:rowOff>
    </xdr:to>
    <xdr:sp macro="" textlink="">
      <xdr:nvSpPr>
        <xdr:cNvPr id="11" name="밸런스팩터_10">
          <a:extLst>
            <a:ext uri="{FF2B5EF4-FFF2-40B4-BE49-F238E27FC236}">
              <a16:creationId xmlns:a16="http://schemas.microsoft.com/office/drawing/2014/main" id="{00000000-0008-0000-0600-00000B000000}"/>
            </a:ext>
          </a:extLst>
        </xdr:cNvPr>
        <xdr:cNvSpPr>
          <a:spLocks noGrp="1"/>
        </xdr:cNvSpPr>
      </xdr:nvSpPr>
      <xdr:spPr>
        <a:xfrm>
          <a:off x="22736176" y="4991100"/>
          <a:ext cx="4667250" cy="4667250"/>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체크포인트</a:t>
          </a:r>
          <a:endParaRPr/>
        </a:p>
        <a:p>
          <a:pPr algn="ctr">
            <a:lnSpc>
              <a:spcPct val="100000"/>
            </a:lnSpc>
            <a:buNone/>
          </a:pPr>
          <a:r>
            <a:rPr sz="825" b="1">
              <a:solidFill>
                <a:srgbClr val="FFFFFF"/>
              </a:solidFill>
              <a:latin typeface="맑은 고딕"/>
              <a:ea typeface="맑은 고딕"/>
              <a:cs typeface="맑은 고딕"/>
            </a:rPr>
            <a:t>간격</a:t>
          </a:r>
          <a:endParaRPr/>
        </a:p>
      </xdr:txBody>
    </xdr:sp>
    <xdr:clientData/>
  </xdr:twoCellAnchor>
  <xdr:twoCellAnchor editAs="oneCell">
    <xdr:from>
      <xdr:col>43</xdr:col>
      <xdr:colOff>0</xdr:colOff>
      <xdr:row>18</xdr:row>
      <xdr:rowOff>0</xdr:rowOff>
    </xdr:from>
    <xdr:to>
      <xdr:col>49</xdr:col>
      <xdr:colOff>133350</xdr:colOff>
      <xdr:row>26</xdr:row>
      <xdr:rowOff>85724</xdr:rowOff>
    </xdr:to>
    <xdr:sp macro="" textlink="">
      <xdr:nvSpPr>
        <xdr:cNvPr id="12" name="밸런스팩터_11">
          <a:extLst>
            <a:ext uri="{FF2B5EF4-FFF2-40B4-BE49-F238E27FC236}">
              <a16:creationId xmlns:a16="http://schemas.microsoft.com/office/drawing/2014/main" id="{00000000-0008-0000-0600-00000C000000}"/>
            </a:ext>
          </a:extLst>
        </xdr:cNvPr>
        <xdr:cNvSpPr>
          <a:spLocks noGrp="1"/>
        </xdr:cNvSpPr>
      </xdr:nvSpPr>
      <xdr:spPr>
        <a:xfrm>
          <a:off x="31537274" y="10610850"/>
          <a:ext cx="4667250" cy="4667250"/>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적</a:t>
          </a:r>
          <a:endParaRPr/>
        </a:p>
        <a:p>
          <a:pPr algn="ctr">
            <a:lnSpc>
              <a:spcPct val="100000"/>
            </a:lnSpc>
            <a:buNone/>
          </a:pPr>
          <a:r>
            <a:rPr sz="825" b="1">
              <a:solidFill>
                <a:srgbClr val="FFFFFF"/>
              </a:solidFill>
              <a:latin typeface="맑은 고딕"/>
              <a:ea typeface="맑은 고딕"/>
              <a:cs typeface="맑은 고딕"/>
            </a:rPr>
            <a:t>배치</a:t>
          </a:r>
          <a:endParaRPr/>
        </a:p>
      </xdr:txBody>
    </xdr:sp>
    <xdr:clientData/>
  </xdr:twoCellAnchor>
  <xdr:twoCellAnchor editAs="oneCell">
    <xdr:from>
      <xdr:col>43</xdr:col>
      <xdr:colOff>0</xdr:colOff>
      <xdr:row>28</xdr:row>
      <xdr:rowOff>0</xdr:rowOff>
    </xdr:from>
    <xdr:to>
      <xdr:col>49</xdr:col>
      <xdr:colOff>38100</xdr:colOff>
      <xdr:row>35</xdr:row>
      <xdr:rowOff>276225</xdr:rowOff>
    </xdr:to>
    <xdr:sp macro="" textlink="">
      <xdr:nvSpPr>
        <xdr:cNvPr id="13" name="밸런스팩터_12">
          <a:extLst>
            <a:ext uri="{FF2B5EF4-FFF2-40B4-BE49-F238E27FC236}">
              <a16:creationId xmlns:a16="http://schemas.microsoft.com/office/drawing/2014/main" id="{00000000-0008-0000-0600-00000D000000}"/>
            </a:ext>
          </a:extLst>
        </xdr:cNvPr>
        <xdr:cNvSpPr>
          <a:spLocks noGrp="1"/>
        </xdr:cNvSpPr>
      </xdr:nvSpPr>
      <xdr:spPr>
        <a:xfrm>
          <a:off x="31537274" y="16230600"/>
          <a:ext cx="4476750" cy="4486275"/>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공격</a:t>
          </a:r>
          <a:endParaRPr/>
        </a:p>
        <a:p>
          <a:pPr algn="ctr">
            <a:lnSpc>
              <a:spcPct val="100000"/>
            </a:lnSpc>
            <a:buNone/>
          </a:pPr>
          <a:r>
            <a:rPr sz="825" b="1">
              <a:solidFill>
                <a:srgbClr val="FFFFFF"/>
              </a:solidFill>
              <a:latin typeface="맑은 고딕"/>
              <a:ea typeface="맑은 고딕"/>
              <a:cs typeface="맑은 고딕"/>
            </a:rPr>
            <a:t>예고</a:t>
          </a:r>
          <a:endParaRPr/>
        </a:p>
      </xdr:txBody>
    </xdr:sp>
    <xdr:clientData/>
  </xdr:twoCellAnchor>
  <xdr:twoCellAnchor editAs="oneCell">
    <xdr:from>
      <xdr:col>39</xdr:col>
      <xdr:colOff>0</xdr:colOff>
      <xdr:row>41</xdr:row>
      <xdr:rowOff>0</xdr:rowOff>
    </xdr:from>
    <xdr:to>
      <xdr:col>45</xdr:col>
      <xdr:colOff>133350</xdr:colOff>
      <xdr:row>49</xdr:row>
      <xdr:rowOff>85724</xdr:rowOff>
    </xdr:to>
    <xdr:sp macro="" textlink="">
      <xdr:nvSpPr>
        <xdr:cNvPr id="14" name="밸런스팩터_13">
          <a:extLst>
            <a:ext uri="{FF2B5EF4-FFF2-40B4-BE49-F238E27FC236}">
              <a16:creationId xmlns:a16="http://schemas.microsoft.com/office/drawing/2014/main" id="{00000000-0008-0000-0600-00000E000000}"/>
            </a:ext>
          </a:extLst>
        </xdr:cNvPr>
        <xdr:cNvSpPr>
          <a:spLocks noGrp="1"/>
        </xdr:cNvSpPr>
      </xdr:nvSpPr>
      <xdr:spPr>
        <a:xfrm>
          <a:off x="28603576" y="23536274"/>
          <a:ext cx="4667250" cy="4667250"/>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무기</a:t>
          </a:r>
          <a:endParaRPr/>
        </a:p>
        <a:p>
          <a:pPr algn="ctr">
            <a:lnSpc>
              <a:spcPct val="100000"/>
            </a:lnSpc>
            <a:buNone/>
          </a:pPr>
          <a:r>
            <a:rPr sz="825" b="1">
              <a:solidFill>
                <a:srgbClr val="FFFFFF"/>
              </a:solidFill>
              <a:latin typeface="맑은 고딕"/>
              <a:ea typeface="맑은 고딕"/>
              <a:cs typeface="맑은 고딕"/>
            </a:rPr>
            <a:t>피해</a:t>
          </a:r>
          <a:endParaRPr/>
        </a:p>
      </xdr:txBody>
    </xdr:sp>
    <xdr:clientData/>
  </xdr:twoCellAnchor>
  <xdr:twoCellAnchor editAs="oneCell">
    <xdr:from>
      <xdr:col>31</xdr:col>
      <xdr:colOff>0</xdr:colOff>
      <xdr:row>49</xdr:row>
      <xdr:rowOff>0</xdr:rowOff>
    </xdr:from>
    <xdr:to>
      <xdr:col>37</xdr:col>
      <xdr:colOff>38100</xdr:colOff>
      <xdr:row>56</xdr:row>
      <xdr:rowOff>276225</xdr:rowOff>
    </xdr:to>
    <xdr:sp macro="" textlink="">
      <xdr:nvSpPr>
        <xdr:cNvPr id="15" name="밸런스팩터_14">
          <a:extLst>
            <a:ext uri="{FF2B5EF4-FFF2-40B4-BE49-F238E27FC236}">
              <a16:creationId xmlns:a16="http://schemas.microsoft.com/office/drawing/2014/main" id="{00000000-0008-0000-0600-00000F000000}"/>
            </a:ext>
          </a:extLst>
        </xdr:cNvPr>
        <xdr:cNvSpPr>
          <a:spLocks noGrp="1"/>
        </xdr:cNvSpPr>
      </xdr:nvSpPr>
      <xdr:spPr>
        <a:xfrm>
          <a:off x="22736176" y="28032074"/>
          <a:ext cx="4476750" cy="4486275"/>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방어구</a:t>
          </a:r>
          <a:endParaRPr/>
        </a:p>
        <a:p>
          <a:pPr algn="ctr">
            <a:lnSpc>
              <a:spcPct val="100000"/>
            </a:lnSpc>
            <a:buNone/>
          </a:pPr>
          <a:r>
            <a:rPr sz="825" b="1">
              <a:solidFill>
                <a:srgbClr val="FFFFFF"/>
              </a:solidFill>
              <a:latin typeface="맑은 고딕"/>
              <a:ea typeface="맑은 고딕"/>
              <a:cs typeface="맑은 고딕"/>
            </a:rPr>
            <a:t>방어</a:t>
          </a:r>
          <a:endParaRPr/>
        </a:p>
      </xdr:txBody>
    </xdr:sp>
    <xdr:clientData/>
  </xdr:twoCellAnchor>
  <xdr:twoCellAnchor editAs="oneCell">
    <xdr:from>
      <xdr:col>21</xdr:col>
      <xdr:colOff>0</xdr:colOff>
      <xdr:row>49</xdr:row>
      <xdr:rowOff>0</xdr:rowOff>
    </xdr:from>
    <xdr:to>
      <xdr:col>27</xdr:col>
      <xdr:colOff>38100</xdr:colOff>
      <xdr:row>56</xdr:row>
      <xdr:rowOff>276225</xdr:rowOff>
    </xdr:to>
    <xdr:sp macro="" textlink="">
      <xdr:nvSpPr>
        <xdr:cNvPr id="16" name="밸런스팩터_15">
          <a:extLst>
            <a:ext uri="{FF2B5EF4-FFF2-40B4-BE49-F238E27FC236}">
              <a16:creationId xmlns:a16="http://schemas.microsoft.com/office/drawing/2014/main" id="{00000000-0008-0000-0600-000010000000}"/>
            </a:ext>
          </a:extLst>
        </xdr:cNvPr>
        <xdr:cNvSpPr>
          <a:spLocks noGrp="1"/>
        </xdr:cNvSpPr>
      </xdr:nvSpPr>
      <xdr:spPr>
        <a:xfrm>
          <a:off x="15401925" y="28032074"/>
          <a:ext cx="4476750" cy="448627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스킬</a:t>
          </a:r>
          <a:endParaRPr/>
        </a:p>
        <a:p>
          <a:pPr algn="ctr">
            <a:lnSpc>
              <a:spcPct val="100000"/>
            </a:lnSpc>
            <a:buNone/>
          </a:pPr>
          <a:r>
            <a:rPr sz="825" b="1">
              <a:solidFill>
                <a:srgbClr val="FFFFFF"/>
              </a:solidFill>
              <a:latin typeface="맑은 고딕"/>
              <a:ea typeface="맑은 고딕"/>
              <a:cs typeface="맑은 고딕"/>
            </a:rPr>
            <a:t>해금</a:t>
          </a:r>
          <a:endParaRPr/>
        </a:p>
      </xdr:txBody>
    </xdr:sp>
    <xdr:clientData/>
  </xdr:twoCellAnchor>
  <xdr:twoCellAnchor editAs="oneCell">
    <xdr:from>
      <xdr:col>8</xdr:col>
      <xdr:colOff>0</xdr:colOff>
      <xdr:row>45</xdr:row>
      <xdr:rowOff>0</xdr:rowOff>
    </xdr:from>
    <xdr:to>
      <xdr:col>14</xdr:col>
      <xdr:colOff>180975</xdr:colOff>
      <xdr:row>53</xdr:row>
      <xdr:rowOff>133350</xdr:rowOff>
    </xdr:to>
    <xdr:sp macro="" textlink="">
      <xdr:nvSpPr>
        <xdr:cNvPr id="17" name="밸런스팩터_16">
          <a:extLst>
            <a:ext uri="{FF2B5EF4-FFF2-40B4-BE49-F238E27FC236}">
              <a16:creationId xmlns:a16="http://schemas.microsoft.com/office/drawing/2014/main" id="{00000000-0008-0000-0600-000011000000}"/>
            </a:ext>
          </a:extLst>
        </xdr:cNvPr>
        <xdr:cNvSpPr>
          <a:spLocks noGrp="1"/>
        </xdr:cNvSpPr>
      </xdr:nvSpPr>
      <xdr:spPr>
        <a:xfrm>
          <a:off x="5867400" y="25784176"/>
          <a:ext cx="4762500" cy="476250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선택지</a:t>
          </a:r>
          <a:endParaRPr/>
        </a:p>
        <a:p>
          <a:pPr algn="ctr">
            <a:lnSpc>
              <a:spcPct val="100000"/>
            </a:lnSpc>
            <a:buNone/>
          </a:pPr>
          <a:r>
            <a:rPr sz="825" b="1">
              <a:solidFill>
                <a:srgbClr val="FFFFFF"/>
              </a:solidFill>
              <a:latin typeface="맑은 고딕"/>
              <a:ea typeface="맑은 고딕"/>
              <a:cs typeface="맑은 고딕"/>
            </a:rPr>
            <a:t>영향도</a:t>
          </a:r>
          <a:endParaRPr/>
        </a:p>
      </xdr:txBody>
    </xdr:sp>
    <xdr:clientData/>
  </xdr:twoCellAnchor>
  <xdr:twoCellAnchor editAs="oneCell">
    <xdr:from>
      <xdr:col>1</xdr:col>
      <xdr:colOff>0</xdr:colOff>
      <xdr:row>32</xdr:row>
      <xdr:rowOff>0</xdr:rowOff>
    </xdr:from>
    <xdr:to>
      <xdr:col>7</xdr:col>
      <xdr:colOff>38100</xdr:colOff>
      <xdr:row>39</xdr:row>
      <xdr:rowOff>276225</xdr:rowOff>
    </xdr:to>
    <xdr:sp macro="" textlink="">
      <xdr:nvSpPr>
        <xdr:cNvPr id="18" name="밸런스팩터_17">
          <a:extLst>
            <a:ext uri="{FF2B5EF4-FFF2-40B4-BE49-F238E27FC236}">
              <a16:creationId xmlns:a16="http://schemas.microsoft.com/office/drawing/2014/main" id="{00000000-0008-0000-0600-000012000000}"/>
            </a:ext>
          </a:extLst>
        </xdr:cNvPr>
        <xdr:cNvSpPr>
          <a:spLocks noGrp="1"/>
        </xdr:cNvSpPr>
      </xdr:nvSpPr>
      <xdr:spPr>
        <a:xfrm>
          <a:off x="733425" y="18478500"/>
          <a:ext cx="4476750" cy="448627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퍼즐</a:t>
          </a:r>
          <a:endParaRPr/>
        </a:p>
        <a:p>
          <a:pPr algn="ctr">
            <a:lnSpc>
              <a:spcPct val="100000"/>
            </a:lnSpc>
            <a:buNone/>
          </a:pPr>
          <a:r>
            <a:rPr sz="825" b="1">
              <a:solidFill>
                <a:srgbClr val="FFFFFF"/>
              </a:solidFill>
              <a:latin typeface="맑은 고딕"/>
              <a:ea typeface="맑은 고딕"/>
              <a:cs typeface="맑은 고딕"/>
            </a:rPr>
            <a:t>단계</a:t>
          </a:r>
          <a:endParaRPr/>
        </a:p>
      </xdr:txBody>
    </xdr:sp>
    <xdr:clientData/>
  </xdr:twoCellAnchor>
  <xdr:twoCellAnchor editAs="oneCell">
    <xdr:from>
      <xdr:col>1</xdr:col>
      <xdr:colOff>0</xdr:colOff>
      <xdr:row>20</xdr:row>
      <xdr:rowOff>0</xdr:rowOff>
    </xdr:from>
    <xdr:to>
      <xdr:col>7</xdr:col>
      <xdr:colOff>38100</xdr:colOff>
      <xdr:row>27</xdr:row>
      <xdr:rowOff>276225</xdr:rowOff>
    </xdr:to>
    <xdr:sp macro="" textlink="">
      <xdr:nvSpPr>
        <xdr:cNvPr id="19" name="밸런스팩터_18">
          <a:extLst>
            <a:ext uri="{FF2B5EF4-FFF2-40B4-BE49-F238E27FC236}">
              <a16:creationId xmlns:a16="http://schemas.microsoft.com/office/drawing/2014/main" id="{00000000-0008-0000-0600-000013000000}"/>
            </a:ext>
          </a:extLst>
        </xdr:cNvPr>
        <xdr:cNvSpPr>
          <a:spLocks noGrp="1"/>
        </xdr:cNvSpPr>
      </xdr:nvSpPr>
      <xdr:spPr>
        <a:xfrm>
          <a:off x="733425" y="11734800"/>
          <a:ext cx="4476750" cy="448627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힌트</a:t>
          </a:r>
          <a:endParaRPr/>
        </a:p>
        <a:p>
          <a:pPr algn="ctr">
            <a:lnSpc>
              <a:spcPct val="100000"/>
            </a:lnSpc>
            <a:buNone/>
          </a:pPr>
          <a:r>
            <a:rPr sz="825" b="1">
              <a:solidFill>
                <a:srgbClr val="FFFFFF"/>
              </a:solidFill>
              <a:latin typeface="맑은 고딕"/>
              <a:ea typeface="맑은 고딕"/>
              <a:cs typeface="맑은 고딕"/>
            </a:rPr>
            <a:t>강도</a:t>
          </a:r>
          <a:endParaRPr/>
        </a:p>
      </xdr:txBody>
    </xdr:sp>
    <xdr:clientData/>
  </xdr:twoCellAnchor>
  <xdr:twoCellAnchor editAs="oneCell">
    <xdr:from>
      <xdr:col>41</xdr:col>
      <xdr:colOff>0</xdr:colOff>
      <xdr:row>7</xdr:row>
      <xdr:rowOff>0</xdr:rowOff>
    </xdr:from>
    <xdr:to>
      <xdr:col>46</xdr:col>
      <xdr:colOff>123824</xdr:colOff>
      <xdr:row>13</xdr:row>
      <xdr:rowOff>266700</xdr:rowOff>
    </xdr:to>
    <xdr:sp macro="" textlink="">
      <xdr:nvSpPr>
        <xdr:cNvPr id="20" name="밸런스팩터_19">
          <a:extLst>
            <a:ext uri="{FF2B5EF4-FFF2-40B4-BE49-F238E27FC236}">
              <a16:creationId xmlns:a16="http://schemas.microsoft.com/office/drawing/2014/main" id="{00000000-0008-0000-0600-000014000000}"/>
            </a:ext>
          </a:extLst>
        </xdr:cNvPr>
        <xdr:cNvSpPr>
          <a:spLocks noGrp="1"/>
        </xdr:cNvSpPr>
      </xdr:nvSpPr>
      <xdr:spPr>
        <a:xfrm>
          <a:off x="30070424" y="4429125"/>
          <a:ext cx="3914775" cy="3905250"/>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이동</a:t>
          </a:r>
          <a:endParaRPr/>
        </a:p>
        <a:p>
          <a:pPr algn="ctr">
            <a:lnSpc>
              <a:spcPct val="100000"/>
            </a:lnSpc>
            <a:buNone/>
          </a:pPr>
          <a:r>
            <a:rPr sz="750" b="1">
              <a:solidFill>
                <a:srgbClr val="FFFFFF"/>
              </a:solidFill>
              <a:latin typeface="맑은 고딕"/>
              <a:ea typeface="맑은 고딕"/>
              <a:cs typeface="맑은 고딕"/>
            </a:rPr>
            <a:t>속도</a:t>
          </a:r>
          <a:endParaRPr/>
        </a:p>
      </xdr:txBody>
    </xdr:sp>
    <xdr:clientData/>
  </xdr:twoCellAnchor>
  <xdr:twoCellAnchor editAs="oneCell">
    <xdr:from>
      <xdr:col>48</xdr:col>
      <xdr:colOff>0</xdr:colOff>
      <xdr:row>7</xdr:row>
      <xdr:rowOff>0</xdr:rowOff>
    </xdr:from>
    <xdr:to>
      <xdr:col>53</xdr:col>
      <xdr:colOff>123824</xdr:colOff>
      <xdr:row>13</xdr:row>
      <xdr:rowOff>266700</xdr:rowOff>
    </xdr:to>
    <xdr:sp macro="" textlink="">
      <xdr:nvSpPr>
        <xdr:cNvPr id="21" name="밸런스팩터_20">
          <a:extLst>
            <a:ext uri="{FF2B5EF4-FFF2-40B4-BE49-F238E27FC236}">
              <a16:creationId xmlns:a16="http://schemas.microsoft.com/office/drawing/2014/main" id="{00000000-0008-0000-0600-000015000000}"/>
            </a:ext>
          </a:extLst>
        </xdr:cNvPr>
        <xdr:cNvSpPr>
          <a:spLocks noGrp="1"/>
        </xdr:cNvSpPr>
      </xdr:nvSpPr>
      <xdr:spPr>
        <a:xfrm>
          <a:off x="35204400" y="4429125"/>
          <a:ext cx="3914775" cy="3905250"/>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맵</a:t>
          </a:r>
          <a:endParaRPr/>
        </a:p>
        <a:p>
          <a:pPr algn="ctr">
            <a:lnSpc>
              <a:spcPct val="100000"/>
            </a:lnSpc>
            <a:buNone/>
          </a:pPr>
          <a:r>
            <a:rPr sz="750" b="1">
              <a:solidFill>
                <a:srgbClr val="FFFFFF"/>
              </a:solidFill>
              <a:latin typeface="맑은 고딕"/>
              <a:ea typeface="맑은 고딕"/>
              <a:cs typeface="맑은 고딕"/>
            </a:rPr>
            <a:t>크기</a:t>
          </a:r>
          <a:endParaRPr/>
        </a:p>
      </xdr:txBody>
    </xdr:sp>
    <xdr:clientData/>
  </xdr:twoCellAnchor>
  <xdr:twoCellAnchor editAs="oneCell">
    <xdr:from>
      <xdr:col>49</xdr:col>
      <xdr:colOff>0</xdr:colOff>
      <xdr:row>14</xdr:row>
      <xdr:rowOff>0</xdr:rowOff>
    </xdr:from>
    <xdr:to>
      <xdr:col>54</xdr:col>
      <xdr:colOff>171449</xdr:colOff>
      <xdr:row>21</xdr:row>
      <xdr:rowOff>38100</xdr:rowOff>
    </xdr:to>
    <xdr:sp macro="" textlink="">
      <xdr:nvSpPr>
        <xdr:cNvPr id="22" name="밸런스팩터_21">
          <a:extLst>
            <a:ext uri="{FF2B5EF4-FFF2-40B4-BE49-F238E27FC236}">
              <a16:creationId xmlns:a16="http://schemas.microsoft.com/office/drawing/2014/main" id="{00000000-0008-0000-0600-000016000000}"/>
            </a:ext>
          </a:extLst>
        </xdr:cNvPr>
        <xdr:cNvSpPr>
          <a:spLocks noGrp="1"/>
        </xdr:cNvSpPr>
      </xdr:nvSpPr>
      <xdr:spPr>
        <a:xfrm>
          <a:off x="35937824" y="8362950"/>
          <a:ext cx="4010025" cy="401002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카메라</a:t>
          </a:r>
          <a:endParaRPr/>
        </a:p>
        <a:p>
          <a:pPr algn="ctr">
            <a:lnSpc>
              <a:spcPct val="100000"/>
            </a:lnSpc>
            <a:buNone/>
          </a:pPr>
          <a:r>
            <a:rPr sz="750" b="1">
              <a:solidFill>
                <a:srgbClr val="FFFFFF"/>
              </a:solidFill>
              <a:latin typeface="맑은 고딕"/>
              <a:ea typeface="맑은 고딕"/>
              <a:cs typeface="맑은 고딕"/>
            </a:rPr>
            <a:t>시야</a:t>
          </a:r>
          <a:endParaRPr/>
        </a:p>
      </xdr:txBody>
    </xdr:sp>
    <xdr:clientData/>
  </xdr:twoCellAnchor>
  <xdr:twoCellAnchor editAs="oneCell">
    <xdr:from>
      <xdr:col>1</xdr:col>
      <xdr:colOff>0</xdr:colOff>
      <xdr:row>39</xdr:row>
      <xdr:rowOff>0</xdr:rowOff>
    </xdr:from>
    <xdr:to>
      <xdr:col>6</xdr:col>
      <xdr:colOff>219075</xdr:colOff>
      <xdr:row>46</xdr:row>
      <xdr:rowOff>85724</xdr:rowOff>
    </xdr:to>
    <xdr:sp macro="" textlink="">
      <xdr:nvSpPr>
        <xdr:cNvPr id="23" name="밸런스팩터_22">
          <a:extLst>
            <a:ext uri="{FF2B5EF4-FFF2-40B4-BE49-F238E27FC236}">
              <a16:creationId xmlns:a16="http://schemas.microsoft.com/office/drawing/2014/main" id="{00000000-0008-0000-0600-000017000000}"/>
            </a:ext>
          </a:extLst>
        </xdr:cNvPr>
        <xdr:cNvSpPr>
          <a:spLocks noGrp="1"/>
        </xdr:cNvSpPr>
      </xdr:nvSpPr>
      <xdr:spPr>
        <a:xfrm>
          <a:off x="733425" y="22412326"/>
          <a:ext cx="4105275" cy="410527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상호작용</a:t>
          </a:r>
          <a:endParaRPr/>
        </a:p>
        <a:p>
          <a:pPr algn="ctr">
            <a:lnSpc>
              <a:spcPct val="100000"/>
            </a:lnSpc>
            <a:buNone/>
          </a:pPr>
          <a:r>
            <a:rPr sz="750" b="1">
              <a:solidFill>
                <a:srgbClr val="FFFFFF"/>
              </a:solidFill>
              <a:latin typeface="맑은 고딕"/>
              <a:ea typeface="맑은 고딕"/>
              <a:cs typeface="맑은 고딕"/>
            </a:rPr>
            <a:t>범위</a:t>
          </a:r>
          <a:endParaRPr/>
        </a:p>
      </xdr:txBody>
    </xdr:sp>
    <xdr:clientData/>
  </xdr:twoCellAnchor>
  <xdr:twoCellAnchor editAs="oneCell">
    <xdr:from>
      <xdr:col>1</xdr:col>
      <xdr:colOff>0</xdr:colOff>
      <xdr:row>50</xdr:row>
      <xdr:rowOff>0</xdr:rowOff>
    </xdr:from>
    <xdr:to>
      <xdr:col>6</xdr:col>
      <xdr:colOff>123824</xdr:colOff>
      <xdr:row>56</xdr:row>
      <xdr:rowOff>266700</xdr:rowOff>
    </xdr:to>
    <xdr:sp macro="" textlink="">
      <xdr:nvSpPr>
        <xdr:cNvPr id="24" name="밸런스팩터_23">
          <a:extLst>
            <a:ext uri="{FF2B5EF4-FFF2-40B4-BE49-F238E27FC236}">
              <a16:creationId xmlns:a16="http://schemas.microsoft.com/office/drawing/2014/main" id="{00000000-0008-0000-0600-000018000000}"/>
            </a:ext>
          </a:extLst>
        </xdr:cNvPr>
        <xdr:cNvSpPr>
          <a:spLocks noGrp="1"/>
        </xdr:cNvSpPr>
      </xdr:nvSpPr>
      <xdr:spPr>
        <a:xfrm>
          <a:off x="733425" y="28594050"/>
          <a:ext cx="3914775" cy="390525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NPC</a:t>
          </a:r>
          <a:endParaRPr/>
        </a:p>
        <a:p>
          <a:pPr algn="ctr">
            <a:lnSpc>
              <a:spcPct val="100000"/>
            </a:lnSpc>
            <a:buNone/>
          </a:pPr>
          <a:r>
            <a:rPr sz="750" b="1">
              <a:solidFill>
                <a:srgbClr val="FFFFFF"/>
              </a:solidFill>
              <a:latin typeface="맑은 고딕"/>
              <a:ea typeface="맑은 고딕"/>
              <a:cs typeface="맑은 고딕"/>
            </a:rPr>
            <a:t>밀도</a:t>
          </a:r>
          <a:endParaRPr/>
        </a:p>
      </xdr:txBody>
    </xdr:sp>
    <xdr:clientData/>
  </xdr:twoCellAnchor>
  <xdr:twoCellAnchor editAs="oneCell">
    <xdr:from>
      <xdr:col>39</xdr:col>
      <xdr:colOff>0</xdr:colOff>
      <xdr:row>12</xdr:row>
      <xdr:rowOff>0</xdr:rowOff>
    </xdr:from>
    <xdr:to>
      <xdr:col>44</xdr:col>
      <xdr:colOff>171449</xdr:colOff>
      <xdr:row>19</xdr:row>
      <xdr:rowOff>38100</xdr:rowOff>
    </xdr:to>
    <xdr:sp macro="" textlink="">
      <xdr:nvSpPr>
        <xdr:cNvPr id="25" name="밸런스팩터_24">
          <a:extLst>
            <a:ext uri="{FF2B5EF4-FFF2-40B4-BE49-F238E27FC236}">
              <a16:creationId xmlns:a16="http://schemas.microsoft.com/office/drawing/2014/main" id="{00000000-0008-0000-0600-000019000000}"/>
            </a:ext>
          </a:extLst>
        </xdr:cNvPr>
        <xdr:cNvSpPr>
          <a:spLocks noGrp="1"/>
        </xdr:cNvSpPr>
      </xdr:nvSpPr>
      <xdr:spPr>
        <a:xfrm>
          <a:off x="28603576" y="7239000"/>
          <a:ext cx="4010025" cy="401002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목표</a:t>
          </a:r>
          <a:endParaRPr/>
        </a:p>
        <a:p>
          <a:pPr algn="ctr">
            <a:lnSpc>
              <a:spcPct val="100000"/>
            </a:lnSpc>
            <a:buNone/>
          </a:pPr>
          <a:r>
            <a:rPr sz="750" b="1">
              <a:solidFill>
                <a:srgbClr val="FFFFFF"/>
              </a:solidFill>
              <a:latin typeface="맑은 고딕"/>
              <a:ea typeface="맑은 고딕"/>
              <a:cs typeface="맑은 고딕"/>
            </a:rPr>
            <a:t>표시</a:t>
          </a:r>
          <a:endParaRPr/>
        </a:p>
      </xdr:txBody>
    </xdr:sp>
    <xdr:clientData/>
  </xdr:twoCellAnchor>
  <xdr:twoCellAnchor editAs="oneCell">
    <xdr:from>
      <xdr:col>42</xdr:col>
      <xdr:colOff>0</xdr:colOff>
      <xdr:row>52</xdr:row>
      <xdr:rowOff>0</xdr:rowOff>
    </xdr:from>
    <xdr:to>
      <xdr:col>47</xdr:col>
      <xdr:colOff>171449</xdr:colOff>
      <xdr:row>59</xdr:row>
      <xdr:rowOff>38100</xdr:rowOff>
    </xdr:to>
    <xdr:sp macro="" textlink="">
      <xdr:nvSpPr>
        <xdr:cNvPr id="26" name="밸런스팩터_25">
          <a:extLst>
            <a:ext uri="{FF2B5EF4-FFF2-40B4-BE49-F238E27FC236}">
              <a16:creationId xmlns:a16="http://schemas.microsoft.com/office/drawing/2014/main" id="{00000000-0008-0000-0600-00001A000000}"/>
            </a:ext>
          </a:extLst>
        </xdr:cNvPr>
        <xdr:cNvSpPr>
          <a:spLocks noGrp="1"/>
        </xdr:cNvSpPr>
      </xdr:nvSpPr>
      <xdr:spPr>
        <a:xfrm>
          <a:off x="30803850" y="29718000"/>
          <a:ext cx="4010025" cy="401002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제한</a:t>
          </a:r>
          <a:endParaRPr/>
        </a:p>
        <a:p>
          <a:pPr algn="ctr">
            <a:lnSpc>
              <a:spcPct val="100000"/>
            </a:lnSpc>
            <a:buNone/>
          </a:pPr>
          <a:r>
            <a:rPr sz="750" b="1">
              <a:solidFill>
                <a:srgbClr val="FFFFFF"/>
              </a:solidFill>
              <a:latin typeface="맑은 고딕"/>
              <a:ea typeface="맑은 고딕"/>
              <a:cs typeface="맑은 고딕"/>
            </a:rPr>
            <a:t>시간</a:t>
          </a:r>
          <a:endParaRPr/>
        </a:p>
      </xdr:txBody>
    </xdr:sp>
    <xdr:clientData/>
  </xdr:twoCellAnchor>
  <xdr:twoCellAnchor editAs="oneCell">
    <xdr:from>
      <xdr:col>35</xdr:col>
      <xdr:colOff>0</xdr:colOff>
      <xdr:row>52</xdr:row>
      <xdr:rowOff>0</xdr:rowOff>
    </xdr:from>
    <xdr:to>
      <xdr:col>40</xdr:col>
      <xdr:colOff>171449</xdr:colOff>
      <xdr:row>59</xdr:row>
      <xdr:rowOff>38100</xdr:rowOff>
    </xdr:to>
    <xdr:sp macro="" textlink="">
      <xdr:nvSpPr>
        <xdr:cNvPr id="27" name="밸런스팩터_26">
          <a:extLst>
            <a:ext uri="{FF2B5EF4-FFF2-40B4-BE49-F238E27FC236}">
              <a16:creationId xmlns:a16="http://schemas.microsoft.com/office/drawing/2014/main" id="{00000000-0008-0000-0600-00001B000000}"/>
            </a:ext>
          </a:extLst>
        </xdr:cNvPr>
        <xdr:cNvSpPr>
          <a:spLocks noGrp="1"/>
        </xdr:cNvSpPr>
      </xdr:nvSpPr>
      <xdr:spPr>
        <a:xfrm>
          <a:off x="25669874" y="29718000"/>
          <a:ext cx="4010025" cy="401002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실패</a:t>
          </a:r>
          <a:endParaRPr/>
        </a:p>
        <a:p>
          <a:pPr algn="ctr">
            <a:lnSpc>
              <a:spcPct val="100000"/>
            </a:lnSpc>
            <a:buNone/>
          </a:pPr>
          <a:r>
            <a:rPr sz="750" b="1">
              <a:solidFill>
                <a:srgbClr val="FFFFFF"/>
              </a:solidFill>
              <a:latin typeface="맑은 고딕"/>
              <a:ea typeface="맑은 고딕"/>
              <a:cs typeface="맑은 고딕"/>
            </a:rPr>
            <a:t>패널티</a:t>
          </a:r>
          <a:endParaRPr/>
        </a:p>
      </xdr:txBody>
    </xdr:sp>
    <xdr:clientData/>
  </xdr:twoCellAnchor>
  <xdr:twoCellAnchor editAs="oneCell">
    <xdr:from>
      <xdr:col>11</xdr:col>
      <xdr:colOff>0</xdr:colOff>
      <xdr:row>53</xdr:row>
      <xdr:rowOff>0</xdr:rowOff>
    </xdr:from>
    <xdr:to>
      <xdr:col>16</xdr:col>
      <xdr:colOff>266700</xdr:colOff>
      <xdr:row>60</xdr:row>
      <xdr:rowOff>133350</xdr:rowOff>
    </xdr:to>
    <xdr:sp macro="" textlink="">
      <xdr:nvSpPr>
        <xdr:cNvPr id="28" name="밸런스팩터_27">
          <a:extLst>
            <a:ext uri="{FF2B5EF4-FFF2-40B4-BE49-F238E27FC236}">
              <a16:creationId xmlns:a16="http://schemas.microsoft.com/office/drawing/2014/main" id="{00000000-0008-0000-0600-00001C000000}"/>
            </a:ext>
          </a:extLst>
        </xdr:cNvPr>
        <xdr:cNvSpPr>
          <a:spLocks noGrp="1"/>
        </xdr:cNvSpPr>
      </xdr:nvSpPr>
      <xdr:spPr>
        <a:xfrm>
          <a:off x="8067674" y="30279976"/>
          <a:ext cx="4200525" cy="4200525"/>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대화</a:t>
          </a:r>
          <a:endParaRPr/>
        </a:p>
        <a:p>
          <a:pPr algn="ctr">
            <a:lnSpc>
              <a:spcPct val="100000"/>
            </a:lnSpc>
            <a:buNone/>
          </a:pPr>
          <a:r>
            <a:rPr sz="750" b="1">
              <a:solidFill>
                <a:srgbClr val="FFFFFF"/>
              </a:solidFill>
              <a:latin typeface="맑은 고딕"/>
              <a:ea typeface="맑은 고딕"/>
              <a:cs typeface="맑은 고딕"/>
            </a:rPr>
            <a:t>길이</a:t>
          </a:r>
          <a:endParaRPr/>
        </a:p>
      </xdr:txBody>
    </xdr:sp>
    <xdr:clientData/>
  </xdr:twoCellAnchor>
  <xdr:twoCellAnchor editAs="oneCell">
    <xdr:from>
      <xdr:col>46</xdr:col>
      <xdr:colOff>0</xdr:colOff>
      <xdr:row>45</xdr:row>
      <xdr:rowOff>0</xdr:rowOff>
    </xdr:from>
    <xdr:to>
      <xdr:col>51</xdr:col>
      <xdr:colOff>266700</xdr:colOff>
      <xdr:row>52</xdr:row>
      <xdr:rowOff>133350</xdr:rowOff>
    </xdr:to>
    <xdr:sp macro="" textlink="">
      <xdr:nvSpPr>
        <xdr:cNvPr id="29" name="밸런스팩터_28">
          <a:extLst>
            <a:ext uri="{FF2B5EF4-FFF2-40B4-BE49-F238E27FC236}">
              <a16:creationId xmlns:a16="http://schemas.microsoft.com/office/drawing/2014/main" id="{00000000-0008-0000-0600-00001D000000}"/>
            </a:ext>
          </a:extLst>
        </xdr:cNvPr>
        <xdr:cNvSpPr>
          <a:spLocks noGrp="1"/>
        </xdr:cNvSpPr>
      </xdr:nvSpPr>
      <xdr:spPr>
        <a:xfrm>
          <a:off x="33737548" y="25784176"/>
          <a:ext cx="4200525" cy="4200525"/>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연출</a:t>
          </a:r>
          <a:endParaRPr/>
        </a:p>
        <a:p>
          <a:pPr algn="ctr">
            <a:lnSpc>
              <a:spcPct val="100000"/>
            </a:lnSpc>
            <a:buNone/>
          </a:pPr>
          <a:r>
            <a:rPr sz="750" b="1">
              <a:solidFill>
                <a:srgbClr val="FFFFFF"/>
              </a:solidFill>
              <a:latin typeface="맑은 고딕"/>
              <a:ea typeface="맑은 고딕"/>
              <a:cs typeface="맑은 고딕"/>
            </a:rPr>
            <a:t>길이</a:t>
          </a:r>
          <a:endParaRPr/>
        </a:p>
      </xdr:txBody>
    </xdr:sp>
    <xdr:clientData/>
  </xdr:twoCellAnchor>
  <xdr:twoCellAnchor editAs="oneCell">
    <xdr:from>
      <xdr:col>55</xdr:col>
      <xdr:colOff>0</xdr:colOff>
      <xdr:row>13</xdr:row>
      <xdr:rowOff>0</xdr:rowOff>
    </xdr:from>
    <xdr:to>
      <xdr:col>60</xdr:col>
      <xdr:colOff>219075</xdr:colOff>
      <xdr:row>20</xdr:row>
      <xdr:rowOff>85724</xdr:rowOff>
    </xdr:to>
    <xdr:sp macro="" textlink="">
      <xdr:nvSpPr>
        <xdr:cNvPr id="30" name="밸런스팩터_29">
          <a:extLst>
            <a:ext uri="{FF2B5EF4-FFF2-40B4-BE49-F238E27FC236}">
              <a16:creationId xmlns:a16="http://schemas.microsoft.com/office/drawing/2014/main" id="{00000000-0008-0000-0600-00001E000000}"/>
            </a:ext>
          </a:extLst>
        </xdr:cNvPr>
        <xdr:cNvSpPr>
          <a:spLocks noGrp="1"/>
        </xdr:cNvSpPr>
      </xdr:nvSpPr>
      <xdr:spPr>
        <a:xfrm>
          <a:off x="40338376" y="7800974"/>
          <a:ext cx="4105275" cy="410527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사운드</a:t>
          </a:r>
          <a:endParaRPr/>
        </a:p>
        <a:p>
          <a:pPr algn="ctr">
            <a:lnSpc>
              <a:spcPct val="100000"/>
            </a:lnSpc>
            <a:buNone/>
          </a:pPr>
          <a:r>
            <a:rPr sz="750" b="1">
              <a:solidFill>
                <a:srgbClr val="FFFFFF"/>
              </a:solidFill>
              <a:latin typeface="맑은 고딕"/>
              <a:ea typeface="맑은 고딕"/>
              <a:cs typeface="맑은 고딕"/>
            </a:rPr>
            <a:t>경고</a:t>
          </a:r>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161925</xdr:colOff>
      <xdr:row>3</xdr:row>
      <xdr:rowOff>104775</xdr:rowOff>
    </xdr:from>
    <xdr:to>
      <xdr:col>9</xdr:col>
      <xdr:colOff>1085850</xdr:colOff>
      <xdr:row>18</xdr:row>
      <xdr:rowOff>123824</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3" name="Chart">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12</xdr:row>
      <xdr:rowOff>0</xdr:rowOff>
    </xdr:from>
    <xdr:to>
      <xdr:col>14</xdr:col>
      <xdr:colOff>0</xdr:colOff>
      <xdr:row>30</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6</xdr:col>
      <xdr:colOff>0</xdr:colOff>
      <xdr:row>4</xdr:row>
      <xdr:rowOff>0</xdr:rowOff>
    </xdr:from>
    <xdr:ext cx="1143000" cy="144703800"/>
    <xdr:pic>
      <xdr:nvPicPr>
        <xdr:cNvPr id="2" name="/xl/media/image52.pn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a:stretch>
          <a:fillRect/>
        </a:stretch>
      </xdr:blipFill>
      <xdr:spPr>
        <a:prstGeom prst="rect">
          <a:avLst/>
        </a:prstGeom>
      </xdr:spPr>
    </xdr:pic>
    <xdr:clientData/>
  </xdr:oneCellAnchor>
</xdr:wsDr>
</file>

<file path=xl/persons/person.xml><?xml version="1.0" encoding="utf-8"?>
<xltc:personList xmlns:xltc="http://schemas.microsoft.com/office/spreadsheetml/2018/threadedcomments">
  <xltc:person displayName="FullName" id="{E402939E-E639-B0DD-6EE5-2774877959EE}"/>
  <xltc:person displayName="ThreadComment" id="{3154E1EA-6801-7CD6-5400-80BAA0CA547E}"/>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08"/>
  <sheetViews>
    <sheetView workbookViewId="0"/>
  </sheetViews>
  <sheetFormatPr defaultColWidth="9" defaultRowHeight="14.25"/>
  <cols>
    <col min="1" max="1" width="13.875" style="97" customWidth="1"/>
    <col min="2" max="2" width="14.125" style="98" customWidth="1"/>
    <col min="3" max="3" width="13.125" style="98" customWidth="1"/>
    <col min="4" max="4" width="13.375" style="98" customWidth="1"/>
    <col min="5" max="5" width="42.625" style="97" customWidth="1"/>
    <col min="6" max="6" width="56.75" style="97" customWidth="1"/>
    <col min="7" max="7" width="47.5" style="97" customWidth="1"/>
    <col min="8" max="8" width="36.875" style="97" customWidth="1"/>
    <col min="9" max="9" width="11.875" style="98" customWidth="1"/>
    <col min="10" max="10" width="31.75" style="97" customWidth="1"/>
    <col min="11" max="11" width="39.625" style="98" customWidth="1"/>
    <col min="12" max="12" width="18.625" style="98" customWidth="1"/>
    <col min="13" max="13" width="47" style="97" customWidth="1"/>
    <col min="14" max="14" width="18.75" style="98" customWidth="1"/>
    <col min="15" max="15" width="24.75" style="97" customWidth="1"/>
    <col min="16" max="16" width="24.75" style="98" customWidth="1"/>
    <col min="17" max="17" width="19.75" style="98" customWidth="1"/>
    <col min="18" max="18" width="52.375" style="103" customWidth="1"/>
    <col min="19" max="19" width="15" style="100" customWidth="1"/>
    <col min="20" max="21" width="15" style="101" customWidth="1"/>
    <col min="22" max="22" width="22.375" style="95" customWidth="1"/>
    <col min="23" max="23" width="29.875" style="95" customWidth="1"/>
    <col min="24" max="24" width="38.375" style="104" customWidth="1"/>
    <col min="25" max="25" width="44.625" style="94" customWidth="1"/>
    <col min="26" max="16384" width="9" style="97"/>
  </cols>
  <sheetData>
    <row r="1" spans="1:25" ht="28.5" customHeight="1">
      <c r="A1" s="102"/>
      <c r="B1" s="102"/>
      <c r="C1" s="102"/>
      <c r="D1" s="102"/>
      <c r="E1" s="102"/>
      <c r="F1" s="102"/>
      <c r="G1" s="102"/>
      <c r="H1" s="102"/>
      <c r="I1" s="102"/>
      <c r="J1" s="102"/>
      <c r="K1" s="102"/>
      <c r="L1" s="102"/>
      <c r="M1" s="102"/>
      <c r="N1" s="102"/>
      <c r="O1" s="102"/>
      <c r="P1" s="102"/>
      <c r="Q1" s="102"/>
      <c r="R1" s="102"/>
      <c r="S1" s="146" t="s">
        <v>0</v>
      </c>
      <c r="T1" s="146"/>
      <c r="U1" s="146"/>
      <c r="Y1" s="102"/>
    </row>
    <row r="2" spans="1:25" s="99" customFormat="1" ht="56.1" customHeight="1">
      <c r="A2" s="102" t="s">
        <v>1</v>
      </c>
      <c r="B2" s="102" t="s">
        <v>2</v>
      </c>
      <c r="C2" s="102" t="s">
        <v>3</v>
      </c>
      <c r="D2" s="102" t="s">
        <v>4</v>
      </c>
      <c r="E2" s="102" t="s">
        <v>5</v>
      </c>
      <c r="F2" s="102" t="s">
        <v>6</v>
      </c>
      <c r="G2" s="102" t="s">
        <v>7</v>
      </c>
      <c r="H2" s="102" t="s">
        <v>2454</v>
      </c>
      <c r="I2" s="102" t="s">
        <v>8</v>
      </c>
      <c r="J2" s="102" t="s">
        <v>9</v>
      </c>
      <c r="K2" s="102" t="s">
        <v>10</v>
      </c>
      <c r="L2" s="102" t="s">
        <v>11</v>
      </c>
      <c r="M2" s="102" t="s">
        <v>12</v>
      </c>
      <c r="N2" s="102" t="s">
        <v>13</v>
      </c>
      <c r="O2" s="102" t="s">
        <v>14</v>
      </c>
      <c r="P2" s="102" t="s">
        <v>15</v>
      </c>
      <c r="Q2" s="102" t="s">
        <v>16</v>
      </c>
      <c r="R2" s="102" t="s">
        <v>17</v>
      </c>
      <c r="S2" s="102" t="s">
        <v>18</v>
      </c>
      <c r="T2" s="102" t="s">
        <v>19</v>
      </c>
      <c r="U2" s="102" t="s">
        <v>20</v>
      </c>
      <c r="V2" s="102" t="s">
        <v>21</v>
      </c>
      <c r="W2" s="102" t="s">
        <v>22</v>
      </c>
      <c r="X2" s="102" t="s">
        <v>23</v>
      </c>
      <c r="Y2" s="102" t="s">
        <v>24</v>
      </c>
    </row>
    <row r="3" spans="1:25" ht="39.950000000000003" customHeight="1">
      <c r="A3" s="102" t="s">
        <v>25</v>
      </c>
      <c r="B3" s="102">
        <v>1</v>
      </c>
      <c r="C3" s="102">
        <v>1</v>
      </c>
      <c r="D3" s="102">
        <v>8</v>
      </c>
      <c r="E3" s="102" t="s">
        <v>26</v>
      </c>
      <c r="F3" s="102" t="s">
        <v>27</v>
      </c>
      <c r="G3" s="102" t="s">
        <v>28</v>
      </c>
      <c r="H3" s="102" t="s">
        <v>2879</v>
      </c>
      <c r="I3" s="102">
        <v>1</v>
      </c>
      <c r="J3" s="102" t="s">
        <v>29</v>
      </c>
      <c r="K3" s="102" t="s">
        <v>30</v>
      </c>
      <c r="L3" s="102" t="s">
        <v>31</v>
      </c>
      <c r="M3" s="102" t="s">
        <v>32</v>
      </c>
      <c r="N3" s="102">
        <v>5.2083333333333333E-4</v>
      </c>
      <c r="O3" s="102" t="s">
        <v>33</v>
      </c>
      <c r="P3" s="102">
        <v>3</v>
      </c>
      <c r="Q3" s="102">
        <f>P3</f>
        <v>3</v>
      </c>
      <c r="R3" s="102"/>
      <c r="S3" s="102" t="s">
        <v>31</v>
      </c>
      <c r="T3" s="102" t="s">
        <v>34</v>
      </c>
      <c r="U3" s="102" t="s">
        <v>35</v>
      </c>
      <c r="V3" s="102"/>
      <c r="W3" s="102"/>
      <c r="X3" s="102"/>
      <c r="Y3" s="102"/>
    </row>
    <row r="4" spans="1:25" ht="39.950000000000003" customHeight="1">
      <c r="A4" s="102" t="s">
        <v>25</v>
      </c>
      <c r="B4" s="102">
        <v>2</v>
      </c>
      <c r="C4" s="102">
        <v>1</v>
      </c>
      <c r="D4" s="102">
        <v>6</v>
      </c>
      <c r="E4" s="102" t="s">
        <v>36</v>
      </c>
      <c r="F4" s="102" t="s">
        <v>37</v>
      </c>
      <c r="G4" s="102" t="s">
        <v>38</v>
      </c>
      <c r="H4" s="102" t="s">
        <v>2879</v>
      </c>
      <c r="I4" s="102">
        <v>4</v>
      </c>
      <c r="J4" s="102" t="s">
        <v>39</v>
      </c>
      <c r="K4" s="102" t="s">
        <v>30</v>
      </c>
      <c r="L4" s="102" t="s">
        <v>40</v>
      </c>
      <c r="M4" s="102" t="s">
        <v>32</v>
      </c>
      <c r="N4" s="102">
        <v>8.1018518518518516E-4</v>
      </c>
      <c r="O4" s="102" t="s">
        <v>33</v>
      </c>
      <c r="P4" s="102">
        <v>2</v>
      </c>
      <c r="Q4" s="102">
        <f>Q3+P4</f>
        <v>5</v>
      </c>
      <c r="R4" s="102"/>
      <c r="S4" s="102" t="s">
        <v>40</v>
      </c>
      <c r="T4" s="102" t="s">
        <v>41</v>
      </c>
      <c r="U4" s="102" t="s">
        <v>42</v>
      </c>
      <c r="V4" s="102"/>
      <c r="W4" s="102"/>
      <c r="X4" s="102"/>
      <c r="Y4" s="102"/>
    </row>
    <row r="5" spans="1:25" ht="39.950000000000003" customHeight="1">
      <c r="A5" s="102" t="s">
        <v>25</v>
      </c>
      <c r="B5" s="102">
        <v>3</v>
      </c>
      <c r="C5" s="102">
        <v>1</v>
      </c>
      <c r="D5" s="102">
        <v>6</v>
      </c>
      <c r="E5" s="102" t="s">
        <v>43</v>
      </c>
      <c r="F5" s="102" t="s">
        <v>44</v>
      </c>
      <c r="G5" s="102" t="s">
        <v>45</v>
      </c>
      <c r="H5" s="102" t="s">
        <v>2879</v>
      </c>
      <c r="I5" s="102">
        <v>3</v>
      </c>
      <c r="J5" s="102" t="s">
        <v>46</v>
      </c>
      <c r="K5" s="102" t="s">
        <v>47</v>
      </c>
      <c r="L5" s="102" t="s">
        <v>34</v>
      </c>
      <c r="M5" s="102" t="s">
        <v>32</v>
      </c>
      <c r="N5" s="102">
        <v>1.2731481481481483E-3</v>
      </c>
      <c r="O5" s="102" t="s">
        <v>33</v>
      </c>
      <c r="P5" s="102">
        <v>3</v>
      </c>
      <c r="Q5" s="102">
        <v>8</v>
      </c>
      <c r="R5" s="102"/>
      <c r="S5" s="102" t="s">
        <v>34</v>
      </c>
      <c r="T5" s="102" t="s">
        <v>35</v>
      </c>
      <c r="U5" s="102" t="s">
        <v>48</v>
      </c>
      <c r="V5" s="102"/>
      <c r="W5" s="102"/>
      <c r="X5" s="102"/>
      <c r="Y5" s="102"/>
    </row>
    <row r="6" spans="1:25" ht="39.950000000000003" customHeight="1">
      <c r="A6" s="102" t="s">
        <v>25</v>
      </c>
      <c r="B6" s="102">
        <v>4</v>
      </c>
      <c r="C6" s="102">
        <v>2</v>
      </c>
      <c r="D6" s="102">
        <v>7</v>
      </c>
      <c r="E6" s="102" t="s">
        <v>49</v>
      </c>
      <c r="F6" s="102" t="s">
        <v>50</v>
      </c>
      <c r="G6" s="102" t="s">
        <v>51</v>
      </c>
      <c r="H6" s="102" t="s">
        <v>2880</v>
      </c>
      <c r="I6" s="102">
        <v>4</v>
      </c>
      <c r="J6" s="102" t="s">
        <v>52</v>
      </c>
      <c r="K6" s="102" t="s">
        <v>53</v>
      </c>
      <c r="L6" s="102" t="s">
        <v>54</v>
      </c>
      <c r="M6" s="102" t="s">
        <v>32</v>
      </c>
      <c r="N6" s="102">
        <v>1.8518518518518519E-3</v>
      </c>
      <c r="O6" s="102" t="s">
        <v>33</v>
      </c>
      <c r="P6" s="102">
        <v>3</v>
      </c>
      <c r="Q6" s="102">
        <v>11</v>
      </c>
      <c r="R6" s="102"/>
      <c r="S6" s="102" t="s">
        <v>54</v>
      </c>
      <c r="T6" s="102" t="s">
        <v>31</v>
      </c>
      <c r="U6" s="102" t="s">
        <v>34</v>
      </c>
      <c r="V6" s="102"/>
      <c r="W6" s="102"/>
      <c r="X6" s="102"/>
      <c r="Y6" s="102"/>
    </row>
    <row r="7" spans="1:25" ht="39.950000000000003" customHeight="1">
      <c r="A7" s="102" t="s">
        <v>25</v>
      </c>
      <c r="B7" s="102">
        <v>5</v>
      </c>
      <c r="C7" s="102">
        <v>1</v>
      </c>
      <c r="D7" s="102">
        <v>6</v>
      </c>
      <c r="E7" s="102" t="s">
        <v>55</v>
      </c>
      <c r="F7" s="102" t="s">
        <v>56</v>
      </c>
      <c r="G7" s="102" t="s">
        <v>57</v>
      </c>
      <c r="H7" s="102" t="s">
        <v>2879</v>
      </c>
      <c r="I7" s="102">
        <v>8</v>
      </c>
      <c r="J7" s="102" t="s">
        <v>58</v>
      </c>
      <c r="K7" s="102" t="s">
        <v>30</v>
      </c>
      <c r="L7" s="102" t="s">
        <v>31</v>
      </c>
      <c r="M7" s="102" t="s">
        <v>32</v>
      </c>
      <c r="N7" s="102">
        <v>2.3726851851851851E-3</v>
      </c>
      <c r="O7" s="102" t="s">
        <v>33</v>
      </c>
      <c r="P7" s="102">
        <v>2</v>
      </c>
      <c r="Q7" s="102">
        <v>13</v>
      </c>
      <c r="R7" s="102"/>
      <c r="S7" s="102" t="s">
        <v>31</v>
      </c>
      <c r="T7" s="102" t="s">
        <v>34</v>
      </c>
      <c r="U7" s="102" t="s">
        <v>35</v>
      </c>
      <c r="V7" s="102"/>
      <c r="W7" s="102"/>
      <c r="X7" s="102"/>
      <c r="Y7" s="102"/>
    </row>
    <row r="8" spans="1:25" ht="39.950000000000003" customHeight="1">
      <c r="A8" s="102" t="s">
        <v>25</v>
      </c>
      <c r="B8" s="102">
        <v>6</v>
      </c>
      <c r="C8" s="102">
        <v>1</v>
      </c>
      <c r="D8" s="102">
        <v>7</v>
      </c>
      <c r="E8" s="102" t="s">
        <v>59</v>
      </c>
      <c r="F8" s="102" t="s">
        <v>60</v>
      </c>
      <c r="G8" s="102" t="s">
        <v>61</v>
      </c>
      <c r="H8" s="102" t="s">
        <v>2879</v>
      </c>
      <c r="I8" s="102">
        <v>3</v>
      </c>
      <c r="J8" s="102" t="s">
        <v>62</v>
      </c>
      <c r="K8" s="102" t="s">
        <v>30</v>
      </c>
      <c r="L8" s="102" t="s">
        <v>35</v>
      </c>
      <c r="M8" s="102" t="s">
        <v>32</v>
      </c>
      <c r="N8" s="102">
        <v>2.7777777777777779E-3</v>
      </c>
      <c r="O8" s="102" t="s">
        <v>33</v>
      </c>
      <c r="P8" s="102">
        <v>2</v>
      </c>
      <c r="Q8" s="102">
        <v>15</v>
      </c>
      <c r="R8" s="102"/>
      <c r="S8" s="102" t="s">
        <v>35</v>
      </c>
      <c r="T8" s="102" t="s">
        <v>48</v>
      </c>
      <c r="U8" s="102" t="s">
        <v>40</v>
      </c>
      <c r="V8" s="102"/>
      <c r="W8" s="102" t="s">
        <v>63</v>
      </c>
      <c r="X8" s="102"/>
      <c r="Y8" s="102"/>
    </row>
    <row r="9" spans="1:25" ht="39.950000000000003" customHeight="1">
      <c r="A9" s="102" t="s">
        <v>25</v>
      </c>
      <c r="B9" s="102">
        <v>7</v>
      </c>
      <c r="C9" s="102">
        <v>1</v>
      </c>
      <c r="D9" s="102">
        <v>7</v>
      </c>
      <c r="E9" s="102" t="s">
        <v>64</v>
      </c>
      <c r="F9" s="102" t="s">
        <v>65</v>
      </c>
      <c r="G9" s="102" t="s">
        <v>66</v>
      </c>
      <c r="H9" s="102" t="s">
        <v>2879</v>
      </c>
      <c r="I9" s="102">
        <v>5</v>
      </c>
      <c r="J9" s="102" t="s">
        <v>67</v>
      </c>
      <c r="K9" s="102" t="s">
        <v>30</v>
      </c>
      <c r="L9" s="102" t="s">
        <v>35</v>
      </c>
      <c r="M9" s="102" t="s">
        <v>32</v>
      </c>
      <c r="N9" s="102">
        <v>3.1828703703703702E-3</v>
      </c>
      <c r="O9" s="102" t="s">
        <v>68</v>
      </c>
      <c r="P9" s="102">
        <v>3</v>
      </c>
      <c r="Q9" s="102">
        <v>18</v>
      </c>
      <c r="R9" s="102"/>
      <c r="S9" s="102" t="s">
        <v>35</v>
      </c>
      <c r="T9" s="102" t="s">
        <v>48</v>
      </c>
      <c r="U9" s="102" t="s">
        <v>40</v>
      </c>
      <c r="V9" s="102"/>
      <c r="W9" s="102"/>
      <c r="X9" s="102"/>
      <c r="Y9" s="102" t="s">
        <v>69</v>
      </c>
    </row>
    <row r="10" spans="1:25" ht="39.950000000000003" customHeight="1">
      <c r="A10" s="102" t="s">
        <v>25</v>
      </c>
      <c r="B10" s="102">
        <v>8</v>
      </c>
      <c r="C10" s="102">
        <v>2</v>
      </c>
      <c r="D10" s="102">
        <v>7</v>
      </c>
      <c r="E10" s="102" t="s">
        <v>70</v>
      </c>
      <c r="F10" s="102" t="s">
        <v>71</v>
      </c>
      <c r="G10" s="102" t="s">
        <v>72</v>
      </c>
      <c r="H10" s="102" t="s">
        <v>2880</v>
      </c>
      <c r="I10" s="102">
        <v>2</v>
      </c>
      <c r="J10" s="102" t="s">
        <v>73</v>
      </c>
      <c r="K10" s="102" t="s">
        <v>30</v>
      </c>
      <c r="L10" s="102" t="s">
        <v>35</v>
      </c>
      <c r="M10" s="102" t="s">
        <v>32</v>
      </c>
      <c r="N10" s="102">
        <v>3.5879629629629629E-3</v>
      </c>
      <c r="O10" s="102" t="s">
        <v>74</v>
      </c>
      <c r="P10" s="102">
        <v>4</v>
      </c>
      <c r="Q10" s="102">
        <v>22</v>
      </c>
      <c r="R10" s="102"/>
      <c r="S10" s="102" t="s">
        <v>35</v>
      </c>
      <c r="T10" s="102" t="s">
        <v>48</v>
      </c>
      <c r="U10" s="102" t="s">
        <v>40</v>
      </c>
      <c r="V10" s="102"/>
      <c r="W10" s="102"/>
      <c r="X10" s="102"/>
      <c r="Y10" s="102"/>
    </row>
    <row r="11" spans="1:25" ht="39.950000000000003" customHeight="1">
      <c r="A11" s="102" t="s">
        <v>25</v>
      </c>
      <c r="B11" s="102">
        <v>9</v>
      </c>
      <c r="C11" s="102">
        <v>2</v>
      </c>
      <c r="D11" s="102">
        <v>8</v>
      </c>
      <c r="E11" s="102" t="s">
        <v>75</v>
      </c>
      <c r="F11" s="102" t="s">
        <v>76</v>
      </c>
      <c r="G11" s="102" t="s">
        <v>2881</v>
      </c>
      <c r="H11" s="102" t="s">
        <v>2880</v>
      </c>
      <c r="I11" s="102">
        <v>1</v>
      </c>
      <c r="J11" s="102" t="s">
        <v>2882</v>
      </c>
      <c r="K11" s="102" t="s">
        <v>30</v>
      </c>
      <c r="L11" s="102" t="s">
        <v>48</v>
      </c>
      <c r="M11" s="102" t="s">
        <v>32</v>
      </c>
      <c r="N11" s="102">
        <v>3.9351851851851848E-3</v>
      </c>
      <c r="O11" s="102" t="s">
        <v>77</v>
      </c>
      <c r="P11" s="102">
        <v>3</v>
      </c>
      <c r="Q11" s="102">
        <v>25</v>
      </c>
      <c r="R11" s="102"/>
      <c r="S11" s="102" t="s">
        <v>48</v>
      </c>
      <c r="T11" s="102" t="s">
        <v>40</v>
      </c>
      <c r="U11" s="102" t="s">
        <v>41</v>
      </c>
      <c r="V11" s="102"/>
      <c r="W11" s="102"/>
      <c r="X11" s="102"/>
      <c r="Y11" s="102" t="s">
        <v>78</v>
      </c>
    </row>
    <row r="12" spans="1:25" ht="39.950000000000003" customHeight="1">
      <c r="A12" s="102" t="s">
        <v>25</v>
      </c>
      <c r="B12" s="102">
        <v>10</v>
      </c>
      <c r="C12" s="102">
        <v>3</v>
      </c>
      <c r="D12" s="102">
        <v>8</v>
      </c>
      <c r="E12" s="102" t="s">
        <v>79</v>
      </c>
      <c r="F12" s="102" t="s">
        <v>80</v>
      </c>
      <c r="G12" s="102" t="s">
        <v>81</v>
      </c>
      <c r="H12" s="102" t="s">
        <v>2883</v>
      </c>
      <c r="I12" s="102">
        <v>6</v>
      </c>
      <c r="J12" s="102" t="s">
        <v>82</v>
      </c>
      <c r="K12" s="102" t="s">
        <v>83</v>
      </c>
      <c r="L12" s="102" t="s">
        <v>84</v>
      </c>
      <c r="M12" s="102" t="s">
        <v>32</v>
      </c>
      <c r="N12" s="102">
        <v>4.7453703703703703E-3</v>
      </c>
      <c r="O12" s="102" t="s">
        <v>77</v>
      </c>
      <c r="P12" s="102">
        <v>3</v>
      </c>
      <c r="Q12" s="102">
        <v>28</v>
      </c>
      <c r="R12" s="102"/>
      <c r="S12" s="102" t="s">
        <v>84</v>
      </c>
      <c r="T12" s="102" t="s">
        <v>85</v>
      </c>
      <c r="U12" s="102" t="s">
        <v>54</v>
      </c>
      <c r="V12" s="102"/>
      <c r="W12" s="102"/>
      <c r="X12" s="102"/>
      <c r="Y12" s="102" t="s">
        <v>86</v>
      </c>
    </row>
    <row r="13" spans="1:25" ht="39.950000000000003" customHeight="1">
      <c r="A13" s="102" t="s">
        <v>25</v>
      </c>
      <c r="B13" s="102">
        <v>11</v>
      </c>
      <c r="C13" s="102">
        <v>2</v>
      </c>
      <c r="D13" s="102">
        <v>8</v>
      </c>
      <c r="E13" s="102" t="s">
        <v>87</v>
      </c>
      <c r="F13" s="102" t="s">
        <v>88</v>
      </c>
      <c r="G13" s="102" t="s">
        <v>89</v>
      </c>
      <c r="H13" s="102" t="s">
        <v>2884</v>
      </c>
      <c r="I13" s="102">
        <v>2</v>
      </c>
      <c r="J13" s="102" t="s">
        <v>90</v>
      </c>
      <c r="K13" s="102" t="s">
        <v>30</v>
      </c>
      <c r="L13" s="102" t="s">
        <v>31</v>
      </c>
      <c r="M13" s="102" t="s">
        <v>91</v>
      </c>
      <c r="N13" s="102">
        <v>5.2662037037037035E-3</v>
      </c>
      <c r="O13" s="102" t="s">
        <v>92</v>
      </c>
      <c r="P13" s="102">
        <v>3</v>
      </c>
      <c r="Q13" s="102">
        <v>31</v>
      </c>
      <c r="R13" s="102"/>
      <c r="S13" s="102" t="s">
        <v>31</v>
      </c>
      <c r="T13" s="102" t="s">
        <v>34</v>
      </c>
      <c r="U13" s="102" t="s">
        <v>35</v>
      </c>
      <c r="V13" s="102"/>
      <c r="W13" s="102"/>
      <c r="X13" s="102"/>
      <c r="Y13" s="102" t="s">
        <v>93</v>
      </c>
    </row>
    <row r="14" spans="1:25" ht="39.950000000000003" customHeight="1">
      <c r="A14" s="102" t="s">
        <v>25</v>
      </c>
      <c r="B14" s="102">
        <v>12</v>
      </c>
      <c r="C14" s="102">
        <v>2</v>
      </c>
      <c r="D14" s="102">
        <v>8</v>
      </c>
      <c r="E14" s="102" t="s">
        <v>94</v>
      </c>
      <c r="F14" s="102" t="s">
        <v>95</v>
      </c>
      <c r="G14" s="102" t="s">
        <v>96</v>
      </c>
      <c r="H14" s="102" t="s">
        <v>2884</v>
      </c>
      <c r="I14" s="102">
        <v>2</v>
      </c>
      <c r="J14" s="102" t="s">
        <v>97</v>
      </c>
      <c r="K14" s="102" t="s">
        <v>30</v>
      </c>
      <c r="L14" s="102" t="s">
        <v>31</v>
      </c>
      <c r="M14" s="102" t="s">
        <v>91</v>
      </c>
      <c r="N14" s="102">
        <v>5.7870370370370367E-3</v>
      </c>
      <c r="O14" s="102" t="s">
        <v>92</v>
      </c>
      <c r="P14" s="102">
        <v>3</v>
      </c>
      <c r="Q14" s="102">
        <v>34</v>
      </c>
      <c r="R14" s="102"/>
      <c r="S14" s="102" t="s">
        <v>31</v>
      </c>
      <c r="T14" s="102" t="s">
        <v>34</v>
      </c>
      <c r="U14" s="102" t="s">
        <v>35</v>
      </c>
      <c r="V14" s="102"/>
      <c r="W14" s="102"/>
      <c r="X14" s="102"/>
      <c r="Y14" s="102" t="s">
        <v>98</v>
      </c>
    </row>
    <row r="15" spans="1:25" ht="39.950000000000003" customHeight="1">
      <c r="A15" s="102" t="s">
        <v>25</v>
      </c>
      <c r="B15" s="102">
        <v>13</v>
      </c>
      <c r="C15" s="102">
        <v>2</v>
      </c>
      <c r="D15" s="102">
        <v>8</v>
      </c>
      <c r="E15" s="102" t="s">
        <v>99</v>
      </c>
      <c r="F15" s="102" t="s">
        <v>100</v>
      </c>
      <c r="G15" s="102" t="s">
        <v>101</v>
      </c>
      <c r="H15" s="102" t="s">
        <v>2884</v>
      </c>
      <c r="I15" s="102">
        <v>2</v>
      </c>
      <c r="J15" s="102" t="s">
        <v>102</v>
      </c>
      <c r="K15" s="102" t="s">
        <v>30</v>
      </c>
      <c r="L15" s="102" t="s">
        <v>31</v>
      </c>
      <c r="M15" s="102" t="s">
        <v>91</v>
      </c>
      <c r="N15" s="102">
        <v>6.3078703703703708E-3</v>
      </c>
      <c r="O15" s="102" t="s">
        <v>92</v>
      </c>
      <c r="P15" s="102">
        <v>3</v>
      </c>
      <c r="Q15" s="102">
        <v>37</v>
      </c>
      <c r="R15" s="102"/>
      <c r="S15" s="102" t="s">
        <v>31</v>
      </c>
      <c r="T15" s="102" t="s">
        <v>34</v>
      </c>
      <c r="U15" s="102" t="s">
        <v>35</v>
      </c>
      <c r="V15" s="102"/>
      <c r="W15" s="102" t="s">
        <v>103</v>
      </c>
      <c r="X15" s="102"/>
      <c r="Y15" s="102" t="s">
        <v>104</v>
      </c>
    </row>
    <row r="16" spans="1:25" ht="39.950000000000003" customHeight="1">
      <c r="A16" s="102" t="s">
        <v>25</v>
      </c>
      <c r="B16" s="102">
        <v>14</v>
      </c>
      <c r="C16" s="102">
        <v>2</v>
      </c>
      <c r="D16" s="102">
        <v>5</v>
      </c>
      <c r="E16" s="102" t="s">
        <v>105</v>
      </c>
      <c r="F16" s="102" t="s">
        <v>106</v>
      </c>
      <c r="G16" s="102" t="s">
        <v>107</v>
      </c>
      <c r="H16" s="102" t="s">
        <v>2885</v>
      </c>
      <c r="I16" s="102">
        <v>1</v>
      </c>
      <c r="J16" s="102" t="s">
        <v>108</v>
      </c>
      <c r="K16" s="102" t="s">
        <v>30</v>
      </c>
      <c r="L16" s="102" t="s">
        <v>40</v>
      </c>
      <c r="M16" s="102" t="s">
        <v>109</v>
      </c>
      <c r="N16" s="102">
        <v>6.5972222222222222E-3</v>
      </c>
      <c r="O16" s="102" t="s">
        <v>110</v>
      </c>
      <c r="P16" s="102">
        <v>3</v>
      </c>
      <c r="Q16" s="102">
        <v>40</v>
      </c>
      <c r="R16" s="102"/>
      <c r="S16" s="102" t="s">
        <v>40</v>
      </c>
      <c r="T16" s="102" t="s">
        <v>41</v>
      </c>
      <c r="U16" s="102" t="s">
        <v>41</v>
      </c>
      <c r="V16" s="102"/>
      <c r="W16" s="102"/>
      <c r="X16" s="102"/>
      <c r="Y16" s="102"/>
    </row>
    <row r="17" spans="1:25" ht="39.950000000000003" customHeight="1">
      <c r="A17" s="102" t="s">
        <v>25</v>
      </c>
      <c r="B17" s="102">
        <v>15</v>
      </c>
      <c r="C17" s="102">
        <v>2</v>
      </c>
      <c r="D17" s="102">
        <v>6</v>
      </c>
      <c r="E17" s="102" t="s">
        <v>111</v>
      </c>
      <c r="F17" s="102" t="s">
        <v>112</v>
      </c>
      <c r="G17" s="102" t="s">
        <v>113</v>
      </c>
      <c r="H17" s="102" t="s">
        <v>2886</v>
      </c>
      <c r="I17" s="102">
        <v>5</v>
      </c>
      <c r="J17" s="102" t="s">
        <v>114</v>
      </c>
      <c r="K17" s="102" t="s">
        <v>30</v>
      </c>
      <c r="L17" s="102" t="s">
        <v>35</v>
      </c>
      <c r="M17" s="102" t="s">
        <v>115</v>
      </c>
      <c r="N17" s="102">
        <v>7.0023148148148145E-3</v>
      </c>
      <c r="O17" s="102" t="s">
        <v>110</v>
      </c>
      <c r="P17" s="102">
        <v>4</v>
      </c>
      <c r="Q17" s="102">
        <v>44</v>
      </c>
      <c r="R17" s="102"/>
      <c r="S17" s="102" t="s">
        <v>35</v>
      </c>
      <c r="T17" s="102" t="s">
        <v>48</v>
      </c>
      <c r="U17" s="102" t="s">
        <v>40</v>
      </c>
      <c r="V17" s="102"/>
      <c r="W17" s="102"/>
      <c r="X17" s="102"/>
      <c r="Y17" s="102"/>
    </row>
    <row r="18" spans="1:25" ht="39.950000000000003" customHeight="1">
      <c r="A18" s="102" t="s">
        <v>25</v>
      </c>
      <c r="B18" s="102">
        <v>16</v>
      </c>
      <c r="C18" s="102">
        <v>1</v>
      </c>
      <c r="D18" s="102">
        <v>5</v>
      </c>
      <c r="E18" s="102" t="s">
        <v>116</v>
      </c>
      <c r="F18" s="102" t="s">
        <v>117</v>
      </c>
      <c r="G18" s="102" t="s">
        <v>118</v>
      </c>
      <c r="H18" s="102" t="s">
        <v>2887</v>
      </c>
      <c r="I18" s="102">
        <v>3</v>
      </c>
      <c r="J18" s="102" t="s">
        <v>119</v>
      </c>
      <c r="K18" s="102" t="s">
        <v>120</v>
      </c>
      <c r="L18" s="102" t="s">
        <v>41</v>
      </c>
      <c r="M18" s="102" t="s">
        <v>121</v>
      </c>
      <c r="N18" s="102">
        <v>7.2337962962962963E-3</v>
      </c>
      <c r="O18" s="102" t="s">
        <v>110</v>
      </c>
      <c r="P18" s="102">
        <v>3</v>
      </c>
      <c r="Q18" s="102">
        <v>47</v>
      </c>
      <c r="R18" s="102"/>
      <c r="S18" s="102" t="s">
        <v>41</v>
      </c>
      <c r="T18" s="102" t="s">
        <v>42</v>
      </c>
      <c r="U18" s="102" t="s">
        <v>42</v>
      </c>
      <c r="V18" s="102"/>
      <c r="W18" s="102"/>
      <c r="X18" s="102"/>
      <c r="Y18" s="102"/>
    </row>
    <row r="19" spans="1:25" ht="39.950000000000003" customHeight="1">
      <c r="A19" s="102" t="s">
        <v>25</v>
      </c>
      <c r="B19" s="102">
        <v>17</v>
      </c>
      <c r="C19" s="102">
        <v>1</v>
      </c>
      <c r="D19" s="102">
        <v>8</v>
      </c>
      <c r="E19" s="102" t="s">
        <v>122</v>
      </c>
      <c r="F19" s="102" t="s">
        <v>123</v>
      </c>
      <c r="G19" s="102" t="s">
        <v>124</v>
      </c>
      <c r="H19" s="102" t="s">
        <v>2879</v>
      </c>
      <c r="I19" s="102">
        <v>1</v>
      </c>
      <c r="J19" s="102" t="s">
        <v>125</v>
      </c>
      <c r="K19" s="102" t="s">
        <v>30</v>
      </c>
      <c r="L19" s="102" t="s">
        <v>41</v>
      </c>
      <c r="M19" s="102" t="s">
        <v>32</v>
      </c>
      <c r="N19" s="102">
        <v>7.4652777777777781E-3</v>
      </c>
      <c r="O19" s="102" t="s">
        <v>126</v>
      </c>
      <c r="P19" s="102">
        <v>3</v>
      </c>
      <c r="Q19" s="102">
        <v>50</v>
      </c>
      <c r="R19" s="102"/>
      <c r="S19" s="102" t="s">
        <v>41</v>
      </c>
      <c r="T19" s="102" t="s">
        <v>42</v>
      </c>
      <c r="U19" s="102" t="s">
        <v>42</v>
      </c>
      <c r="V19" s="102"/>
      <c r="W19" s="102"/>
      <c r="X19" s="102"/>
      <c r="Y19" s="102"/>
    </row>
    <row r="20" spans="1:25" ht="39.950000000000003" customHeight="1">
      <c r="A20" s="102" t="s">
        <v>25</v>
      </c>
      <c r="B20" s="102">
        <v>18</v>
      </c>
      <c r="C20" s="102">
        <v>2</v>
      </c>
      <c r="D20" s="102">
        <v>10</v>
      </c>
      <c r="E20" s="102" t="s">
        <v>127</v>
      </c>
      <c r="F20" s="102" t="s">
        <v>128</v>
      </c>
      <c r="G20" s="102" t="s">
        <v>129</v>
      </c>
      <c r="H20" s="102" t="s">
        <v>2880</v>
      </c>
      <c r="I20" s="102">
        <v>1</v>
      </c>
      <c r="J20" s="102" t="s">
        <v>130</v>
      </c>
      <c r="K20" s="102" t="s">
        <v>30</v>
      </c>
      <c r="L20" s="102" t="s">
        <v>48</v>
      </c>
      <c r="M20" s="102" t="s">
        <v>32</v>
      </c>
      <c r="N20" s="102">
        <v>7.8125E-3</v>
      </c>
      <c r="O20" s="102" t="s">
        <v>126</v>
      </c>
      <c r="P20" s="102">
        <v>3</v>
      </c>
      <c r="Q20" s="102">
        <v>53</v>
      </c>
      <c r="R20" s="102"/>
      <c r="S20" s="102" t="s">
        <v>48</v>
      </c>
      <c r="T20" s="102" t="s">
        <v>40</v>
      </c>
      <c r="U20" s="102" t="s">
        <v>40</v>
      </c>
      <c r="V20" s="102"/>
      <c r="W20" s="102"/>
      <c r="X20" s="102"/>
      <c r="Y20" s="102" t="s">
        <v>131</v>
      </c>
    </row>
    <row r="21" spans="1:25" ht="39.950000000000003" customHeight="1">
      <c r="A21" s="102" t="s">
        <v>25</v>
      </c>
      <c r="B21" s="102">
        <v>19</v>
      </c>
      <c r="C21" s="102">
        <v>2</v>
      </c>
      <c r="D21" s="102">
        <v>10</v>
      </c>
      <c r="E21" s="102" t="s">
        <v>132</v>
      </c>
      <c r="F21" s="102" t="s">
        <v>133</v>
      </c>
      <c r="G21" s="102" t="s">
        <v>134</v>
      </c>
      <c r="H21" s="102" t="s">
        <v>2880</v>
      </c>
      <c r="I21" s="102">
        <v>4</v>
      </c>
      <c r="J21" s="102" t="s">
        <v>135</v>
      </c>
      <c r="K21" s="102" t="s">
        <v>30</v>
      </c>
      <c r="L21" s="102" t="s">
        <v>84</v>
      </c>
      <c r="M21" s="102" t="s">
        <v>32</v>
      </c>
      <c r="N21" s="102">
        <v>8.6226851851851846E-3</v>
      </c>
      <c r="O21" s="102" t="s">
        <v>126</v>
      </c>
      <c r="P21" s="102">
        <v>3</v>
      </c>
      <c r="Q21" s="102">
        <v>56</v>
      </c>
      <c r="R21" s="102"/>
      <c r="S21" s="102" t="s">
        <v>84</v>
      </c>
      <c r="T21" s="102" t="s">
        <v>85</v>
      </c>
      <c r="U21" s="102" t="s">
        <v>54</v>
      </c>
      <c r="V21" s="102"/>
      <c r="W21" s="102" t="s">
        <v>136</v>
      </c>
      <c r="X21" s="102"/>
      <c r="Y21" s="102" t="s">
        <v>137</v>
      </c>
    </row>
    <row r="22" spans="1:25" ht="39.950000000000003" customHeight="1">
      <c r="A22" s="102" t="s">
        <v>25</v>
      </c>
      <c r="B22" s="102">
        <v>20</v>
      </c>
      <c r="C22" s="102">
        <v>2</v>
      </c>
      <c r="D22" s="102">
        <v>8</v>
      </c>
      <c r="E22" s="102" t="s">
        <v>138</v>
      </c>
      <c r="F22" s="102" t="s">
        <v>139</v>
      </c>
      <c r="G22" s="102" t="s">
        <v>140</v>
      </c>
      <c r="H22" s="102" t="s">
        <v>2880</v>
      </c>
      <c r="I22" s="102">
        <v>4</v>
      </c>
      <c r="J22" s="102" t="s">
        <v>141</v>
      </c>
      <c r="K22" s="102" t="s">
        <v>30</v>
      </c>
      <c r="L22" s="102" t="s">
        <v>34</v>
      </c>
      <c r="M22" s="102" t="s">
        <v>32</v>
      </c>
      <c r="N22" s="102">
        <v>9.0856481481481483E-3</v>
      </c>
      <c r="O22" s="102" t="s">
        <v>142</v>
      </c>
      <c r="P22" s="102">
        <v>3</v>
      </c>
      <c r="Q22" s="102">
        <v>59</v>
      </c>
      <c r="R22" s="102"/>
      <c r="S22" s="102" t="s">
        <v>34</v>
      </c>
      <c r="T22" s="102" t="s">
        <v>35</v>
      </c>
      <c r="U22" s="102" t="s">
        <v>48</v>
      </c>
      <c r="V22" s="102"/>
      <c r="W22" s="102"/>
      <c r="X22" s="102"/>
      <c r="Y22" s="102" t="s">
        <v>143</v>
      </c>
    </row>
    <row r="23" spans="1:25" ht="39.950000000000003" customHeight="1">
      <c r="A23" s="102" t="s">
        <v>25</v>
      </c>
      <c r="B23" s="102">
        <v>21</v>
      </c>
      <c r="C23" s="102">
        <v>2</v>
      </c>
      <c r="D23" s="102">
        <v>8</v>
      </c>
      <c r="E23" s="102" t="s">
        <v>144</v>
      </c>
      <c r="F23" s="102" t="s">
        <v>145</v>
      </c>
      <c r="G23" s="102" t="s">
        <v>146</v>
      </c>
      <c r="H23" s="102" t="s">
        <v>2880</v>
      </c>
      <c r="I23" s="102">
        <v>1</v>
      </c>
      <c r="J23" s="102" t="s">
        <v>147</v>
      </c>
      <c r="K23" s="102" t="s">
        <v>30</v>
      </c>
      <c r="L23" s="102" t="s">
        <v>34</v>
      </c>
      <c r="M23" s="102" t="s">
        <v>32</v>
      </c>
      <c r="N23" s="102">
        <v>9.5486111111111119E-3</v>
      </c>
      <c r="O23" s="102" t="s">
        <v>142</v>
      </c>
      <c r="P23" s="102">
        <v>4</v>
      </c>
      <c r="Q23" s="102">
        <v>63</v>
      </c>
      <c r="R23" s="102"/>
      <c r="S23" s="102" t="s">
        <v>34</v>
      </c>
      <c r="T23" s="102" t="s">
        <v>35</v>
      </c>
      <c r="U23" s="102" t="s">
        <v>48</v>
      </c>
      <c r="V23" s="102"/>
      <c r="W23" s="102"/>
      <c r="X23" s="102"/>
      <c r="Y23" s="102" t="s">
        <v>148</v>
      </c>
    </row>
    <row r="24" spans="1:25" ht="39.950000000000003" customHeight="1">
      <c r="A24" s="102" t="s">
        <v>25</v>
      </c>
      <c r="B24" s="102">
        <v>22</v>
      </c>
      <c r="C24" s="102">
        <v>2</v>
      </c>
      <c r="D24" s="102">
        <v>8</v>
      </c>
      <c r="E24" s="102" t="s">
        <v>149</v>
      </c>
      <c r="F24" s="102" t="s">
        <v>150</v>
      </c>
      <c r="G24" s="102" t="s">
        <v>2888</v>
      </c>
      <c r="H24" s="102" t="s">
        <v>2880</v>
      </c>
      <c r="I24" s="102">
        <v>1</v>
      </c>
      <c r="J24" s="102" t="s">
        <v>2889</v>
      </c>
      <c r="K24" s="102" t="s">
        <v>30</v>
      </c>
      <c r="L24" s="102" t="s">
        <v>35</v>
      </c>
      <c r="M24" s="102" t="s">
        <v>32</v>
      </c>
      <c r="N24" s="102">
        <v>9.9537037037037042E-3</v>
      </c>
      <c r="O24" s="102" t="s">
        <v>142</v>
      </c>
      <c r="P24" s="102">
        <v>6</v>
      </c>
      <c r="Q24" s="102">
        <v>69</v>
      </c>
      <c r="R24" s="102"/>
      <c r="S24" s="102" t="s">
        <v>35</v>
      </c>
      <c r="T24" s="102" t="s">
        <v>48</v>
      </c>
      <c r="U24" s="102" t="s">
        <v>40</v>
      </c>
      <c r="V24" s="102"/>
      <c r="W24" s="102"/>
      <c r="X24" s="102"/>
      <c r="Y24" s="102" t="s">
        <v>151</v>
      </c>
    </row>
    <row r="25" spans="1:25" ht="39.950000000000003" customHeight="1">
      <c r="A25" s="102" t="s">
        <v>25</v>
      </c>
      <c r="B25" s="102">
        <v>23</v>
      </c>
      <c r="C25" s="102">
        <v>4</v>
      </c>
      <c r="D25" s="102">
        <v>8</v>
      </c>
      <c r="E25" s="102" t="s">
        <v>152</v>
      </c>
      <c r="F25" s="102" t="s">
        <v>153</v>
      </c>
      <c r="G25" s="102" t="s">
        <v>154</v>
      </c>
      <c r="H25" s="102" t="s">
        <v>2890</v>
      </c>
      <c r="I25" s="102">
        <v>5</v>
      </c>
      <c r="J25" s="102" t="s">
        <v>155</v>
      </c>
      <c r="K25" s="102" t="s">
        <v>156</v>
      </c>
      <c r="L25" s="102" t="s">
        <v>84</v>
      </c>
      <c r="M25" s="102" t="s">
        <v>32</v>
      </c>
      <c r="N25" s="102">
        <v>1.0763888888888889E-2</v>
      </c>
      <c r="O25" s="102" t="s">
        <v>142</v>
      </c>
      <c r="P25" s="102">
        <v>6</v>
      </c>
      <c r="Q25" s="102">
        <v>75</v>
      </c>
      <c r="R25" s="102"/>
      <c r="S25" s="102" t="s">
        <v>84</v>
      </c>
      <c r="T25" s="102" t="s">
        <v>85</v>
      </c>
      <c r="U25" s="102" t="s">
        <v>54</v>
      </c>
      <c r="V25" s="102"/>
      <c r="W25" s="102"/>
      <c r="X25" s="102"/>
      <c r="Y25" s="102"/>
    </row>
    <row r="26" spans="1:25" ht="39.950000000000003" customHeight="1">
      <c r="A26" s="102" t="s">
        <v>25</v>
      </c>
      <c r="B26" s="102">
        <v>24</v>
      </c>
      <c r="C26" s="102">
        <v>4</v>
      </c>
      <c r="D26" s="102">
        <v>8</v>
      </c>
      <c r="E26" s="102" t="s">
        <v>157</v>
      </c>
      <c r="F26" s="102" t="s">
        <v>158</v>
      </c>
      <c r="G26" s="102" t="s">
        <v>159</v>
      </c>
      <c r="H26" s="102" t="s">
        <v>2890</v>
      </c>
      <c r="I26" s="102">
        <v>5</v>
      </c>
      <c r="J26" s="102" t="s">
        <v>160</v>
      </c>
      <c r="K26" s="102" t="s">
        <v>156</v>
      </c>
      <c r="L26" s="102" t="s">
        <v>84</v>
      </c>
      <c r="M26" s="102" t="s">
        <v>32</v>
      </c>
      <c r="N26" s="102">
        <v>1.1574074074074073E-2</v>
      </c>
      <c r="O26" s="102" t="s">
        <v>142</v>
      </c>
      <c r="P26" s="102">
        <v>6</v>
      </c>
      <c r="Q26" s="102">
        <v>81</v>
      </c>
      <c r="R26" s="102"/>
      <c r="S26" s="102" t="s">
        <v>84</v>
      </c>
      <c r="T26" s="102" t="s">
        <v>85</v>
      </c>
      <c r="U26" s="102" t="s">
        <v>54</v>
      </c>
      <c r="V26" s="102"/>
      <c r="W26" s="102"/>
      <c r="X26" s="102"/>
      <c r="Y26" s="102"/>
    </row>
    <row r="27" spans="1:25" ht="39.950000000000003" customHeight="1">
      <c r="A27" s="102" t="s">
        <v>25</v>
      </c>
      <c r="B27" s="102">
        <v>25</v>
      </c>
      <c r="C27" s="102">
        <v>4</v>
      </c>
      <c r="D27" s="102">
        <v>8</v>
      </c>
      <c r="E27" s="102" t="s">
        <v>161</v>
      </c>
      <c r="F27" s="102" t="s">
        <v>162</v>
      </c>
      <c r="G27" s="102" t="s">
        <v>163</v>
      </c>
      <c r="H27" s="102" t="s">
        <v>2890</v>
      </c>
      <c r="I27" s="102">
        <v>4</v>
      </c>
      <c r="J27" s="102" t="s">
        <v>164</v>
      </c>
      <c r="K27" s="102" t="s">
        <v>156</v>
      </c>
      <c r="L27" s="102" t="s">
        <v>165</v>
      </c>
      <c r="M27" s="102" t="s">
        <v>32</v>
      </c>
      <c r="N27" s="102">
        <v>1.2210648148148148E-2</v>
      </c>
      <c r="O27" s="102" t="s">
        <v>142</v>
      </c>
      <c r="P27" s="102">
        <v>3</v>
      </c>
      <c r="Q27" s="102">
        <v>84</v>
      </c>
      <c r="R27" s="102"/>
      <c r="S27" s="102" t="s">
        <v>165</v>
      </c>
      <c r="T27" s="102" t="s">
        <v>31</v>
      </c>
      <c r="U27" s="102" t="s">
        <v>34</v>
      </c>
      <c r="V27" s="102"/>
      <c r="W27" s="102"/>
      <c r="X27" s="102"/>
      <c r="Y27" s="102"/>
    </row>
    <row r="28" spans="1:25" ht="39.950000000000003" customHeight="1">
      <c r="A28" s="102" t="s">
        <v>25</v>
      </c>
      <c r="B28" s="102">
        <v>26</v>
      </c>
      <c r="C28" s="102">
        <v>2</v>
      </c>
      <c r="D28" s="102">
        <v>8</v>
      </c>
      <c r="E28" s="102" t="s">
        <v>166</v>
      </c>
      <c r="F28" s="102" t="s">
        <v>167</v>
      </c>
      <c r="G28" s="102" t="s">
        <v>168</v>
      </c>
      <c r="H28" s="102" t="s">
        <v>2880</v>
      </c>
      <c r="I28" s="102">
        <v>2</v>
      </c>
      <c r="J28" s="102" t="s">
        <v>169</v>
      </c>
      <c r="K28" s="102" t="s">
        <v>30</v>
      </c>
      <c r="L28" s="102" t="s">
        <v>34</v>
      </c>
      <c r="M28" s="102" t="s">
        <v>32</v>
      </c>
      <c r="N28" s="102">
        <v>1.2673611111111111E-2</v>
      </c>
      <c r="O28" s="102" t="s">
        <v>142</v>
      </c>
      <c r="P28" s="102">
        <v>3</v>
      </c>
      <c r="Q28" s="102">
        <v>87</v>
      </c>
      <c r="R28" s="102"/>
      <c r="S28" s="102" t="s">
        <v>34</v>
      </c>
      <c r="T28" s="102" t="s">
        <v>35</v>
      </c>
      <c r="U28" s="102" t="s">
        <v>48</v>
      </c>
      <c r="V28" s="102"/>
      <c r="W28" s="102"/>
      <c r="X28" s="102"/>
      <c r="Y28" s="102" t="s">
        <v>170</v>
      </c>
    </row>
    <row r="29" spans="1:25" ht="39.950000000000003" customHeight="1">
      <c r="A29" s="102" t="s">
        <v>25</v>
      </c>
      <c r="B29" s="102">
        <v>27</v>
      </c>
      <c r="C29" s="102">
        <v>2</v>
      </c>
      <c r="D29" s="102">
        <v>8</v>
      </c>
      <c r="E29" s="102" t="s">
        <v>171</v>
      </c>
      <c r="F29" s="102" t="s">
        <v>172</v>
      </c>
      <c r="G29" s="102" t="s">
        <v>173</v>
      </c>
      <c r="H29" s="102" t="s">
        <v>2880</v>
      </c>
      <c r="I29" s="102">
        <v>2</v>
      </c>
      <c r="J29" s="102" t="s">
        <v>174</v>
      </c>
      <c r="K29" s="102" t="s">
        <v>30</v>
      </c>
      <c r="L29" s="102" t="s">
        <v>40</v>
      </c>
      <c r="M29" s="102" t="s">
        <v>32</v>
      </c>
      <c r="N29" s="102">
        <v>1.2962962962962963E-2</v>
      </c>
      <c r="O29" s="102" t="s">
        <v>175</v>
      </c>
      <c r="P29" s="102">
        <v>4</v>
      </c>
      <c r="Q29" s="102">
        <v>91</v>
      </c>
      <c r="R29" s="102"/>
      <c r="S29" s="102" t="s">
        <v>40</v>
      </c>
      <c r="T29" s="102" t="s">
        <v>41</v>
      </c>
      <c r="U29" s="102" t="s">
        <v>41</v>
      </c>
      <c r="V29" s="102"/>
      <c r="W29" s="102"/>
      <c r="X29" s="102"/>
      <c r="Y29" s="102"/>
    </row>
    <row r="30" spans="1:25" ht="39.950000000000003" customHeight="1">
      <c r="A30" s="102" t="s">
        <v>25</v>
      </c>
      <c r="B30" s="102">
        <v>28</v>
      </c>
      <c r="C30" s="102">
        <v>2</v>
      </c>
      <c r="D30" s="102">
        <v>10</v>
      </c>
      <c r="E30" s="102" t="s">
        <v>176</v>
      </c>
      <c r="F30" s="102" t="s">
        <v>177</v>
      </c>
      <c r="G30" s="102" t="s">
        <v>2891</v>
      </c>
      <c r="H30" s="102" t="s">
        <v>2880</v>
      </c>
      <c r="I30" s="102">
        <v>3</v>
      </c>
      <c r="J30" s="102" t="s">
        <v>178</v>
      </c>
      <c r="K30" s="102" t="s">
        <v>30</v>
      </c>
      <c r="L30" s="102" t="s">
        <v>54</v>
      </c>
      <c r="M30" s="102" t="s">
        <v>32</v>
      </c>
      <c r="N30" s="102">
        <v>1.3541666666666667E-2</v>
      </c>
      <c r="O30" s="102" t="s">
        <v>175</v>
      </c>
      <c r="P30" s="102">
        <v>5</v>
      </c>
      <c r="Q30" s="102">
        <v>96</v>
      </c>
      <c r="R30" s="102"/>
      <c r="S30" s="102" t="s">
        <v>54</v>
      </c>
      <c r="T30" s="102" t="s">
        <v>34</v>
      </c>
      <c r="U30" s="102" t="s">
        <v>35</v>
      </c>
      <c r="V30" s="102"/>
      <c r="W30" s="102"/>
      <c r="X30" s="102"/>
      <c r="Y30" s="102" t="s">
        <v>179</v>
      </c>
    </row>
    <row r="31" spans="1:25" ht="39.950000000000003" customHeight="1">
      <c r="A31" s="102" t="s">
        <v>25</v>
      </c>
      <c r="B31" s="102">
        <v>29</v>
      </c>
      <c r="C31" s="102">
        <v>1</v>
      </c>
      <c r="D31" s="102">
        <v>9</v>
      </c>
      <c r="E31" s="102" t="s">
        <v>180</v>
      </c>
      <c r="F31" s="102" t="s">
        <v>181</v>
      </c>
      <c r="G31" s="102" t="s">
        <v>182</v>
      </c>
      <c r="H31" s="102" t="s">
        <v>2879</v>
      </c>
      <c r="I31" s="102">
        <v>2</v>
      </c>
      <c r="J31" s="102" t="s">
        <v>183</v>
      </c>
      <c r="K31" s="102" t="s">
        <v>30</v>
      </c>
      <c r="L31" s="102" t="s">
        <v>35</v>
      </c>
      <c r="M31" s="102" t="s">
        <v>32</v>
      </c>
      <c r="N31" s="102">
        <v>1.3946759259259259E-2</v>
      </c>
      <c r="O31" s="102" t="s">
        <v>184</v>
      </c>
      <c r="P31" s="102">
        <v>6</v>
      </c>
      <c r="Q31" s="102">
        <v>102</v>
      </c>
      <c r="R31" s="102"/>
      <c r="S31" s="102" t="s">
        <v>35</v>
      </c>
      <c r="T31" s="102" t="s">
        <v>48</v>
      </c>
      <c r="U31" s="102" t="s">
        <v>40</v>
      </c>
      <c r="V31" s="102"/>
      <c r="W31" s="102" t="s">
        <v>185</v>
      </c>
      <c r="X31" s="102"/>
      <c r="Y31" s="102"/>
    </row>
    <row r="32" spans="1:25" ht="39.950000000000003" customHeight="1">
      <c r="A32" s="102" t="s">
        <v>25</v>
      </c>
      <c r="B32" s="102">
        <v>30</v>
      </c>
      <c r="C32" s="102">
        <v>1</v>
      </c>
      <c r="D32" s="102">
        <v>6</v>
      </c>
      <c r="E32" s="102" t="s">
        <v>186</v>
      </c>
      <c r="F32" s="102" t="s">
        <v>187</v>
      </c>
      <c r="G32" s="102" t="s">
        <v>188</v>
      </c>
      <c r="H32" s="102" t="s">
        <v>2879</v>
      </c>
      <c r="I32" s="102">
        <v>1</v>
      </c>
      <c r="J32" s="102" t="s">
        <v>189</v>
      </c>
      <c r="K32" s="102" t="s">
        <v>30</v>
      </c>
      <c r="L32" s="102" t="s">
        <v>48</v>
      </c>
      <c r="M32" s="102" t="s">
        <v>32</v>
      </c>
      <c r="N32" s="102">
        <v>1.4293981481481482E-2</v>
      </c>
      <c r="O32" s="102" t="s">
        <v>190</v>
      </c>
      <c r="P32" s="102">
        <v>5</v>
      </c>
      <c r="Q32" s="102">
        <v>107</v>
      </c>
      <c r="R32" s="102"/>
      <c r="S32" s="102" t="s">
        <v>48</v>
      </c>
      <c r="T32" s="102" t="s">
        <v>40</v>
      </c>
      <c r="U32" s="102" t="s">
        <v>40</v>
      </c>
      <c r="V32" s="102"/>
      <c r="W32" s="102"/>
      <c r="X32" s="102"/>
      <c r="Y32" s="102"/>
    </row>
    <row r="33" spans="1:25" ht="39.950000000000003" customHeight="1">
      <c r="A33" s="102" t="s">
        <v>25</v>
      </c>
      <c r="B33" s="102">
        <v>31</v>
      </c>
      <c r="C33" s="102">
        <v>1</v>
      </c>
      <c r="D33" s="102">
        <v>6</v>
      </c>
      <c r="E33" s="102" t="s">
        <v>191</v>
      </c>
      <c r="F33" s="102" t="s">
        <v>192</v>
      </c>
      <c r="G33" s="102" t="s">
        <v>193</v>
      </c>
      <c r="H33" s="102" t="s">
        <v>2879</v>
      </c>
      <c r="I33" s="102">
        <v>3</v>
      </c>
      <c r="J33" s="102" t="s">
        <v>194</v>
      </c>
      <c r="K33" s="102" t="s">
        <v>30</v>
      </c>
      <c r="L33" s="102" t="s">
        <v>40</v>
      </c>
      <c r="M33" s="102" t="s">
        <v>32</v>
      </c>
      <c r="N33" s="102">
        <v>1.4583333333333334E-2</v>
      </c>
      <c r="O33" s="102" t="s">
        <v>190</v>
      </c>
      <c r="P33" s="102">
        <v>3</v>
      </c>
      <c r="Q33" s="102">
        <v>110</v>
      </c>
      <c r="R33" s="102"/>
      <c r="S33" s="102" t="s">
        <v>40</v>
      </c>
      <c r="T33" s="102" t="s">
        <v>41</v>
      </c>
      <c r="U33" s="102" t="s">
        <v>41</v>
      </c>
      <c r="V33" s="102"/>
      <c r="W33" s="102"/>
      <c r="X33" s="102"/>
      <c r="Y33" s="102"/>
    </row>
    <row r="34" spans="1:25" ht="39.950000000000003" customHeight="1">
      <c r="A34" s="102" t="s">
        <v>25</v>
      </c>
      <c r="B34" s="102">
        <v>32</v>
      </c>
      <c r="C34" s="102">
        <v>2</v>
      </c>
      <c r="D34" s="102">
        <v>6</v>
      </c>
      <c r="E34" s="102" t="s">
        <v>195</v>
      </c>
      <c r="F34" s="102" t="s">
        <v>196</v>
      </c>
      <c r="G34" s="102" t="s">
        <v>197</v>
      </c>
      <c r="H34" s="102" t="s">
        <v>2880</v>
      </c>
      <c r="I34" s="102">
        <v>2</v>
      </c>
      <c r="J34" s="102" t="s">
        <v>198</v>
      </c>
      <c r="K34" s="102" t="s">
        <v>30</v>
      </c>
      <c r="L34" s="102" t="s">
        <v>35</v>
      </c>
      <c r="M34" s="102" t="s">
        <v>32</v>
      </c>
      <c r="N34" s="102">
        <v>1.4988425925925926E-2</v>
      </c>
      <c r="O34" s="102" t="s">
        <v>190</v>
      </c>
      <c r="P34" s="102">
        <v>3</v>
      </c>
      <c r="Q34" s="102">
        <v>113</v>
      </c>
      <c r="R34" s="102"/>
      <c r="S34" s="102" t="s">
        <v>35</v>
      </c>
      <c r="T34" s="102" t="s">
        <v>48</v>
      </c>
      <c r="U34" s="102" t="s">
        <v>40</v>
      </c>
      <c r="V34" s="102"/>
      <c r="W34" s="102"/>
      <c r="X34" s="102"/>
      <c r="Y34" s="102"/>
    </row>
    <row r="35" spans="1:25" ht="39.950000000000003" customHeight="1">
      <c r="A35" s="102" t="s">
        <v>25</v>
      </c>
      <c r="B35" s="102">
        <v>33</v>
      </c>
      <c r="C35" s="102">
        <v>2</v>
      </c>
      <c r="D35" s="102">
        <v>7</v>
      </c>
      <c r="E35" s="102" t="s">
        <v>199</v>
      </c>
      <c r="F35" s="102" t="s">
        <v>200</v>
      </c>
      <c r="G35" s="102" t="s">
        <v>201</v>
      </c>
      <c r="H35" s="102" t="s">
        <v>2880</v>
      </c>
      <c r="I35" s="102">
        <v>3</v>
      </c>
      <c r="J35" s="102" t="s">
        <v>202</v>
      </c>
      <c r="K35" s="102" t="s">
        <v>30</v>
      </c>
      <c r="L35" s="102" t="s">
        <v>48</v>
      </c>
      <c r="M35" s="102" t="s">
        <v>32</v>
      </c>
      <c r="N35" s="102">
        <v>1.5335648148148149E-2</v>
      </c>
      <c r="O35" s="102" t="s">
        <v>190</v>
      </c>
      <c r="P35" s="102">
        <v>3</v>
      </c>
      <c r="Q35" s="102">
        <v>116</v>
      </c>
      <c r="R35" s="102"/>
      <c r="S35" s="102" t="s">
        <v>48</v>
      </c>
      <c r="T35" s="102" t="s">
        <v>40</v>
      </c>
      <c r="U35" s="102" t="s">
        <v>41</v>
      </c>
      <c r="V35" s="102"/>
      <c r="W35" s="102"/>
      <c r="X35" s="102"/>
      <c r="Y35" s="102"/>
    </row>
    <row r="36" spans="1:25" ht="39.950000000000003" customHeight="1">
      <c r="A36" s="102" t="s">
        <v>25</v>
      </c>
      <c r="B36" s="102">
        <v>34</v>
      </c>
      <c r="C36" s="102">
        <v>3</v>
      </c>
      <c r="D36" s="102">
        <v>7</v>
      </c>
      <c r="E36" s="102" t="s">
        <v>203</v>
      </c>
      <c r="F36" s="102" t="s">
        <v>204</v>
      </c>
      <c r="G36" s="102" t="s">
        <v>205</v>
      </c>
      <c r="H36" s="102" t="s">
        <v>2883</v>
      </c>
      <c r="I36" s="102">
        <v>3</v>
      </c>
      <c r="J36" s="102" t="s">
        <v>206</v>
      </c>
      <c r="K36" s="102" t="s">
        <v>207</v>
      </c>
      <c r="L36" s="102" t="s">
        <v>34</v>
      </c>
      <c r="M36" s="102" t="s">
        <v>32</v>
      </c>
      <c r="N36" s="102">
        <v>1.579861111111111E-2</v>
      </c>
      <c r="O36" s="102" t="s">
        <v>190</v>
      </c>
      <c r="P36" s="102">
        <v>4</v>
      </c>
      <c r="Q36" s="102">
        <v>120</v>
      </c>
      <c r="R36" s="102"/>
      <c r="S36" s="102" t="s">
        <v>34</v>
      </c>
      <c r="T36" s="102" t="s">
        <v>35</v>
      </c>
      <c r="U36" s="102" t="s">
        <v>48</v>
      </c>
      <c r="V36" s="102"/>
      <c r="W36" s="102"/>
      <c r="X36" s="102"/>
      <c r="Y36" s="102"/>
    </row>
    <row r="37" spans="1:25" ht="39.950000000000003" customHeight="1">
      <c r="A37" s="102" t="s">
        <v>25</v>
      </c>
      <c r="B37" s="102">
        <v>35</v>
      </c>
      <c r="C37" s="102">
        <v>1</v>
      </c>
      <c r="D37" s="102">
        <v>8</v>
      </c>
      <c r="E37" s="102" t="s">
        <v>208</v>
      </c>
      <c r="F37" s="102" t="s">
        <v>209</v>
      </c>
      <c r="G37" s="102" t="s">
        <v>210</v>
      </c>
      <c r="H37" s="102" t="s">
        <v>2879</v>
      </c>
      <c r="I37" s="102">
        <v>3</v>
      </c>
      <c r="J37" s="102" t="s">
        <v>211</v>
      </c>
      <c r="K37" s="102" t="s">
        <v>30</v>
      </c>
      <c r="L37" s="102" t="s">
        <v>40</v>
      </c>
      <c r="M37" s="102" t="s">
        <v>32</v>
      </c>
      <c r="N37" s="102">
        <v>1.6087962962962964E-2</v>
      </c>
      <c r="O37" s="102" t="s">
        <v>190</v>
      </c>
      <c r="P37" s="102">
        <v>5</v>
      </c>
      <c r="Q37" s="102">
        <v>125</v>
      </c>
      <c r="R37" s="102"/>
      <c r="S37" s="102" t="s">
        <v>40</v>
      </c>
      <c r="T37" s="102" t="s">
        <v>41</v>
      </c>
      <c r="U37" s="102" t="s">
        <v>41</v>
      </c>
      <c r="V37" s="102"/>
      <c r="W37" s="102" t="s">
        <v>212</v>
      </c>
      <c r="X37" s="102"/>
      <c r="Y37" s="102"/>
    </row>
    <row r="38" spans="1:25" ht="39.950000000000003" customHeight="1">
      <c r="A38" s="102" t="s">
        <v>25</v>
      </c>
      <c r="B38" s="102">
        <v>36</v>
      </c>
      <c r="C38" s="102">
        <v>2</v>
      </c>
      <c r="D38" s="102">
        <v>8</v>
      </c>
      <c r="E38" s="102" t="s">
        <v>213</v>
      </c>
      <c r="F38" s="102" t="s">
        <v>214</v>
      </c>
      <c r="G38" s="102" t="s">
        <v>215</v>
      </c>
      <c r="H38" s="102" t="s">
        <v>2880</v>
      </c>
      <c r="I38" s="102">
        <v>5</v>
      </c>
      <c r="J38" s="102" t="s">
        <v>216</v>
      </c>
      <c r="K38" s="102" t="s">
        <v>217</v>
      </c>
      <c r="L38" s="102" t="s">
        <v>165</v>
      </c>
      <c r="M38" s="102" t="s">
        <v>32</v>
      </c>
      <c r="N38" s="102">
        <v>1.6724537037037038E-2</v>
      </c>
      <c r="O38" s="102" t="s">
        <v>218</v>
      </c>
      <c r="P38" s="102">
        <v>3</v>
      </c>
      <c r="Q38" s="102">
        <v>128</v>
      </c>
      <c r="R38" s="102"/>
      <c r="S38" s="102" t="s">
        <v>165</v>
      </c>
      <c r="T38" s="102" t="s">
        <v>31</v>
      </c>
      <c r="U38" s="102" t="s">
        <v>34</v>
      </c>
      <c r="V38" s="102"/>
      <c r="W38" s="102"/>
      <c r="X38" s="102"/>
      <c r="Y38" s="102" t="s">
        <v>219</v>
      </c>
    </row>
    <row r="39" spans="1:25" ht="39.950000000000003" customHeight="1">
      <c r="A39" s="102" t="s">
        <v>25</v>
      </c>
      <c r="B39" s="102">
        <v>37</v>
      </c>
      <c r="C39" s="102">
        <v>1</v>
      </c>
      <c r="D39" s="102">
        <v>9</v>
      </c>
      <c r="E39" s="102" t="s">
        <v>220</v>
      </c>
      <c r="F39" s="102" t="s">
        <v>221</v>
      </c>
      <c r="G39" s="102" t="s">
        <v>222</v>
      </c>
      <c r="H39" s="102" t="s">
        <v>2879</v>
      </c>
      <c r="I39" s="102">
        <v>4</v>
      </c>
      <c r="J39" s="102" t="s">
        <v>223</v>
      </c>
      <c r="K39" s="102" t="s">
        <v>30</v>
      </c>
      <c r="L39" s="102" t="s">
        <v>48</v>
      </c>
      <c r="M39" s="102" t="s">
        <v>32</v>
      </c>
      <c r="N39" s="102">
        <v>1.7071759259259259E-2</v>
      </c>
      <c r="O39" s="102" t="s">
        <v>224</v>
      </c>
      <c r="P39" s="102">
        <v>4</v>
      </c>
      <c r="Q39" s="102">
        <v>132</v>
      </c>
      <c r="R39" s="102"/>
      <c r="S39" s="102" t="s">
        <v>48</v>
      </c>
      <c r="T39" s="102" t="s">
        <v>40</v>
      </c>
      <c r="U39" s="102" t="s">
        <v>40</v>
      </c>
      <c r="V39" s="102"/>
      <c r="W39" s="102"/>
      <c r="X39" s="102" t="s">
        <v>225</v>
      </c>
      <c r="Y39" s="102"/>
    </row>
    <row r="40" spans="1:25" ht="39.950000000000003" customHeight="1">
      <c r="A40" s="102" t="s">
        <v>226</v>
      </c>
      <c r="B40" s="102">
        <v>38</v>
      </c>
      <c r="C40" s="102">
        <v>1</v>
      </c>
      <c r="D40" s="102">
        <v>7</v>
      </c>
      <c r="E40" s="102" t="s">
        <v>227</v>
      </c>
      <c r="F40" s="102" t="s">
        <v>228</v>
      </c>
      <c r="G40" s="102" t="s">
        <v>229</v>
      </c>
      <c r="H40" s="102" t="s">
        <v>2892</v>
      </c>
      <c r="I40" s="102">
        <v>5</v>
      </c>
      <c r="J40" s="102" t="s">
        <v>230</v>
      </c>
      <c r="K40" s="102" t="s">
        <v>30</v>
      </c>
      <c r="L40" s="102" t="s">
        <v>41</v>
      </c>
      <c r="M40" s="102" t="s">
        <v>231</v>
      </c>
      <c r="N40" s="102">
        <v>1.7303240740740741E-2</v>
      </c>
      <c r="O40" s="102" t="s">
        <v>232</v>
      </c>
      <c r="P40" s="102">
        <v>3</v>
      </c>
      <c r="Q40" s="102">
        <v>135</v>
      </c>
      <c r="R40" s="102"/>
      <c r="S40" s="102" t="s">
        <v>41</v>
      </c>
      <c r="T40" s="102" t="s">
        <v>41</v>
      </c>
      <c r="U40" s="102" t="s">
        <v>41</v>
      </c>
      <c r="V40" s="102"/>
      <c r="W40" s="102"/>
      <c r="X40" s="102"/>
      <c r="Y40" s="102"/>
    </row>
    <row r="41" spans="1:25" ht="39.950000000000003" customHeight="1">
      <c r="A41" s="102" t="s">
        <v>226</v>
      </c>
      <c r="B41" s="102">
        <v>39</v>
      </c>
      <c r="C41" s="102">
        <v>1</v>
      </c>
      <c r="D41" s="102">
        <v>6</v>
      </c>
      <c r="E41" s="102" t="s">
        <v>233</v>
      </c>
      <c r="F41" s="102" t="s">
        <v>234</v>
      </c>
      <c r="G41" s="102" t="s">
        <v>235</v>
      </c>
      <c r="H41" s="102" t="s">
        <v>2893</v>
      </c>
      <c r="I41" s="102">
        <v>1</v>
      </c>
      <c r="J41" s="102" t="s">
        <v>236</v>
      </c>
      <c r="K41" s="102" t="s">
        <v>30</v>
      </c>
      <c r="L41" s="102" t="s">
        <v>237</v>
      </c>
      <c r="M41" s="102" t="s">
        <v>238</v>
      </c>
      <c r="N41" s="102">
        <v>1.7418981481481483E-2</v>
      </c>
      <c r="O41" s="102" t="s">
        <v>232</v>
      </c>
      <c r="P41" s="102">
        <v>3</v>
      </c>
      <c r="Q41" s="102">
        <v>138</v>
      </c>
      <c r="R41" s="102"/>
      <c r="S41" s="102" t="s">
        <v>237</v>
      </c>
      <c r="T41" s="102" t="s">
        <v>237</v>
      </c>
      <c r="U41" s="102" t="s">
        <v>237</v>
      </c>
      <c r="V41" s="102"/>
      <c r="W41" s="102"/>
      <c r="X41" s="102"/>
      <c r="Y41" s="102"/>
    </row>
    <row r="42" spans="1:25" ht="39.950000000000003" customHeight="1">
      <c r="A42" s="102" t="s">
        <v>226</v>
      </c>
      <c r="B42" s="102">
        <v>40</v>
      </c>
      <c r="C42" s="102">
        <v>1</v>
      </c>
      <c r="D42" s="102">
        <v>5</v>
      </c>
      <c r="E42" s="102" t="s">
        <v>239</v>
      </c>
      <c r="F42" s="102" t="s">
        <v>240</v>
      </c>
      <c r="G42" s="102" t="s">
        <v>241</v>
      </c>
      <c r="H42" s="102" t="s">
        <v>2894</v>
      </c>
      <c r="I42" s="102">
        <v>1</v>
      </c>
      <c r="J42" s="102" t="s">
        <v>242</v>
      </c>
      <c r="K42" s="102" t="s">
        <v>30</v>
      </c>
      <c r="L42" s="102" t="s">
        <v>237</v>
      </c>
      <c r="M42" s="102" t="s">
        <v>243</v>
      </c>
      <c r="N42" s="102">
        <v>1.7534722222222222E-2</v>
      </c>
      <c r="O42" s="102" t="s">
        <v>232</v>
      </c>
      <c r="P42" s="102">
        <v>2</v>
      </c>
      <c r="Q42" s="102">
        <f>Q41+P42</f>
        <v>140</v>
      </c>
      <c r="R42" s="102"/>
      <c r="S42" s="102" t="s">
        <v>237</v>
      </c>
      <c r="T42" s="102" t="s">
        <v>237</v>
      </c>
      <c r="U42" s="102" t="s">
        <v>237</v>
      </c>
      <c r="V42" s="102"/>
      <c r="W42" s="102"/>
      <c r="X42" s="102"/>
      <c r="Y42" s="102"/>
    </row>
    <row r="43" spans="1:25" ht="39.950000000000003" customHeight="1">
      <c r="A43" s="102" t="s">
        <v>226</v>
      </c>
      <c r="B43" s="102">
        <v>41</v>
      </c>
      <c r="C43" s="102">
        <v>2</v>
      </c>
      <c r="D43" s="102">
        <v>5</v>
      </c>
      <c r="E43" s="102" t="s">
        <v>244</v>
      </c>
      <c r="F43" s="102" t="s">
        <v>112</v>
      </c>
      <c r="G43" s="102" t="s">
        <v>245</v>
      </c>
      <c r="H43" s="102" t="s">
        <v>2886</v>
      </c>
      <c r="I43" s="102">
        <v>4</v>
      </c>
      <c r="J43" s="102" t="s">
        <v>246</v>
      </c>
      <c r="K43" s="102" t="s">
        <v>30</v>
      </c>
      <c r="L43" s="102" t="s">
        <v>41</v>
      </c>
      <c r="M43" s="102" t="s">
        <v>115</v>
      </c>
      <c r="N43" s="102">
        <v>1.7766203703703704E-2</v>
      </c>
      <c r="O43" s="102" t="s">
        <v>232</v>
      </c>
      <c r="P43" s="102">
        <v>3</v>
      </c>
      <c r="Q43" s="102">
        <v>143</v>
      </c>
      <c r="R43" s="102"/>
      <c r="S43" s="102" t="s">
        <v>41</v>
      </c>
      <c r="T43" s="102" t="s">
        <v>41</v>
      </c>
      <c r="U43" s="102" t="s">
        <v>41</v>
      </c>
      <c r="V43" s="102"/>
      <c r="W43" s="102"/>
      <c r="X43" s="102"/>
      <c r="Y43" s="102"/>
    </row>
    <row r="44" spans="1:25" ht="39.950000000000003" customHeight="1">
      <c r="A44" s="102" t="s">
        <v>226</v>
      </c>
      <c r="B44" s="102">
        <v>42</v>
      </c>
      <c r="C44" s="102">
        <v>4</v>
      </c>
      <c r="D44" s="102">
        <v>8</v>
      </c>
      <c r="E44" s="102" t="s">
        <v>247</v>
      </c>
      <c r="F44" s="102" t="s">
        <v>248</v>
      </c>
      <c r="G44" s="102" t="s">
        <v>249</v>
      </c>
      <c r="H44" s="102" t="s">
        <v>2895</v>
      </c>
      <c r="I44" s="102">
        <v>3</v>
      </c>
      <c r="J44" s="102" t="s">
        <v>250</v>
      </c>
      <c r="K44" s="102" t="s">
        <v>251</v>
      </c>
      <c r="L44" s="102" t="s">
        <v>42</v>
      </c>
      <c r="M44" s="102" t="s">
        <v>252</v>
      </c>
      <c r="N44" s="102">
        <v>1.7939814814814815E-2</v>
      </c>
      <c r="O44" s="102" t="s">
        <v>232</v>
      </c>
      <c r="P44" s="102">
        <v>5</v>
      </c>
      <c r="Q44" s="102">
        <v>148</v>
      </c>
      <c r="R44" s="102"/>
      <c r="S44" s="102" t="s">
        <v>42</v>
      </c>
      <c r="T44" s="102" t="s">
        <v>42</v>
      </c>
      <c r="U44" s="102" t="s">
        <v>42</v>
      </c>
      <c r="V44" s="102"/>
      <c r="W44" s="102"/>
      <c r="X44" s="102"/>
      <c r="Y44" s="102"/>
    </row>
    <row r="45" spans="1:25" ht="39.950000000000003" customHeight="1">
      <c r="A45" s="102" t="s">
        <v>226</v>
      </c>
      <c r="B45" s="102">
        <v>43</v>
      </c>
      <c r="C45" s="102">
        <v>1</v>
      </c>
      <c r="D45" s="102">
        <v>5</v>
      </c>
      <c r="E45" s="102" t="s">
        <v>253</v>
      </c>
      <c r="F45" s="102" t="s">
        <v>254</v>
      </c>
      <c r="G45" s="102" t="s">
        <v>255</v>
      </c>
      <c r="H45" s="102" t="s">
        <v>2896</v>
      </c>
      <c r="I45" s="102">
        <v>3</v>
      </c>
      <c r="J45" s="102" t="s">
        <v>256</v>
      </c>
      <c r="K45" s="102" t="s">
        <v>30</v>
      </c>
      <c r="L45" s="102" t="s">
        <v>42</v>
      </c>
      <c r="M45" s="102" t="s">
        <v>257</v>
      </c>
      <c r="N45" s="102">
        <v>1.8113425925925925E-2</v>
      </c>
      <c r="O45" s="102" t="s">
        <v>232</v>
      </c>
      <c r="P45" s="102">
        <v>3</v>
      </c>
      <c r="Q45" s="102">
        <v>151</v>
      </c>
      <c r="R45" s="102"/>
      <c r="S45" s="102" t="s">
        <v>42</v>
      </c>
      <c r="T45" s="102" t="s">
        <v>42</v>
      </c>
      <c r="U45" s="102" t="s">
        <v>42</v>
      </c>
      <c r="V45" s="102"/>
      <c r="W45" s="102"/>
      <c r="X45" s="102"/>
      <c r="Y45" s="102"/>
    </row>
    <row r="46" spans="1:25" ht="39.950000000000003" customHeight="1">
      <c r="A46" s="102" t="s">
        <v>226</v>
      </c>
      <c r="B46" s="102">
        <v>44</v>
      </c>
      <c r="C46" s="102">
        <v>2</v>
      </c>
      <c r="D46" s="102">
        <v>6</v>
      </c>
      <c r="E46" s="102" t="s">
        <v>258</v>
      </c>
      <c r="F46" s="102" t="s">
        <v>259</v>
      </c>
      <c r="G46" s="102" t="s">
        <v>260</v>
      </c>
      <c r="H46" s="102" t="s">
        <v>2897</v>
      </c>
      <c r="I46" s="102">
        <v>8</v>
      </c>
      <c r="J46" s="102" t="s">
        <v>261</v>
      </c>
      <c r="K46" s="102" t="s">
        <v>262</v>
      </c>
      <c r="L46" s="102" t="s">
        <v>34</v>
      </c>
      <c r="M46" s="102" t="s">
        <v>263</v>
      </c>
      <c r="N46" s="102">
        <v>1.8576388888888889E-2</v>
      </c>
      <c r="O46" s="102" t="s">
        <v>232</v>
      </c>
      <c r="P46" s="102">
        <v>5</v>
      </c>
      <c r="Q46" s="102">
        <v>156</v>
      </c>
      <c r="R46" s="102"/>
      <c r="S46" s="102" t="s">
        <v>34</v>
      </c>
      <c r="T46" s="102" t="s">
        <v>35</v>
      </c>
      <c r="U46" s="102" t="s">
        <v>35</v>
      </c>
      <c r="V46" s="102"/>
      <c r="W46" s="102"/>
      <c r="X46" s="102"/>
      <c r="Y46" s="102"/>
    </row>
    <row r="47" spans="1:25" ht="39.950000000000003" customHeight="1">
      <c r="A47" s="102" t="s">
        <v>226</v>
      </c>
      <c r="B47" s="102">
        <v>45</v>
      </c>
      <c r="C47" s="102">
        <v>2</v>
      </c>
      <c r="D47" s="102">
        <v>6</v>
      </c>
      <c r="E47" s="102" t="s">
        <v>264</v>
      </c>
      <c r="F47" s="102" t="s">
        <v>259</v>
      </c>
      <c r="G47" s="102" t="s">
        <v>265</v>
      </c>
      <c r="H47" s="102" t="s">
        <v>2897</v>
      </c>
      <c r="I47" s="102">
        <v>7</v>
      </c>
      <c r="J47" s="102" t="s">
        <v>266</v>
      </c>
      <c r="K47" s="102" t="s">
        <v>262</v>
      </c>
      <c r="L47" s="102" t="s">
        <v>35</v>
      </c>
      <c r="M47" s="102" t="s">
        <v>263</v>
      </c>
      <c r="N47" s="102">
        <v>1.8981481481481481E-2</v>
      </c>
      <c r="O47" s="102" t="s">
        <v>232</v>
      </c>
      <c r="P47" s="102">
        <v>4</v>
      </c>
      <c r="Q47" s="102">
        <v>160</v>
      </c>
      <c r="R47" s="102"/>
      <c r="S47" s="102" t="s">
        <v>35</v>
      </c>
      <c r="T47" s="102" t="s">
        <v>48</v>
      </c>
      <c r="U47" s="102" t="s">
        <v>48</v>
      </c>
      <c r="V47" s="102"/>
      <c r="W47" s="102"/>
      <c r="X47" s="102"/>
      <c r="Y47" s="102"/>
    </row>
    <row r="48" spans="1:25" ht="39.950000000000003" customHeight="1">
      <c r="A48" s="102" t="s">
        <v>226</v>
      </c>
      <c r="B48" s="102">
        <v>46</v>
      </c>
      <c r="C48" s="102">
        <v>2</v>
      </c>
      <c r="D48" s="102">
        <v>8</v>
      </c>
      <c r="E48" s="102" t="s">
        <v>267</v>
      </c>
      <c r="F48" s="102" t="s">
        <v>268</v>
      </c>
      <c r="G48" s="102" t="s">
        <v>269</v>
      </c>
      <c r="H48" s="102" t="s">
        <v>2884</v>
      </c>
      <c r="I48" s="102">
        <v>2</v>
      </c>
      <c r="J48" s="102" t="s">
        <v>270</v>
      </c>
      <c r="K48" s="102" t="s">
        <v>30</v>
      </c>
      <c r="L48" s="102" t="s">
        <v>35</v>
      </c>
      <c r="M48" s="102" t="s">
        <v>91</v>
      </c>
      <c r="N48" s="102">
        <v>1.9386574074074073E-2</v>
      </c>
      <c r="O48" s="102" t="s">
        <v>232</v>
      </c>
      <c r="P48" s="102">
        <v>3</v>
      </c>
      <c r="Q48" s="102">
        <v>163</v>
      </c>
      <c r="R48" s="102"/>
      <c r="S48" s="102" t="s">
        <v>35</v>
      </c>
      <c r="T48" s="102" t="s">
        <v>48</v>
      </c>
      <c r="U48" s="102" t="s">
        <v>48</v>
      </c>
      <c r="V48" s="102"/>
      <c r="W48" s="102"/>
      <c r="X48" s="102"/>
      <c r="Y48" s="102" t="s">
        <v>271</v>
      </c>
    </row>
    <row r="49" spans="1:25" ht="39.950000000000003" customHeight="1">
      <c r="A49" s="102" t="s">
        <v>226</v>
      </c>
      <c r="B49" s="102">
        <v>47</v>
      </c>
      <c r="C49" s="102">
        <v>2</v>
      </c>
      <c r="D49" s="102">
        <v>8</v>
      </c>
      <c r="E49" s="102" t="s">
        <v>272</v>
      </c>
      <c r="F49" s="102" t="s">
        <v>273</v>
      </c>
      <c r="G49" s="102" t="s">
        <v>274</v>
      </c>
      <c r="H49" s="102" t="s">
        <v>2884</v>
      </c>
      <c r="I49" s="102">
        <v>2</v>
      </c>
      <c r="J49" s="102" t="s">
        <v>275</v>
      </c>
      <c r="K49" s="102" t="s">
        <v>30</v>
      </c>
      <c r="L49" s="102" t="s">
        <v>35</v>
      </c>
      <c r="M49" s="102" t="s">
        <v>91</v>
      </c>
      <c r="N49" s="102">
        <v>1.9791666666666666E-2</v>
      </c>
      <c r="O49" s="102" t="s">
        <v>232</v>
      </c>
      <c r="P49" s="102">
        <v>3</v>
      </c>
      <c r="Q49" s="102">
        <v>166</v>
      </c>
      <c r="R49" s="102"/>
      <c r="S49" s="102" t="s">
        <v>35</v>
      </c>
      <c r="T49" s="102" t="s">
        <v>48</v>
      </c>
      <c r="U49" s="102" t="s">
        <v>48</v>
      </c>
      <c r="V49" s="102"/>
      <c r="W49" s="102"/>
      <c r="X49" s="102"/>
      <c r="Y49" s="102" t="s">
        <v>276</v>
      </c>
    </row>
    <row r="50" spans="1:25" ht="39.950000000000003" customHeight="1">
      <c r="A50" s="102" t="s">
        <v>226</v>
      </c>
      <c r="B50" s="102">
        <v>48</v>
      </c>
      <c r="C50" s="102">
        <v>2</v>
      </c>
      <c r="D50" s="102">
        <v>8</v>
      </c>
      <c r="E50" s="102" t="s">
        <v>277</v>
      </c>
      <c r="F50" s="102" t="s">
        <v>278</v>
      </c>
      <c r="G50" s="102" t="s">
        <v>279</v>
      </c>
      <c r="H50" s="102" t="s">
        <v>2884</v>
      </c>
      <c r="I50" s="102">
        <v>2</v>
      </c>
      <c r="J50" s="102" t="s">
        <v>280</v>
      </c>
      <c r="K50" s="102" t="s">
        <v>30</v>
      </c>
      <c r="L50" s="102" t="s">
        <v>35</v>
      </c>
      <c r="M50" s="102" t="s">
        <v>91</v>
      </c>
      <c r="N50" s="102">
        <v>2.0196759259259258E-2</v>
      </c>
      <c r="O50" s="102" t="s">
        <v>232</v>
      </c>
      <c r="P50" s="102">
        <v>3</v>
      </c>
      <c r="Q50" s="102">
        <v>169</v>
      </c>
      <c r="R50" s="102"/>
      <c r="S50" s="102" t="s">
        <v>35</v>
      </c>
      <c r="T50" s="102" t="s">
        <v>48</v>
      </c>
      <c r="U50" s="102" t="s">
        <v>48</v>
      </c>
      <c r="V50" s="102"/>
      <c r="W50" s="102" t="s">
        <v>281</v>
      </c>
      <c r="X50" s="102"/>
      <c r="Y50" s="102" t="s">
        <v>104</v>
      </c>
    </row>
    <row r="51" spans="1:25" ht="39.950000000000003" customHeight="1">
      <c r="A51" s="102" t="s">
        <v>226</v>
      </c>
      <c r="B51" s="102">
        <v>49</v>
      </c>
      <c r="C51" s="102">
        <v>3</v>
      </c>
      <c r="D51" s="102">
        <v>6</v>
      </c>
      <c r="E51" s="102" t="s">
        <v>282</v>
      </c>
      <c r="F51" s="102" t="s">
        <v>259</v>
      </c>
      <c r="G51" s="102" t="s">
        <v>283</v>
      </c>
      <c r="H51" s="102" t="s">
        <v>2898</v>
      </c>
      <c r="I51" s="102">
        <v>6</v>
      </c>
      <c r="J51" s="102" t="s">
        <v>284</v>
      </c>
      <c r="K51" s="102" t="s">
        <v>262</v>
      </c>
      <c r="L51" s="102" t="s">
        <v>35</v>
      </c>
      <c r="M51" s="102" t="s">
        <v>263</v>
      </c>
      <c r="N51" s="102">
        <v>2.060185185185185E-2</v>
      </c>
      <c r="O51" s="102" t="s">
        <v>232</v>
      </c>
      <c r="P51" s="102">
        <v>5</v>
      </c>
      <c r="Q51" s="102">
        <v>174</v>
      </c>
      <c r="R51" s="102"/>
      <c r="S51" s="102" t="s">
        <v>35</v>
      </c>
      <c r="T51" s="102" t="s">
        <v>48</v>
      </c>
      <c r="U51" s="102" t="s">
        <v>48</v>
      </c>
      <c r="V51" s="102"/>
      <c r="W51" s="102"/>
      <c r="X51" s="102"/>
      <c r="Y51" s="102"/>
    </row>
    <row r="52" spans="1:25" ht="39.950000000000003" customHeight="1">
      <c r="A52" s="102" t="s">
        <v>226</v>
      </c>
      <c r="B52" s="102">
        <v>50</v>
      </c>
      <c r="C52" s="102">
        <v>1</v>
      </c>
      <c r="D52" s="102">
        <v>5</v>
      </c>
      <c r="E52" s="102" t="s">
        <v>285</v>
      </c>
      <c r="F52" s="102" t="s">
        <v>286</v>
      </c>
      <c r="G52" s="102" t="s">
        <v>287</v>
      </c>
      <c r="H52" s="102" t="s">
        <v>2899</v>
      </c>
      <c r="I52" s="102">
        <v>1</v>
      </c>
      <c r="J52" s="102" t="s">
        <v>288</v>
      </c>
      <c r="K52" s="102" t="s">
        <v>30</v>
      </c>
      <c r="L52" s="102" t="s">
        <v>40</v>
      </c>
      <c r="M52" s="102" t="s">
        <v>289</v>
      </c>
      <c r="N52" s="102">
        <v>2.0891203703703703E-2</v>
      </c>
      <c r="O52" s="102" t="s">
        <v>232</v>
      </c>
      <c r="P52" s="102">
        <v>3</v>
      </c>
      <c r="Q52" s="102">
        <v>177</v>
      </c>
      <c r="R52" s="102"/>
      <c r="S52" s="102" t="s">
        <v>40</v>
      </c>
      <c r="T52" s="102" t="s">
        <v>41</v>
      </c>
      <c r="U52" s="102" t="s">
        <v>41</v>
      </c>
      <c r="V52" s="102"/>
      <c r="W52" s="102" t="s">
        <v>290</v>
      </c>
      <c r="X52" s="102"/>
      <c r="Y52" s="102"/>
    </row>
    <row r="53" spans="1:25" ht="39.950000000000003" customHeight="1">
      <c r="A53" s="102" t="s">
        <v>226</v>
      </c>
      <c r="B53" s="102">
        <v>51</v>
      </c>
      <c r="C53" s="102">
        <v>2</v>
      </c>
      <c r="D53" s="102">
        <v>5</v>
      </c>
      <c r="E53" s="102" t="s">
        <v>291</v>
      </c>
      <c r="F53" s="102" t="s">
        <v>292</v>
      </c>
      <c r="G53" s="102" t="s">
        <v>293</v>
      </c>
      <c r="H53" s="102" t="s">
        <v>2900</v>
      </c>
      <c r="I53" s="102">
        <v>4</v>
      </c>
      <c r="J53" s="102" t="s">
        <v>294</v>
      </c>
      <c r="K53" s="102" t="s">
        <v>30</v>
      </c>
      <c r="L53" s="102" t="s">
        <v>48</v>
      </c>
      <c r="M53" s="102" t="s">
        <v>295</v>
      </c>
      <c r="N53" s="102">
        <v>2.1238425925925924E-2</v>
      </c>
      <c r="O53" s="102" t="s">
        <v>232</v>
      </c>
      <c r="P53" s="102">
        <v>4</v>
      </c>
      <c r="Q53" s="102">
        <v>181</v>
      </c>
      <c r="R53" s="102"/>
      <c r="S53" s="102" t="s">
        <v>48</v>
      </c>
      <c r="T53" s="102" t="s">
        <v>48</v>
      </c>
      <c r="U53" s="102" t="s">
        <v>48</v>
      </c>
      <c r="V53" s="102"/>
      <c r="W53" s="102" t="s">
        <v>296</v>
      </c>
      <c r="X53" s="102"/>
      <c r="Y53" s="102"/>
    </row>
    <row r="54" spans="1:25" ht="39.950000000000003" customHeight="1">
      <c r="A54" s="102" t="s">
        <v>226</v>
      </c>
      <c r="B54" s="102">
        <v>52</v>
      </c>
      <c r="C54" s="102">
        <v>4</v>
      </c>
      <c r="D54" s="102">
        <v>8</v>
      </c>
      <c r="E54" s="102" t="s">
        <v>297</v>
      </c>
      <c r="F54" s="102" t="s">
        <v>298</v>
      </c>
      <c r="G54" s="102" t="s">
        <v>299</v>
      </c>
      <c r="H54" s="102" t="s">
        <v>2901</v>
      </c>
      <c r="I54" s="102">
        <v>12</v>
      </c>
      <c r="J54" s="102" t="s">
        <v>300</v>
      </c>
      <c r="K54" s="102" t="s">
        <v>301</v>
      </c>
      <c r="L54" s="102" t="s">
        <v>31</v>
      </c>
      <c r="M54" s="102" t="s">
        <v>302</v>
      </c>
      <c r="N54" s="102">
        <v>2.1759259259259259E-2</v>
      </c>
      <c r="O54" s="102" t="s">
        <v>232</v>
      </c>
      <c r="P54" s="102">
        <v>6</v>
      </c>
      <c r="Q54" s="102">
        <v>187</v>
      </c>
      <c r="R54" s="102"/>
      <c r="S54" s="102" t="s">
        <v>31</v>
      </c>
      <c r="T54" s="102" t="s">
        <v>34</v>
      </c>
      <c r="U54" s="102" t="s">
        <v>34</v>
      </c>
      <c r="V54" s="102"/>
      <c r="W54" s="102"/>
      <c r="X54" s="102"/>
      <c r="Y54" s="102"/>
    </row>
    <row r="55" spans="1:25" ht="39.950000000000003" customHeight="1">
      <c r="A55" s="102" t="s">
        <v>226</v>
      </c>
      <c r="B55" s="102">
        <v>53</v>
      </c>
      <c r="C55" s="102">
        <v>2</v>
      </c>
      <c r="D55" s="102">
        <v>7</v>
      </c>
      <c r="E55" s="102" t="s">
        <v>303</v>
      </c>
      <c r="F55" s="102" t="s">
        <v>304</v>
      </c>
      <c r="G55" s="102" t="s">
        <v>305</v>
      </c>
      <c r="H55" s="102" t="s">
        <v>2902</v>
      </c>
      <c r="I55" s="102">
        <v>4</v>
      </c>
      <c r="J55" s="102" t="s">
        <v>306</v>
      </c>
      <c r="K55" s="102" t="s">
        <v>307</v>
      </c>
      <c r="L55" s="102" t="s">
        <v>41</v>
      </c>
      <c r="M55" s="102" t="s">
        <v>308</v>
      </c>
      <c r="N55" s="102">
        <v>2.1990740740740741E-2</v>
      </c>
      <c r="O55" s="102" t="s">
        <v>309</v>
      </c>
      <c r="P55" s="102">
        <v>4</v>
      </c>
      <c r="Q55" s="102">
        <v>191</v>
      </c>
      <c r="R55" s="102"/>
      <c r="S55" s="102" t="s">
        <v>41</v>
      </c>
      <c r="T55" s="102" t="s">
        <v>41</v>
      </c>
      <c r="U55" s="102" t="s">
        <v>41</v>
      </c>
      <c r="V55" s="102"/>
      <c r="W55" s="102"/>
      <c r="X55" s="102"/>
      <c r="Y55" s="102" t="s">
        <v>310</v>
      </c>
    </row>
    <row r="56" spans="1:25" ht="39.950000000000003" customHeight="1">
      <c r="A56" s="102" t="s">
        <v>226</v>
      </c>
      <c r="B56" s="102">
        <v>54</v>
      </c>
      <c r="C56" s="102">
        <v>4</v>
      </c>
      <c r="D56" s="102">
        <v>8</v>
      </c>
      <c r="E56" s="102" t="s">
        <v>311</v>
      </c>
      <c r="F56" s="102" t="s">
        <v>312</v>
      </c>
      <c r="G56" s="102" t="s">
        <v>313</v>
      </c>
      <c r="H56" s="102" t="s">
        <v>2903</v>
      </c>
      <c r="I56" s="102">
        <v>4</v>
      </c>
      <c r="J56" s="102" t="s">
        <v>314</v>
      </c>
      <c r="K56" s="102" t="s">
        <v>315</v>
      </c>
      <c r="L56" s="102" t="s">
        <v>40</v>
      </c>
      <c r="M56" s="102" t="s">
        <v>316</v>
      </c>
      <c r="N56" s="102">
        <v>2.2280092592592591E-2</v>
      </c>
      <c r="O56" s="102" t="s">
        <v>309</v>
      </c>
      <c r="P56" s="102">
        <v>5</v>
      </c>
      <c r="Q56" s="102">
        <v>196</v>
      </c>
      <c r="R56" s="102"/>
      <c r="S56" s="102" t="s">
        <v>40</v>
      </c>
      <c r="T56" s="102" t="s">
        <v>40</v>
      </c>
      <c r="U56" s="102" t="s">
        <v>40</v>
      </c>
      <c r="V56" s="102"/>
      <c r="W56" s="102"/>
      <c r="X56" s="102"/>
      <c r="Y56" s="102"/>
    </row>
    <row r="57" spans="1:25" ht="39.950000000000003" customHeight="1">
      <c r="A57" s="102" t="s">
        <v>226</v>
      </c>
      <c r="B57" s="102">
        <v>55</v>
      </c>
      <c r="C57" s="102">
        <v>3</v>
      </c>
      <c r="D57" s="102">
        <v>7</v>
      </c>
      <c r="E57" s="102" t="s">
        <v>317</v>
      </c>
      <c r="F57" s="102" t="s">
        <v>318</v>
      </c>
      <c r="G57" s="102" t="s">
        <v>319</v>
      </c>
      <c r="H57" s="102" t="s">
        <v>2904</v>
      </c>
      <c r="I57" s="102">
        <v>5</v>
      </c>
      <c r="J57" s="102" t="s">
        <v>320</v>
      </c>
      <c r="K57" s="102" t="s">
        <v>30</v>
      </c>
      <c r="L57" s="102" t="s">
        <v>35</v>
      </c>
      <c r="M57" s="102" t="s">
        <v>321</v>
      </c>
      <c r="N57" s="102">
        <v>2.2685185185185187E-2</v>
      </c>
      <c r="O57" s="102" t="s">
        <v>309</v>
      </c>
      <c r="P57" s="102">
        <v>5</v>
      </c>
      <c r="Q57" s="102">
        <v>201</v>
      </c>
      <c r="R57" s="102"/>
      <c r="S57" s="102" t="s">
        <v>35</v>
      </c>
      <c r="T57" s="102" t="s">
        <v>48</v>
      </c>
      <c r="U57" s="102" t="s">
        <v>48</v>
      </c>
      <c r="V57" s="102"/>
      <c r="W57" s="102"/>
      <c r="X57" s="102"/>
      <c r="Y57" s="102" t="s">
        <v>322</v>
      </c>
    </row>
    <row r="58" spans="1:25" ht="39.950000000000003" customHeight="1">
      <c r="A58" s="102" t="s">
        <v>226</v>
      </c>
      <c r="B58" s="102">
        <v>56</v>
      </c>
      <c r="C58" s="102">
        <v>1</v>
      </c>
      <c r="D58" s="102">
        <v>8</v>
      </c>
      <c r="E58" s="102" t="s">
        <v>323</v>
      </c>
      <c r="F58" s="102" t="s">
        <v>324</v>
      </c>
      <c r="G58" s="102" t="s">
        <v>325</v>
      </c>
      <c r="H58" s="102" t="s">
        <v>2905</v>
      </c>
      <c r="I58" s="102">
        <v>2</v>
      </c>
      <c r="J58" s="102" t="s">
        <v>326</v>
      </c>
      <c r="K58" s="102" t="s">
        <v>327</v>
      </c>
      <c r="L58" s="102" t="s">
        <v>42</v>
      </c>
      <c r="M58" s="102" t="s">
        <v>328</v>
      </c>
      <c r="N58" s="102">
        <v>2.2858796296296297E-2</v>
      </c>
      <c r="O58" s="102" t="s">
        <v>309</v>
      </c>
      <c r="P58" s="102">
        <v>3</v>
      </c>
      <c r="Q58" s="102">
        <v>204</v>
      </c>
      <c r="R58" s="102"/>
      <c r="S58" s="102" t="s">
        <v>42</v>
      </c>
      <c r="T58" s="102" t="s">
        <v>42</v>
      </c>
      <c r="U58" s="102" t="s">
        <v>42</v>
      </c>
      <c r="V58" s="102"/>
      <c r="W58" s="102"/>
      <c r="X58" s="102"/>
      <c r="Y58" s="102" t="s">
        <v>329</v>
      </c>
    </row>
    <row r="59" spans="1:25" ht="39.950000000000003" customHeight="1">
      <c r="A59" s="102" t="s">
        <v>226</v>
      </c>
      <c r="B59" s="102">
        <v>57</v>
      </c>
      <c r="C59" s="102">
        <v>2</v>
      </c>
      <c r="D59" s="102">
        <v>8</v>
      </c>
      <c r="E59" s="102" t="s">
        <v>330</v>
      </c>
      <c r="F59" s="102" t="s">
        <v>331</v>
      </c>
      <c r="G59" s="102" t="s">
        <v>332</v>
      </c>
      <c r="H59" s="102" t="s">
        <v>2906</v>
      </c>
      <c r="I59" s="102">
        <v>5</v>
      </c>
      <c r="J59" s="102" t="s">
        <v>333</v>
      </c>
      <c r="K59" s="102" t="s">
        <v>334</v>
      </c>
      <c r="L59" s="102" t="s">
        <v>41</v>
      </c>
      <c r="M59" s="102" t="s">
        <v>335</v>
      </c>
      <c r="N59" s="102">
        <v>2.3090277777777779E-2</v>
      </c>
      <c r="O59" s="102" t="s">
        <v>232</v>
      </c>
      <c r="P59" s="102">
        <v>4</v>
      </c>
      <c r="Q59" s="102">
        <v>208</v>
      </c>
      <c r="R59" s="102"/>
      <c r="S59" s="102" t="s">
        <v>41</v>
      </c>
      <c r="T59" s="102" t="s">
        <v>41</v>
      </c>
      <c r="U59" s="102" t="s">
        <v>41</v>
      </c>
      <c r="V59" s="102"/>
      <c r="W59" s="102"/>
      <c r="X59" s="102" t="s">
        <v>336</v>
      </c>
      <c r="Y59" s="102"/>
    </row>
    <row r="60" spans="1:25" ht="39.950000000000003" customHeight="1">
      <c r="A60" s="102" t="s">
        <v>226</v>
      </c>
      <c r="B60" s="102">
        <v>58</v>
      </c>
      <c r="C60" s="102">
        <v>3</v>
      </c>
      <c r="D60" s="102">
        <v>8</v>
      </c>
      <c r="E60" s="102" t="s">
        <v>337</v>
      </c>
      <c r="F60" s="102" t="s">
        <v>338</v>
      </c>
      <c r="G60" s="102" t="s">
        <v>339</v>
      </c>
      <c r="H60" s="102" t="s">
        <v>2907</v>
      </c>
      <c r="I60" s="102">
        <v>3</v>
      </c>
      <c r="J60" s="102" t="s">
        <v>340</v>
      </c>
      <c r="K60" s="102" t="s">
        <v>341</v>
      </c>
      <c r="L60" s="102" t="s">
        <v>42</v>
      </c>
      <c r="M60" s="102" t="s">
        <v>342</v>
      </c>
      <c r="N60" s="102">
        <v>2.326388888888889E-2</v>
      </c>
      <c r="O60" s="102" t="s">
        <v>343</v>
      </c>
      <c r="P60" s="102">
        <v>4</v>
      </c>
      <c r="Q60" s="102">
        <v>212</v>
      </c>
      <c r="R60" s="102"/>
      <c r="S60" s="102" t="s">
        <v>42</v>
      </c>
      <c r="T60" s="102" t="s">
        <v>42</v>
      </c>
      <c r="U60" s="102" t="s">
        <v>42</v>
      </c>
      <c r="V60" s="102"/>
      <c r="W60" s="102"/>
      <c r="X60" s="102"/>
      <c r="Y60" s="102"/>
    </row>
    <row r="61" spans="1:25" ht="39.950000000000003" customHeight="1">
      <c r="A61" s="102" t="s">
        <v>226</v>
      </c>
      <c r="B61" s="102">
        <v>59</v>
      </c>
      <c r="C61" s="102">
        <v>2</v>
      </c>
      <c r="D61" s="102">
        <v>6</v>
      </c>
      <c r="E61" s="102" t="s">
        <v>344</v>
      </c>
      <c r="F61" s="102" t="s">
        <v>345</v>
      </c>
      <c r="G61" s="102" t="s">
        <v>346</v>
      </c>
      <c r="H61" s="102" t="s">
        <v>2908</v>
      </c>
      <c r="I61" s="102">
        <v>8</v>
      </c>
      <c r="J61" s="102" t="s">
        <v>347</v>
      </c>
      <c r="K61" s="102" t="s">
        <v>348</v>
      </c>
      <c r="L61" s="102" t="s">
        <v>35</v>
      </c>
      <c r="M61" s="102" t="s">
        <v>349</v>
      </c>
      <c r="N61" s="102">
        <v>2.3668981481481482E-2</v>
      </c>
      <c r="O61" s="102" t="s">
        <v>343</v>
      </c>
      <c r="P61" s="102">
        <v>4</v>
      </c>
      <c r="Q61" s="102">
        <v>216</v>
      </c>
      <c r="R61" s="102"/>
      <c r="S61" s="102" t="s">
        <v>35</v>
      </c>
      <c r="T61" s="102" t="s">
        <v>48</v>
      </c>
      <c r="U61" s="102" t="s">
        <v>48</v>
      </c>
      <c r="V61" s="102"/>
      <c r="W61" s="102"/>
      <c r="X61" s="102"/>
      <c r="Y61" s="102"/>
    </row>
    <row r="62" spans="1:25" ht="39.950000000000003" customHeight="1">
      <c r="A62" s="102" t="s">
        <v>226</v>
      </c>
      <c r="B62" s="102">
        <v>60</v>
      </c>
      <c r="C62" s="102">
        <v>3</v>
      </c>
      <c r="D62" s="102">
        <v>7</v>
      </c>
      <c r="E62" s="102" t="s">
        <v>350</v>
      </c>
      <c r="F62" s="102" t="s">
        <v>345</v>
      </c>
      <c r="G62" s="102" t="s">
        <v>351</v>
      </c>
      <c r="H62" s="102" t="s">
        <v>2909</v>
      </c>
      <c r="I62" s="102">
        <v>10</v>
      </c>
      <c r="J62" s="102" t="s">
        <v>352</v>
      </c>
      <c r="K62" s="102" t="s">
        <v>348</v>
      </c>
      <c r="L62" s="102" t="s">
        <v>31</v>
      </c>
      <c r="M62" s="102" t="s">
        <v>349</v>
      </c>
      <c r="N62" s="102">
        <v>2.4189814814814813E-2</v>
      </c>
      <c r="O62" s="102" t="s">
        <v>343</v>
      </c>
      <c r="P62" s="102">
        <v>5</v>
      </c>
      <c r="Q62" s="102">
        <v>221</v>
      </c>
      <c r="R62" s="102"/>
      <c r="S62" s="102" t="s">
        <v>31</v>
      </c>
      <c r="T62" s="102" t="s">
        <v>34</v>
      </c>
      <c r="U62" s="102" t="s">
        <v>34</v>
      </c>
      <c r="V62" s="102"/>
      <c r="W62" s="102"/>
      <c r="X62" s="102"/>
      <c r="Y62" s="102"/>
    </row>
    <row r="63" spans="1:25" ht="39.950000000000003" customHeight="1">
      <c r="A63" s="102" t="s">
        <v>226</v>
      </c>
      <c r="B63" s="102">
        <v>61</v>
      </c>
      <c r="C63" s="102">
        <v>3</v>
      </c>
      <c r="D63" s="102">
        <v>7</v>
      </c>
      <c r="E63" s="102" t="s">
        <v>353</v>
      </c>
      <c r="F63" s="102" t="s">
        <v>345</v>
      </c>
      <c r="G63" s="102" t="s">
        <v>354</v>
      </c>
      <c r="H63" s="102" t="s">
        <v>2909</v>
      </c>
      <c r="I63" s="102">
        <v>6</v>
      </c>
      <c r="J63" s="102" t="s">
        <v>355</v>
      </c>
      <c r="K63" s="102" t="s">
        <v>348</v>
      </c>
      <c r="L63" s="102" t="s">
        <v>35</v>
      </c>
      <c r="M63" s="102" t="s">
        <v>349</v>
      </c>
      <c r="N63" s="102">
        <v>2.4594907407407409E-2</v>
      </c>
      <c r="O63" s="102" t="s">
        <v>343</v>
      </c>
      <c r="P63" s="102">
        <v>5</v>
      </c>
      <c r="Q63" s="102">
        <v>226</v>
      </c>
      <c r="R63" s="102"/>
      <c r="S63" s="102" t="s">
        <v>35</v>
      </c>
      <c r="T63" s="102" t="s">
        <v>48</v>
      </c>
      <c r="U63" s="102" t="s">
        <v>48</v>
      </c>
      <c r="V63" s="102"/>
      <c r="W63" s="102"/>
      <c r="X63" s="102"/>
      <c r="Y63" s="102"/>
    </row>
    <row r="64" spans="1:25" ht="39.950000000000003" customHeight="1">
      <c r="A64" s="102" t="s">
        <v>226</v>
      </c>
      <c r="B64" s="102">
        <v>62</v>
      </c>
      <c r="C64" s="102">
        <v>5</v>
      </c>
      <c r="D64" s="102">
        <v>8</v>
      </c>
      <c r="E64" s="102" t="s">
        <v>356</v>
      </c>
      <c r="F64" s="102" t="s">
        <v>357</v>
      </c>
      <c r="G64" s="102" t="s">
        <v>358</v>
      </c>
      <c r="H64" s="102" t="s">
        <v>2910</v>
      </c>
      <c r="I64" s="102">
        <v>10</v>
      </c>
      <c r="J64" s="102" t="s">
        <v>359</v>
      </c>
      <c r="K64" s="102" t="s">
        <v>360</v>
      </c>
      <c r="L64" s="102" t="s">
        <v>35</v>
      </c>
      <c r="M64" s="102" t="s">
        <v>361</v>
      </c>
      <c r="N64" s="102">
        <v>2.5000000000000001E-2</v>
      </c>
      <c r="O64" s="102" t="s">
        <v>343</v>
      </c>
      <c r="P64" s="102">
        <v>6</v>
      </c>
      <c r="Q64" s="102">
        <v>232</v>
      </c>
      <c r="R64" s="102"/>
      <c r="S64" s="102" t="s">
        <v>35</v>
      </c>
      <c r="T64" s="102" t="s">
        <v>48</v>
      </c>
      <c r="U64" s="102" t="s">
        <v>48</v>
      </c>
      <c r="V64" s="102"/>
      <c r="W64" s="102"/>
      <c r="X64" s="102"/>
      <c r="Y64" s="102"/>
    </row>
    <row r="65" spans="1:25" ht="39.950000000000003" customHeight="1">
      <c r="A65" s="102" t="s">
        <v>226</v>
      </c>
      <c r="B65" s="102">
        <v>63</v>
      </c>
      <c r="C65" s="102">
        <v>2</v>
      </c>
      <c r="D65" s="102">
        <v>9</v>
      </c>
      <c r="E65" s="102" t="s">
        <v>362</v>
      </c>
      <c r="F65" s="102" t="s">
        <v>363</v>
      </c>
      <c r="G65" s="102" t="s">
        <v>364</v>
      </c>
      <c r="H65" s="102" t="s">
        <v>2911</v>
      </c>
      <c r="I65" s="102">
        <v>4</v>
      </c>
      <c r="J65" s="102" t="s">
        <v>365</v>
      </c>
      <c r="K65" s="102" t="s">
        <v>334</v>
      </c>
      <c r="L65" s="102" t="s">
        <v>42</v>
      </c>
      <c r="M65" s="102" t="s">
        <v>366</v>
      </c>
      <c r="N65" s="102">
        <v>2.5173611111111112E-2</v>
      </c>
      <c r="O65" s="102" t="s">
        <v>343</v>
      </c>
      <c r="P65" s="102">
        <v>5</v>
      </c>
      <c r="Q65" s="102">
        <v>237</v>
      </c>
      <c r="R65" s="102"/>
      <c r="S65" s="102" t="s">
        <v>42</v>
      </c>
      <c r="T65" s="102" t="s">
        <v>42</v>
      </c>
      <c r="U65" s="102" t="s">
        <v>42</v>
      </c>
      <c r="V65" s="102"/>
      <c r="W65" s="102"/>
      <c r="X65" s="102" t="s">
        <v>367</v>
      </c>
      <c r="Y65" s="102"/>
    </row>
    <row r="66" spans="1:25" ht="39.950000000000003" customHeight="1">
      <c r="A66" s="102" t="s">
        <v>226</v>
      </c>
      <c r="B66" s="102">
        <v>64</v>
      </c>
      <c r="C66" s="102">
        <v>1</v>
      </c>
      <c r="D66" s="102">
        <v>10</v>
      </c>
      <c r="E66" s="102" t="s">
        <v>368</v>
      </c>
      <c r="F66" s="102" t="s">
        <v>369</v>
      </c>
      <c r="G66" s="102" t="s">
        <v>370</v>
      </c>
      <c r="H66" s="102" t="s">
        <v>2879</v>
      </c>
      <c r="I66" s="102">
        <v>3</v>
      </c>
      <c r="J66" s="102" t="s">
        <v>371</v>
      </c>
      <c r="K66" s="102" t="s">
        <v>30</v>
      </c>
      <c r="L66" s="102" t="s">
        <v>237</v>
      </c>
      <c r="M66" s="102" t="s">
        <v>32</v>
      </c>
      <c r="N66" s="102">
        <v>2.5289351851851851E-2</v>
      </c>
      <c r="O66" s="102" t="s">
        <v>372</v>
      </c>
      <c r="P66" s="102">
        <v>4</v>
      </c>
      <c r="Q66" s="102">
        <v>241</v>
      </c>
      <c r="R66" s="102"/>
      <c r="S66" s="102" t="s">
        <v>237</v>
      </c>
      <c r="T66" s="102" t="s">
        <v>237</v>
      </c>
      <c r="U66" s="102" t="s">
        <v>237</v>
      </c>
      <c r="V66" s="102"/>
      <c r="W66" s="102"/>
      <c r="X66" s="102"/>
      <c r="Y66" s="102"/>
    </row>
    <row r="67" spans="1:25" ht="39.950000000000003" customHeight="1">
      <c r="A67" s="102" t="s">
        <v>226</v>
      </c>
      <c r="B67" s="102">
        <v>65</v>
      </c>
      <c r="C67" s="102">
        <v>2</v>
      </c>
      <c r="D67" s="102">
        <v>9</v>
      </c>
      <c r="E67" s="102" t="s">
        <v>373</v>
      </c>
      <c r="F67" s="102" t="s">
        <v>374</v>
      </c>
      <c r="G67" s="102" t="s">
        <v>375</v>
      </c>
      <c r="H67" s="102" t="s">
        <v>2880</v>
      </c>
      <c r="I67" s="102">
        <v>3</v>
      </c>
      <c r="J67" s="102" t="s">
        <v>376</v>
      </c>
      <c r="K67" s="102" t="s">
        <v>30</v>
      </c>
      <c r="L67" s="102" t="s">
        <v>40</v>
      </c>
      <c r="M67" s="102" t="s">
        <v>32</v>
      </c>
      <c r="N67" s="102">
        <v>2.5578703703703704E-2</v>
      </c>
      <c r="O67" s="102" t="s">
        <v>372</v>
      </c>
      <c r="P67" s="102">
        <v>4</v>
      </c>
      <c r="Q67" s="102">
        <v>245</v>
      </c>
      <c r="R67" s="102"/>
      <c r="S67" s="102" t="s">
        <v>40</v>
      </c>
      <c r="T67" s="102" t="s">
        <v>40</v>
      </c>
      <c r="U67" s="102" t="s">
        <v>41</v>
      </c>
      <c r="V67" s="102"/>
      <c r="W67" s="102"/>
      <c r="X67" s="102"/>
      <c r="Y67" s="102"/>
    </row>
    <row r="68" spans="1:25" ht="39.950000000000003" customHeight="1">
      <c r="A68" s="102" t="s">
        <v>226</v>
      </c>
      <c r="B68" s="102">
        <v>66</v>
      </c>
      <c r="C68" s="102">
        <v>2</v>
      </c>
      <c r="D68" s="102">
        <v>8</v>
      </c>
      <c r="E68" s="102" t="s">
        <v>377</v>
      </c>
      <c r="F68" s="102" t="s">
        <v>378</v>
      </c>
      <c r="G68" s="102" t="s">
        <v>379</v>
      </c>
      <c r="H68" s="102" t="s">
        <v>2880</v>
      </c>
      <c r="I68" s="102">
        <v>3</v>
      </c>
      <c r="J68" s="102" t="s">
        <v>380</v>
      </c>
      <c r="K68" s="102" t="s">
        <v>30</v>
      </c>
      <c r="L68" s="102" t="s">
        <v>40</v>
      </c>
      <c r="M68" s="102" t="s">
        <v>32</v>
      </c>
      <c r="N68" s="102">
        <v>2.5868055555555554E-2</v>
      </c>
      <c r="O68" s="102" t="s">
        <v>372</v>
      </c>
      <c r="P68" s="102">
        <v>4</v>
      </c>
      <c r="Q68" s="102">
        <v>249</v>
      </c>
      <c r="R68" s="102"/>
      <c r="S68" s="102" t="s">
        <v>40</v>
      </c>
      <c r="T68" s="102" t="s">
        <v>40</v>
      </c>
      <c r="U68" s="102" t="s">
        <v>41</v>
      </c>
      <c r="V68" s="102"/>
      <c r="W68" s="102"/>
      <c r="X68" s="102"/>
      <c r="Y68" s="102"/>
    </row>
    <row r="69" spans="1:25" ht="39.950000000000003" customHeight="1">
      <c r="A69" s="102" t="s">
        <v>226</v>
      </c>
      <c r="B69" s="102">
        <v>67</v>
      </c>
      <c r="C69" s="102">
        <v>1</v>
      </c>
      <c r="D69" s="102">
        <v>8</v>
      </c>
      <c r="E69" s="102" t="s">
        <v>381</v>
      </c>
      <c r="F69" s="102" t="s">
        <v>382</v>
      </c>
      <c r="G69" s="102" t="s">
        <v>383</v>
      </c>
      <c r="H69" s="102" t="s">
        <v>2879</v>
      </c>
      <c r="I69" s="102">
        <v>2</v>
      </c>
      <c r="J69" s="102" t="s">
        <v>384</v>
      </c>
      <c r="K69" s="102" t="s">
        <v>30</v>
      </c>
      <c r="L69" s="102" t="s">
        <v>48</v>
      </c>
      <c r="M69" s="102" t="s">
        <v>32</v>
      </c>
      <c r="N69" s="102">
        <v>2.6215277777777778E-2</v>
      </c>
      <c r="O69" s="102" t="s">
        <v>372</v>
      </c>
      <c r="P69" s="102">
        <v>4</v>
      </c>
      <c r="Q69" s="102">
        <v>253</v>
      </c>
      <c r="R69" s="102"/>
      <c r="S69" s="102" t="s">
        <v>48</v>
      </c>
      <c r="T69" s="102" t="s">
        <v>48</v>
      </c>
      <c r="U69" s="102" t="s">
        <v>40</v>
      </c>
      <c r="V69" s="102"/>
      <c r="W69" s="102"/>
      <c r="X69" s="102"/>
      <c r="Y69" s="102"/>
    </row>
    <row r="70" spans="1:25" ht="39.950000000000003" customHeight="1">
      <c r="A70" s="102" t="s">
        <v>226</v>
      </c>
      <c r="B70" s="102">
        <v>68</v>
      </c>
      <c r="C70" s="102">
        <v>1</v>
      </c>
      <c r="D70" s="102">
        <v>9</v>
      </c>
      <c r="E70" s="102" t="s">
        <v>385</v>
      </c>
      <c r="F70" s="102" t="s">
        <v>386</v>
      </c>
      <c r="G70" s="102" t="s">
        <v>387</v>
      </c>
      <c r="H70" s="102" t="s">
        <v>2879</v>
      </c>
      <c r="I70" s="102">
        <v>2</v>
      </c>
      <c r="J70" s="102" t="s">
        <v>388</v>
      </c>
      <c r="K70" s="102" t="s">
        <v>30</v>
      </c>
      <c r="L70" s="102" t="s">
        <v>40</v>
      </c>
      <c r="M70" s="102" t="s">
        <v>32</v>
      </c>
      <c r="N70" s="102">
        <v>2.6504629629629628E-2</v>
      </c>
      <c r="O70" s="102" t="s">
        <v>389</v>
      </c>
      <c r="P70" s="102">
        <v>3</v>
      </c>
      <c r="Q70" s="102">
        <v>256</v>
      </c>
      <c r="R70" s="102"/>
      <c r="S70" s="102" t="s">
        <v>40</v>
      </c>
      <c r="T70" s="102" t="s">
        <v>41</v>
      </c>
      <c r="U70" s="102" t="s">
        <v>41</v>
      </c>
      <c r="V70" s="102"/>
      <c r="W70" s="102"/>
      <c r="X70" s="102"/>
      <c r="Y70" s="102"/>
    </row>
    <row r="71" spans="1:25" ht="39.950000000000003" customHeight="1">
      <c r="A71" s="102" t="s">
        <v>226</v>
      </c>
      <c r="B71" s="102">
        <v>69</v>
      </c>
      <c r="C71" s="102">
        <v>1</v>
      </c>
      <c r="D71" s="102">
        <v>9</v>
      </c>
      <c r="E71" s="102" t="s">
        <v>390</v>
      </c>
      <c r="F71" s="102" t="s">
        <v>391</v>
      </c>
      <c r="G71" s="102" t="s">
        <v>392</v>
      </c>
      <c r="H71" s="102" t="s">
        <v>2879</v>
      </c>
      <c r="I71" s="102">
        <v>2</v>
      </c>
      <c r="J71" s="102" t="s">
        <v>393</v>
      </c>
      <c r="K71" s="102" t="s">
        <v>30</v>
      </c>
      <c r="L71" s="102" t="s">
        <v>48</v>
      </c>
      <c r="M71" s="102" t="s">
        <v>32</v>
      </c>
      <c r="N71" s="102">
        <v>2.6851851851851852E-2</v>
      </c>
      <c r="O71" s="102" t="s">
        <v>389</v>
      </c>
      <c r="P71" s="102">
        <v>4</v>
      </c>
      <c r="Q71" s="102">
        <v>260</v>
      </c>
      <c r="R71" s="102"/>
      <c r="S71" s="102" t="s">
        <v>48</v>
      </c>
      <c r="T71" s="102" t="s">
        <v>48</v>
      </c>
      <c r="U71" s="102" t="s">
        <v>40</v>
      </c>
      <c r="V71" s="102"/>
      <c r="W71" s="102"/>
      <c r="X71" s="102"/>
      <c r="Y71" s="102" t="s">
        <v>394</v>
      </c>
    </row>
    <row r="72" spans="1:25" ht="39.950000000000003" customHeight="1">
      <c r="A72" s="102" t="s">
        <v>395</v>
      </c>
      <c r="B72" s="102">
        <v>70</v>
      </c>
      <c r="C72" s="102">
        <v>1</v>
      </c>
      <c r="D72" s="102">
        <v>6</v>
      </c>
      <c r="E72" s="102" t="s">
        <v>396</v>
      </c>
      <c r="F72" s="102" t="s">
        <v>397</v>
      </c>
      <c r="G72" s="102" t="s">
        <v>398</v>
      </c>
      <c r="H72" s="102" t="s">
        <v>2912</v>
      </c>
      <c r="I72" s="102">
        <v>2</v>
      </c>
      <c r="J72" s="102" t="s">
        <v>399</v>
      </c>
      <c r="K72" s="102" t="s">
        <v>30</v>
      </c>
      <c r="L72" s="102" t="s">
        <v>237</v>
      </c>
      <c r="M72" s="102" t="s">
        <v>400</v>
      </c>
      <c r="N72" s="102">
        <v>2.6967592592592592E-2</v>
      </c>
      <c r="O72" s="102" t="s">
        <v>401</v>
      </c>
      <c r="P72" s="102">
        <v>3</v>
      </c>
      <c r="Q72" s="102">
        <v>263</v>
      </c>
      <c r="R72" s="102"/>
      <c r="S72" s="102" t="s">
        <v>237</v>
      </c>
      <c r="T72" s="102" t="s">
        <v>237</v>
      </c>
      <c r="U72" s="102" t="s">
        <v>237</v>
      </c>
      <c r="V72" s="102"/>
      <c r="W72" s="102"/>
      <c r="X72" s="102"/>
      <c r="Y72" s="102"/>
    </row>
    <row r="73" spans="1:25" ht="39.950000000000003" customHeight="1">
      <c r="A73" s="102" t="s">
        <v>395</v>
      </c>
      <c r="B73" s="102">
        <v>71</v>
      </c>
      <c r="C73" s="102">
        <v>2</v>
      </c>
      <c r="D73" s="102">
        <v>8</v>
      </c>
      <c r="E73" s="102" t="s">
        <v>402</v>
      </c>
      <c r="F73" s="102" t="s">
        <v>286</v>
      </c>
      <c r="G73" s="102" t="s">
        <v>287</v>
      </c>
      <c r="H73" s="102" t="s">
        <v>2913</v>
      </c>
      <c r="I73" s="102">
        <v>3</v>
      </c>
      <c r="J73" s="102" t="s">
        <v>403</v>
      </c>
      <c r="K73" s="102" t="s">
        <v>30</v>
      </c>
      <c r="L73" s="102" t="s">
        <v>42</v>
      </c>
      <c r="M73" s="102" t="s">
        <v>289</v>
      </c>
      <c r="N73" s="102">
        <v>2.7141203703703702E-2</v>
      </c>
      <c r="O73" s="102" t="s">
        <v>401</v>
      </c>
      <c r="P73" s="102">
        <v>4</v>
      </c>
      <c r="Q73" s="102">
        <v>267</v>
      </c>
      <c r="R73" s="102"/>
      <c r="S73" s="102" t="s">
        <v>42</v>
      </c>
      <c r="T73" s="102" t="s">
        <v>42</v>
      </c>
      <c r="U73" s="102" t="s">
        <v>42</v>
      </c>
      <c r="V73" s="102"/>
      <c r="W73" s="102" t="s">
        <v>404</v>
      </c>
      <c r="X73" s="102"/>
      <c r="Y73" s="102"/>
    </row>
    <row r="74" spans="1:25" ht="39.950000000000003" customHeight="1">
      <c r="A74" s="102" t="s">
        <v>395</v>
      </c>
      <c r="B74" s="102">
        <v>72</v>
      </c>
      <c r="C74" s="102">
        <v>3</v>
      </c>
      <c r="D74" s="102">
        <v>7</v>
      </c>
      <c r="E74" s="102" t="s">
        <v>405</v>
      </c>
      <c r="F74" s="102" t="s">
        <v>406</v>
      </c>
      <c r="G74" s="102" t="s">
        <v>407</v>
      </c>
      <c r="H74" s="102" t="s">
        <v>2914</v>
      </c>
      <c r="I74" s="102">
        <v>5</v>
      </c>
      <c r="J74" s="102" t="s">
        <v>408</v>
      </c>
      <c r="K74" s="102" t="s">
        <v>409</v>
      </c>
      <c r="L74" s="102" t="s">
        <v>48</v>
      </c>
      <c r="M74" s="102" t="s">
        <v>410</v>
      </c>
      <c r="N74" s="102">
        <v>2.7488425925925927E-2</v>
      </c>
      <c r="O74" s="102" t="s">
        <v>401</v>
      </c>
      <c r="P74" s="102">
        <v>5</v>
      </c>
      <c r="Q74" s="102">
        <v>272</v>
      </c>
      <c r="R74" s="102"/>
      <c r="S74" s="102" t="s">
        <v>48</v>
      </c>
      <c r="T74" s="102" t="s">
        <v>48</v>
      </c>
      <c r="U74" s="102" t="s">
        <v>48</v>
      </c>
      <c r="V74" s="102"/>
      <c r="W74" s="102"/>
      <c r="X74" s="102"/>
      <c r="Y74" s="102"/>
    </row>
    <row r="75" spans="1:25" ht="39.950000000000003" customHeight="1">
      <c r="A75" s="102" t="s">
        <v>395</v>
      </c>
      <c r="B75" s="102">
        <v>73</v>
      </c>
      <c r="C75" s="102">
        <v>4</v>
      </c>
      <c r="D75" s="102">
        <v>9</v>
      </c>
      <c r="E75" s="102" t="s">
        <v>411</v>
      </c>
      <c r="F75" s="102" t="s">
        <v>412</v>
      </c>
      <c r="G75" s="102" t="s">
        <v>413</v>
      </c>
      <c r="H75" s="102" t="s">
        <v>2915</v>
      </c>
      <c r="I75" s="102">
        <v>3</v>
      </c>
      <c r="J75" s="102" t="s">
        <v>414</v>
      </c>
      <c r="K75" s="102" t="s">
        <v>415</v>
      </c>
      <c r="L75" s="102" t="s">
        <v>35</v>
      </c>
      <c r="M75" s="102" t="s">
        <v>416</v>
      </c>
      <c r="N75" s="102">
        <v>2.7893518518518519E-2</v>
      </c>
      <c r="O75" s="102" t="s">
        <v>401</v>
      </c>
      <c r="P75" s="102">
        <v>6</v>
      </c>
      <c r="Q75" s="102">
        <v>278</v>
      </c>
      <c r="R75" s="102"/>
      <c r="S75" s="102" t="s">
        <v>35</v>
      </c>
      <c r="T75" s="102" t="s">
        <v>35</v>
      </c>
      <c r="U75" s="102" t="s">
        <v>35</v>
      </c>
      <c r="V75" s="102"/>
      <c r="W75" s="102"/>
      <c r="X75" s="102"/>
      <c r="Y75" s="102"/>
    </row>
    <row r="76" spans="1:25" ht="39.950000000000003" customHeight="1">
      <c r="A76" s="102" t="s">
        <v>395</v>
      </c>
      <c r="B76" s="102">
        <v>74</v>
      </c>
      <c r="C76" s="102">
        <v>2</v>
      </c>
      <c r="D76" s="102">
        <v>8</v>
      </c>
      <c r="E76" s="102" t="s">
        <v>2916</v>
      </c>
      <c r="F76" s="102" t="s">
        <v>417</v>
      </c>
      <c r="G76" s="102" t="s">
        <v>418</v>
      </c>
      <c r="H76" s="102" t="s">
        <v>2917</v>
      </c>
      <c r="I76" s="102">
        <v>1</v>
      </c>
      <c r="J76" s="102" t="s">
        <v>419</v>
      </c>
      <c r="K76" s="102" t="s">
        <v>420</v>
      </c>
      <c r="L76" s="102" t="s">
        <v>41</v>
      </c>
      <c r="M76" s="102" t="s">
        <v>421</v>
      </c>
      <c r="N76" s="102">
        <v>2.8125000000000001E-2</v>
      </c>
      <c r="O76" s="102" t="s">
        <v>422</v>
      </c>
      <c r="P76" s="102">
        <v>5</v>
      </c>
      <c r="Q76" s="102">
        <v>283</v>
      </c>
      <c r="R76" s="102" t="s">
        <v>423</v>
      </c>
      <c r="S76" s="102" t="s">
        <v>41</v>
      </c>
      <c r="T76" s="102" t="s">
        <v>41</v>
      </c>
      <c r="U76" s="102" t="s">
        <v>41</v>
      </c>
      <c r="V76" s="102"/>
      <c r="W76" s="102"/>
      <c r="X76" s="102"/>
      <c r="Y76" s="102"/>
    </row>
    <row r="77" spans="1:25" ht="39.950000000000003" customHeight="1">
      <c r="A77" s="102" t="s">
        <v>395</v>
      </c>
      <c r="B77" s="102">
        <v>75</v>
      </c>
      <c r="C77" s="102">
        <v>5</v>
      </c>
      <c r="D77" s="102">
        <v>9</v>
      </c>
      <c r="E77" s="102" t="s">
        <v>424</v>
      </c>
      <c r="F77" s="102" t="s">
        <v>425</v>
      </c>
      <c r="G77" s="102" t="s">
        <v>2918</v>
      </c>
      <c r="H77" s="102" t="s">
        <v>2919</v>
      </c>
      <c r="I77" s="102">
        <v>3</v>
      </c>
      <c r="J77" s="102" t="s">
        <v>426</v>
      </c>
      <c r="K77" s="102" t="s">
        <v>427</v>
      </c>
      <c r="L77" s="102" t="s">
        <v>31</v>
      </c>
      <c r="M77" s="102" t="s">
        <v>428</v>
      </c>
      <c r="N77" s="102">
        <v>2.8645833333333332E-2</v>
      </c>
      <c r="O77" s="102" t="s">
        <v>422</v>
      </c>
      <c r="P77" s="102">
        <v>6</v>
      </c>
      <c r="Q77" s="102">
        <v>289</v>
      </c>
      <c r="R77" s="102"/>
      <c r="S77" s="102" t="s">
        <v>31</v>
      </c>
      <c r="T77" s="102" t="s">
        <v>34</v>
      </c>
      <c r="U77" s="102" t="s">
        <v>34</v>
      </c>
      <c r="V77" s="102"/>
      <c r="W77" s="102"/>
      <c r="X77" s="102"/>
      <c r="Y77" s="102"/>
    </row>
    <row r="78" spans="1:25" ht="39.950000000000003" customHeight="1">
      <c r="A78" s="102" t="s">
        <v>395</v>
      </c>
      <c r="B78" s="102">
        <v>76</v>
      </c>
      <c r="C78" s="102">
        <v>2</v>
      </c>
      <c r="D78" s="102">
        <v>5</v>
      </c>
      <c r="E78" s="102" t="s">
        <v>429</v>
      </c>
      <c r="F78" s="102" t="s">
        <v>430</v>
      </c>
      <c r="G78" s="102" t="s">
        <v>431</v>
      </c>
      <c r="H78" s="102" t="s">
        <v>2920</v>
      </c>
      <c r="I78" s="102">
        <v>1</v>
      </c>
      <c r="J78" s="102" t="s">
        <v>432</v>
      </c>
      <c r="K78" s="102" t="s">
        <v>30</v>
      </c>
      <c r="L78" s="102" t="s">
        <v>40</v>
      </c>
      <c r="M78" s="102" t="s">
        <v>433</v>
      </c>
      <c r="N78" s="102">
        <v>2.8935185185185185E-2</v>
      </c>
      <c r="O78" s="102" t="s">
        <v>434</v>
      </c>
      <c r="P78" s="102">
        <v>3</v>
      </c>
      <c r="Q78" s="102">
        <v>292</v>
      </c>
      <c r="R78" s="102"/>
      <c r="S78" s="102" t="s">
        <v>40</v>
      </c>
      <c r="T78" s="102" t="s">
        <v>41</v>
      </c>
      <c r="U78" s="102" t="s">
        <v>41</v>
      </c>
      <c r="V78" s="102"/>
      <c r="W78" s="102" t="s">
        <v>435</v>
      </c>
      <c r="X78" s="102" t="s">
        <v>436</v>
      </c>
      <c r="Y78" s="102"/>
    </row>
    <row r="79" spans="1:25" ht="39.950000000000003" customHeight="1">
      <c r="A79" s="102" t="s">
        <v>395</v>
      </c>
      <c r="B79" s="102">
        <v>77</v>
      </c>
      <c r="C79" s="102">
        <v>2</v>
      </c>
      <c r="D79" s="102">
        <v>7</v>
      </c>
      <c r="E79" s="102" t="s">
        <v>437</v>
      </c>
      <c r="F79" s="102" t="s">
        <v>438</v>
      </c>
      <c r="G79" s="102" t="s">
        <v>439</v>
      </c>
      <c r="H79" s="102" t="s">
        <v>2921</v>
      </c>
      <c r="I79" s="102">
        <v>3</v>
      </c>
      <c r="J79" s="102" t="s">
        <v>440</v>
      </c>
      <c r="K79" s="102" t="s">
        <v>30</v>
      </c>
      <c r="L79" s="102" t="s">
        <v>40</v>
      </c>
      <c r="M79" s="102" t="s">
        <v>441</v>
      </c>
      <c r="N79" s="102">
        <v>2.9224537037037042E-2</v>
      </c>
      <c r="O79" s="102" t="s">
        <v>434</v>
      </c>
      <c r="P79" s="102">
        <v>4</v>
      </c>
      <c r="Q79" s="102">
        <v>296</v>
      </c>
      <c r="R79" s="102"/>
      <c r="S79" s="102" t="s">
        <v>40</v>
      </c>
      <c r="T79" s="102" t="s">
        <v>40</v>
      </c>
      <c r="U79" s="102" t="s">
        <v>41</v>
      </c>
      <c r="V79" s="102"/>
      <c r="W79" s="102"/>
      <c r="X79" s="102"/>
      <c r="Y79" s="102"/>
    </row>
    <row r="80" spans="1:25" ht="39.950000000000003" customHeight="1">
      <c r="A80" s="102" t="s">
        <v>395</v>
      </c>
      <c r="B80" s="102">
        <v>78</v>
      </c>
      <c r="C80" s="102">
        <v>1</v>
      </c>
      <c r="D80" s="102">
        <v>10</v>
      </c>
      <c r="E80" s="102" t="s">
        <v>442</v>
      </c>
      <c r="F80" s="102" t="s">
        <v>443</v>
      </c>
      <c r="G80" s="102" t="s">
        <v>444</v>
      </c>
      <c r="H80" s="102" t="s">
        <v>2922</v>
      </c>
      <c r="I80" s="102">
        <v>2</v>
      </c>
      <c r="J80" s="102" t="s">
        <v>445</v>
      </c>
      <c r="K80" s="102" t="s">
        <v>30</v>
      </c>
      <c r="L80" s="102" t="s">
        <v>165</v>
      </c>
      <c r="M80" s="102" t="s">
        <v>446</v>
      </c>
      <c r="N80" s="102">
        <v>2.9861111111111113E-2</v>
      </c>
      <c r="O80" s="102" t="s">
        <v>434</v>
      </c>
      <c r="P80" s="102">
        <v>5</v>
      </c>
      <c r="Q80" s="102">
        <v>301</v>
      </c>
      <c r="R80" s="102" t="s">
        <v>447</v>
      </c>
      <c r="S80" s="102" t="s">
        <v>165</v>
      </c>
      <c r="T80" s="102" t="s">
        <v>54</v>
      </c>
      <c r="U80" s="102" t="s">
        <v>34</v>
      </c>
      <c r="V80" s="102"/>
      <c r="W80" s="102" t="s">
        <v>448</v>
      </c>
      <c r="X80" s="102"/>
      <c r="Y80" s="102"/>
    </row>
    <row r="81" spans="1:25" ht="39.950000000000003" customHeight="1">
      <c r="A81" s="102" t="s">
        <v>395</v>
      </c>
      <c r="B81" s="102">
        <v>79</v>
      </c>
      <c r="C81" s="102">
        <v>1</v>
      </c>
      <c r="D81" s="102">
        <v>10</v>
      </c>
      <c r="E81" s="102" t="s">
        <v>449</v>
      </c>
      <c r="F81" s="102" t="s">
        <v>450</v>
      </c>
      <c r="G81" s="102" t="s">
        <v>2923</v>
      </c>
      <c r="H81" s="102" t="s">
        <v>2924</v>
      </c>
      <c r="I81" s="102">
        <v>2</v>
      </c>
      <c r="J81" s="102" t="s">
        <v>2925</v>
      </c>
      <c r="K81" s="102" t="s">
        <v>30</v>
      </c>
      <c r="L81" s="102" t="s">
        <v>40</v>
      </c>
      <c r="M81" s="102" t="s">
        <v>451</v>
      </c>
      <c r="N81" s="102">
        <v>3.0150462962962966E-2</v>
      </c>
      <c r="O81" s="102" t="s">
        <v>434</v>
      </c>
      <c r="P81" s="102">
        <v>8</v>
      </c>
      <c r="Q81" s="102">
        <v>309</v>
      </c>
      <c r="R81" s="102" t="s">
        <v>2926</v>
      </c>
      <c r="S81" s="102" t="s">
        <v>40</v>
      </c>
      <c r="T81" s="102" t="s">
        <v>40</v>
      </c>
      <c r="U81" s="102" t="s">
        <v>40</v>
      </c>
      <c r="V81" s="102"/>
      <c r="W81" s="102"/>
      <c r="X81" s="102"/>
      <c r="Y81" s="102"/>
    </row>
    <row r="82" spans="1:25" ht="39.950000000000003" customHeight="1">
      <c r="A82" s="102" t="s">
        <v>395</v>
      </c>
      <c r="B82" s="102">
        <v>80</v>
      </c>
      <c r="C82" s="102">
        <v>2</v>
      </c>
      <c r="D82" s="102">
        <v>7</v>
      </c>
      <c r="E82" s="102" t="s">
        <v>452</v>
      </c>
      <c r="F82" s="102" t="s">
        <v>453</v>
      </c>
      <c r="G82" s="102" t="s">
        <v>2927</v>
      </c>
      <c r="H82" s="102" t="s">
        <v>2921</v>
      </c>
      <c r="I82" s="102">
        <v>3</v>
      </c>
      <c r="J82" s="102" t="s">
        <v>454</v>
      </c>
      <c r="K82" s="102" t="s">
        <v>30</v>
      </c>
      <c r="L82" s="102" t="s">
        <v>40</v>
      </c>
      <c r="M82" s="102" t="s">
        <v>441</v>
      </c>
      <c r="N82" s="102">
        <v>3.0439814814814815E-2</v>
      </c>
      <c r="O82" s="102" t="s">
        <v>434</v>
      </c>
      <c r="P82" s="102">
        <v>4</v>
      </c>
      <c r="Q82" s="102">
        <v>313</v>
      </c>
      <c r="R82" s="102"/>
      <c r="S82" s="102" t="s">
        <v>40</v>
      </c>
      <c r="T82" s="102" t="s">
        <v>40</v>
      </c>
      <c r="U82" s="102" t="s">
        <v>41</v>
      </c>
      <c r="V82" s="102"/>
      <c r="W82" s="102"/>
      <c r="X82" s="102"/>
      <c r="Y82" s="102"/>
    </row>
    <row r="83" spans="1:25" ht="39.950000000000003" customHeight="1">
      <c r="A83" s="102" t="s">
        <v>395</v>
      </c>
      <c r="B83" s="102">
        <v>81</v>
      </c>
      <c r="C83" s="102">
        <v>2</v>
      </c>
      <c r="D83" s="102">
        <v>5</v>
      </c>
      <c r="E83" s="102" t="s">
        <v>455</v>
      </c>
      <c r="F83" s="102" t="s">
        <v>456</v>
      </c>
      <c r="G83" s="102" t="s">
        <v>457</v>
      </c>
      <c r="H83" s="102" t="s">
        <v>2920</v>
      </c>
      <c r="I83" s="102">
        <v>1</v>
      </c>
      <c r="J83" s="102" t="s">
        <v>458</v>
      </c>
      <c r="K83" s="102" t="s">
        <v>30</v>
      </c>
      <c r="L83" s="102" t="s">
        <v>40</v>
      </c>
      <c r="M83" s="102" t="s">
        <v>433</v>
      </c>
      <c r="N83" s="102">
        <v>3.0729166666666665E-2</v>
      </c>
      <c r="O83" s="102" t="s">
        <v>434</v>
      </c>
      <c r="P83" s="102">
        <v>3</v>
      </c>
      <c r="Q83" s="102">
        <v>316</v>
      </c>
      <c r="R83" s="102"/>
      <c r="S83" s="102" t="s">
        <v>40</v>
      </c>
      <c r="T83" s="102" t="s">
        <v>41</v>
      </c>
      <c r="U83" s="102" t="s">
        <v>41</v>
      </c>
      <c r="V83" s="102"/>
      <c r="W83" s="102" t="s">
        <v>459</v>
      </c>
      <c r="X83" s="102" t="s">
        <v>460</v>
      </c>
      <c r="Y83" s="102"/>
    </row>
    <row r="84" spans="1:25" ht="39.950000000000003" customHeight="1">
      <c r="A84" s="102" t="s">
        <v>395</v>
      </c>
      <c r="B84" s="102">
        <v>82</v>
      </c>
      <c r="C84" s="102">
        <v>1</v>
      </c>
      <c r="D84" s="102">
        <v>8</v>
      </c>
      <c r="E84" s="102" t="s">
        <v>461</v>
      </c>
      <c r="F84" s="102" t="s">
        <v>462</v>
      </c>
      <c r="G84" s="102" t="s">
        <v>463</v>
      </c>
      <c r="H84" s="102" t="s">
        <v>2928</v>
      </c>
      <c r="I84" s="102">
        <v>2</v>
      </c>
      <c r="J84" s="102" t="s">
        <v>464</v>
      </c>
      <c r="K84" s="102" t="s">
        <v>30</v>
      </c>
      <c r="L84" s="102" t="s">
        <v>48</v>
      </c>
      <c r="M84" s="102" t="s">
        <v>465</v>
      </c>
      <c r="N84" s="102">
        <v>3.107638888888889E-2</v>
      </c>
      <c r="O84" s="102" t="s">
        <v>434</v>
      </c>
      <c r="P84" s="102">
        <v>4</v>
      </c>
      <c r="Q84" s="102">
        <v>320</v>
      </c>
      <c r="R84" s="102"/>
      <c r="S84" s="102" t="s">
        <v>48</v>
      </c>
      <c r="T84" s="102" t="s">
        <v>48</v>
      </c>
      <c r="U84" s="102" t="s">
        <v>40</v>
      </c>
      <c r="V84" s="102"/>
      <c r="W84" s="102"/>
      <c r="X84" s="102"/>
      <c r="Y84" s="102"/>
    </row>
    <row r="85" spans="1:25" ht="39.950000000000003" customHeight="1">
      <c r="A85" s="102" t="s">
        <v>395</v>
      </c>
      <c r="B85" s="102">
        <v>83</v>
      </c>
      <c r="C85" s="102">
        <v>2</v>
      </c>
      <c r="D85" s="102">
        <v>8</v>
      </c>
      <c r="E85" s="102" t="s">
        <v>2929</v>
      </c>
      <c r="F85" s="102" t="s">
        <v>466</v>
      </c>
      <c r="G85" s="102" t="s">
        <v>467</v>
      </c>
      <c r="H85" s="102" t="s">
        <v>2917</v>
      </c>
      <c r="I85" s="102">
        <v>1</v>
      </c>
      <c r="J85" s="102" t="s">
        <v>468</v>
      </c>
      <c r="K85" s="102" t="s">
        <v>420</v>
      </c>
      <c r="L85" s="102" t="s">
        <v>40</v>
      </c>
      <c r="M85" s="102" t="s">
        <v>421</v>
      </c>
      <c r="N85" s="102">
        <v>3.1365740740740743E-2</v>
      </c>
      <c r="O85" s="102" t="s">
        <v>422</v>
      </c>
      <c r="P85" s="102">
        <v>5</v>
      </c>
      <c r="Q85" s="102">
        <v>325</v>
      </c>
      <c r="R85" s="102" t="s">
        <v>469</v>
      </c>
      <c r="S85" s="102" t="s">
        <v>40</v>
      </c>
      <c r="T85" s="102" t="s">
        <v>40</v>
      </c>
      <c r="U85" s="102" t="s">
        <v>40</v>
      </c>
      <c r="V85" s="102"/>
      <c r="W85" s="102"/>
      <c r="X85" s="102"/>
      <c r="Y85" s="102"/>
    </row>
    <row r="86" spans="1:25" ht="39.950000000000003" customHeight="1">
      <c r="A86" s="102" t="s">
        <v>395</v>
      </c>
      <c r="B86" s="102">
        <v>84</v>
      </c>
      <c r="C86" s="102">
        <v>2</v>
      </c>
      <c r="D86" s="102">
        <v>8</v>
      </c>
      <c r="E86" s="102" t="s">
        <v>470</v>
      </c>
      <c r="F86" s="102" t="s">
        <v>471</v>
      </c>
      <c r="G86" s="102" t="s">
        <v>472</v>
      </c>
      <c r="H86" s="102" t="s">
        <v>2917</v>
      </c>
      <c r="I86" s="102">
        <v>4</v>
      </c>
      <c r="J86" s="102" t="s">
        <v>473</v>
      </c>
      <c r="K86" s="102" t="s">
        <v>420</v>
      </c>
      <c r="L86" s="102" t="s">
        <v>84</v>
      </c>
      <c r="M86" s="102" t="s">
        <v>421</v>
      </c>
      <c r="N86" s="102">
        <v>3.2175925925925927E-2</v>
      </c>
      <c r="O86" s="102" t="s">
        <v>422</v>
      </c>
      <c r="P86" s="102">
        <v>10</v>
      </c>
      <c r="Q86" s="102">
        <v>335</v>
      </c>
      <c r="R86" s="102" t="s">
        <v>474</v>
      </c>
      <c r="S86" s="102" t="s">
        <v>84</v>
      </c>
      <c r="T86" s="102" t="s">
        <v>85</v>
      </c>
      <c r="U86" s="102" t="s">
        <v>85</v>
      </c>
      <c r="V86" s="102"/>
      <c r="W86" s="102"/>
      <c r="X86" s="102"/>
      <c r="Y86" s="102"/>
    </row>
    <row r="87" spans="1:25" ht="39.950000000000003" customHeight="1">
      <c r="A87" s="102" t="s">
        <v>395</v>
      </c>
      <c r="B87" s="102">
        <v>85</v>
      </c>
      <c r="C87" s="102">
        <v>2</v>
      </c>
      <c r="D87" s="102">
        <v>8</v>
      </c>
      <c r="E87" s="102" t="s">
        <v>475</v>
      </c>
      <c r="F87" s="102" t="s">
        <v>476</v>
      </c>
      <c r="G87" s="102" t="s">
        <v>477</v>
      </c>
      <c r="H87" s="102" t="s">
        <v>2917</v>
      </c>
      <c r="I87" s="102">
        <v>2</v>
      </c>
      <c r="J87" s="102" t="s">
        <v>478</v>
      </c>
      <c r="K87" s="102" t="s">
        <v>420</v>
      </c>
      <c r="L87" s="102" t="s">
        <v>41</v>
      </c>
      <c r="M87" s="102" t="s">
        <v>421</v>
      </c>
      <c r="N87" s="102">
        <v>3.2407407407407406E-2</v>
      </c>
      <c r="O87" s="102" t="s">
        <v>422</v>
      </c>
      <c r="P87" s="102">
        <v>4</v>
      </c>
      <c r="Q87" s="102">
        <v>339</v>
      </c>
      <c r="R87" s="102" t="s">
        <v>479</v>
      </c>
      <c r="S87" s="102" t="s">
        <v>41</v>
      </c>
      <c r="T87" s="102" t="s">
        <v>41</v>
      </c>
      <c r="U87" s="102" t="s">
        <v>41</v>
      </c>
      <c r="V87" s="102"/>
      <c r="W87" s="102" t="s">
        <v>480</v>
      </c>
      <c r="X87" s="102" t="s">
        <v>481</v>
      </c>
      <c r="Y87" s="102" t="s">
        <v>482</v>
      </c>
    </row>
    <row r="88" spans="1:25" ht="39.950000000000003" customHeight="1">
      <c r="A88" s="102" t="s">
        <v>395</v>
      </c>
      <c r="B88" s="102">
        <v>86</v>
      </c>
      <c r="C88" s="102">
        <v>3</v>
      </c>
      <c r="D88" s="102">
        <v>8</v>
      </c>
      <c r="E88" s="102" t="s">
        <v>483</v>
      </c>
      <c r="F88" s="102" t="s">
        <v>106</v>
      </c>
      <c r="G88" s="102" t="s">
        <v>484</v>
      </c>
      <c r="H88" s="102" t="s">
        <v>2930</v>
      </c>
      <c r="I88" s="102">
        <v>1</v>
      </c>
      <c r="J88" s="102" t="s">
        <v>485</v>
      </c>
      <c r="K88" s="102" t="s">
        <v>30</v>
      </c>
      <c r="L88" s="102" t="s">
        <v>40</v>
      </c>
      <c r="M88" s="102" t="s">
        <v>109</v>
      </c>
      <c r="N88" s="102">
        <v>3.2696759259259259E-2</v>
      </c>
      <c r="O88" s="102" t="s">
        <v>486</v>
      </c>
      <c r="P88" s="102">
        <v>4</v>
      </c>
      <c r="Q88" s="102">
        <v>343</v>
      </c>
      <c r="R88" s="102"/>
      <c r="S88" s="102" t="s">
        <v>40</v>
      </c>
      <c r="T88" s="102" t="s">
        <v>41</v>
      </c>
      <c r="U88" s="102" t="s">
        <v>41</v>
      </c>
      <c r="V88" s="102"/>
      <c r="W88" s="102"/>
      <c r="X88" s="102"/>
      <c r="Y88" s="102"/>
    </row>
    <row r="89" spans="1:25" ht="39.950000000000003" customHeight="1">
      <c r="A89" s="102" t="s">
        <v>395</v>
      </c>
      <c r="B89" s="102">
        <v>87</v>
      </c>
      <c r="C89" s="102">
        <v>1</v>
      </c>
      <c r="D89" s="102">
        <v>8</v>
      </c>
      <c r="E89" s="102" t="s">
        <v>487</v>
      </c>
      <c r="F89" s="102" t="s">
        <v>488</v>
      </c>
      <c r="G89" s="102" t="s">
        <v>489</v>
      </c>
      <c r="H89" s="102" t="s">
        <v>2928</v>
      </c>
      <c r="I89" s="102">
        <v>2</v>
      </c>
      <c r="J89" s="102" t="s">
        <v>490</v>
      </c>
      <c r="K89" s="102" t="s">
        <v>30</v>
      </c>
      <c r="L89" s="102" t="s">
        <v>48</v>
      </c>
      <c r="M89" s="102" t="s">
        <v>465</v>
      </c>
      <c r="N89" s="102">
        <v>3.304398148148148E-2</v>
      </c>
      <c r="O89" s="102" t="s">
        <v>491</v>
      </c>
      <c r="P89" s="102">
        <v>4</v>
      </c>
      <c r="Q89" s="102">
        <v>347</v>
      </c>
      <c r="R89" s="102"/>
      <c r="S89" s="102" t="s">
        <v>48</v>
      </c>
      <c r="T89" s="102" t="s">
        <v>48</v>
      </c>
      <c r="U89" s="102" t="s">
        <v>40</v>
      </c>
      <c r="V89" s="102"/>
      <c r="W89" s="102"/>
      <c r="X89" s="102"/>
      <c r="Y89" s="102"/>
    </row>
    <row r="90" spans="1:25" ht="39.950000000000003" customHeight="1">
      <c r="A90" s="102" t="s">
        <v>395</v>
      </c>
      <c r="B90" s="102">
        <v>88</v>
      </c>
      <c r="C90" s="102">
        <v>1</v>
      </c>
      <c r="D90" s="102">
        <v>8</v>
      </c>
      <c r="E90" s="102" t="s">
        <v>492</v>
      </c>
      <c r="F90" s="102" t="s">
        <v>493</v>
      </c>
      <c r="G90" s="102" t="s">
        <v>494</v>
      </c>
      <c r="H90" s="102" t="s">
        <v>2928</v>
      </c>
      <c r="I90" s="102">
        <v>2</v>
      </c>
      <c r="J90" s="102" t="s">
        <v>495</v>
      </c>
      <c r="K90" s="102" t="s">
        <v>30</v>
      </c>
      <c r="L90" s="102" t="s">
        <v>48</v>
      </c>
      <c r="M90" s="102" t="s">
        <v>465</v>
      </c>
      <c r="N90" s="102">
        <v>3.3391203703703701E-2</v>
      </c>
      <c r="O90" s="102" t="s">
        <v>491</v>
      </c>
      <c r="P90" s="102">
        <v>4</v>
      </c>
      <c r="Q90" s="102">
        <v>351</v>
      </c>
      <c r="R90" s="102"/>
      <c r="S90" s="102" t="s">
        <v>48</v>
      </c>
      <c r="T90" s="102" t="s">
        <v>48</v>
      </c>
      <c r="U90" s="102" t="s">
        <v>40</v>
      </c>
      <c r="V90" s="102"/>
      <c r="W90" s="102"/>
      <c r="X90" s="102"/>
      <c r="Y90" s="102"/>
    </row>
    <row r="91" spans="1:25" ht="39.950000000000003" customHeight="1">
      <c r="A91" s="102" t="s">
        <v>395</v>
      </c>
      <c r="B91" s="102">
        <v>89</v>
      </c>
      <c r="C91" s="102">
        <v>1</v>
      </c>
      <c r="D91" s="102">
        <v>8</v>
      </c>
      <c r="E91" s="102" t="s">
        <v>496</v>
      </c>
      <c r="F91" s="102" t="s">
        <v>497</v>
      </c>
      <c r="G91" s="102" t="s">
        <v>498</v>
      </c>
      <c r="H91" s="102" t="s">
        <v>2928</v>
      </c>
      <c r="I91" s="102">
        <v>2</v>
      </c>
      <c r="J91" s="102" t="s">
        <v>499</v>
      </c>
      <c r="K91" s="102" t="s">
        <v>30</v>
      </c>
      <c r="L91" s="102" t="s">
        <v>48</v>
      </c>
      <c r="M91" s="102" t="s">
        <v>465</v>
      </c>
      <c r="N91" s="102">
        <v>3.3738425925925929E-2</v>
      </c>
      <c r="O91" s="102" t="s">
        <v>500</v>
      </c>
      <c r="P91" s="102">
        <v>4</v>
      </c>
      <c r="Q91" s="102">
        <v>355</v>
      </c>
      <c r="R91" s="102"/>
      <c r="S91" s="102" t="s">
        <v>48</v>
      </c>
      <c r="T91" s="102" t="s">
        <v>48</v>
      </c>
      <c r="U91" s="102" t="s">
        <v>40</v>
      </c>
      <c r="V91" s="102"/>
      <c r="W91" s="102"/>
      <c r="X91" s="102"/>
      <c r="Y91" s="102"/>
    </row>
    <row r="92" spans="1:25" ht="39.950000000000003" customHeight="1">
      <c r="A92" s="102" t="s">
        <v>395</v>
      </c>
      <c r="B92" s="102">
        <v>90</v>
      </c>
      <c r="C92" s="102">
        <v>2</v>
      </c>
      <c r="D92" s="102">
        <v>7</v>
      </c>
      <c r="E92" s="102" t="s">
        <v>501</v>
      </c>
      <c r="F92" s="102" t="s">
        <v>502</v>
      </c>
      <c r="G92" s="102" t="s">
        <v>503</v>
      </c>
      <c r="H92" s="102" t="s">
        <v>2921</v>
      </c>
      <c r="I92" s="102">
        <v>3</v>
      </c>
      <c r="J92" s="102" t="s">
        <v>504</v>
      </c>
      <c r="K92" s="102" t="s">
        <v>30</v>
      </c>
      <c r="L92" s="102" t="s">
        <v>40</v>
      </c>
      <c r="M92" s="102" t="s">
        <v>441</v>
      </c>
      <c r="N92" s="102">
        <v>3.4027777777777775E-2</v>
      </c>
      <c r="O92" s="102" t="s">
        <v>500</v>
      </c>
      <c r="P92" s="102">
        <v>4</v>
      </c>
      <c r="Q92" s="102">
        <v>359</v>
      </c>
      <c r="R92" s="102"/>
      <c r="S92" s="102" t="s">
        <v>40</v>
      </c>
      <c r="T92" s="102" t="s">
        <v>40</v>
      </c>
      <c r="U92" s="102" t="s">
        <v>41</v>
      </c>
      <c r="V92" s="102"/>
      <c r="W92" s="102"/>
      <c r="X92" s="102"/>
      <c r="Y92" s="102"/>
    </row>
    <row r="93" spans="1:25" ht="39.950000000000003" customHeight="1">
      <c r="A93" s="102" t="s">
        <v>395</v>
      </c>
      <c r="B93" s="102">
        <v>91</v>
      </c>
      <c r="C93" s="102">
        <v>1</v>
      </c>
      <c r="D93" s="102">
        <v>8</v>
      </c>
      <c r="E93" s="102" t="s">
        <v>505</v>
      </c>
      <c r="F93" s="102" t="s">
        <v>506</v>
      </c>
      <c r="G93" s="102" t="s">
        <v>507</v>
      </c>
      <c r="H93" s="102" t="s">
        <v>2928</v>
      </c>
      <c r="I93" s="102">
        <v>2</v>
      </c>
      <c r="J93" s="102" t="s">
        <v>508</v>
      </c>
      <c r="K93" s="102" t="s">
        <v>30</v>
      </c>
      <c r="L93" s="102" t="s">
        <v>48</v>
      </c>
      <c r="M93" s="102" t="s">
        <v>465</v>
      </c>
      <c r="N93" s="102">
        <v>3.4375000000000003E-2</v>
      </c>
      <c r="O93" s="102" t="s">
        <v>491</v>
      </c>
      <c r="P93" s="102">
        <v>4</v>
      </c>
      <c r="Q93" s="102">
        <v>363</v>
      </c>
      <c r="R93" s="102"/>
      <c r="S93" s="102" t="s">
        <v>48</v>
      </c>
      <c r="T93" s="102" t="s">
        <v>48</v>
      </c>
      <c r="U93" s="102" t="s">
        <v>40</v>
      </c>
      <c r="V93" s="102"/>
      <c r="W93" s="102"/>
      <c r="X93" s="102"/>
      <c r="Y93" s="102"/>
    </row>
    <row r="94" spans="1:25" ht="39.950000000000003" customHeight="1">
      <c r="A94" s="102" t="s">
        <v>395</v>
      </c>
      <c r="B94" s="102">
        <v>92</v>
      </c>
      <c r="C94" s="102">
        <v>1</v>
      </c>
      <c r="D94" s="102">
        <v>10</v>
      </c>
      <c r="E94" s="102" t="s">
        <v>509</v>
      </c>
      <c r="F94" s="102" t="s">
        <v>510</v>
      </c>
      <c r="G94" s="102" t="s">
        <v>511</v>
      </c>
      <c r="H94" s="102" t="s">
        <v>2924</v>
      </c>
      <c r="I94" s="102">
        <v>2</v>
      </c>
      <c r="J94" s="102" t="s">
        <v>512</v>
      </c>
      <c r="K94" s="102" t="s">
        <v>30</v>
      </c>
      <c r="L94" s="102" t="s">
        <v>165</v>
      </c>
      <c r="M94" s="102" t="s">
        <v>451</v>
      </c>
      <c r="N94" s="102">
        <v>3.5011574074074077E-2</v>
      </c>
      <c r="O94" s="102" t="s">
        <v>491</v>
      </c>
      <c r="P94" s="102">
        <v>5</v>
      </c>
      <c r="Q94" s="102">
        <v>368</v>
      </c>
      <c r="R94" s="102"/>
      <c r="S94" s="102" t="s">
        <v>165</v>
      </c>
      <c r="T94" s="102" t="s">
        <v>54</v>
      </c>
      <c r="U94" s="102" t="s">
        <v>34</v>
      </c>
      <c r="V94" s="102"/>
      <c r="W94" s="102"/>
      <c r="X94" s="102"/>
      <c r="Y94" s="102"/>
    </row>
    <row r="95" spans="1:25" ht="39.950000000000003" customHeight="1">
      <c r="A95" s="102" t="s">
        <v>395</v>
      </c>
      <c r="B95" s="102">
        <v>93</v>
      </c>
      <c r="C95" s="102">
        <v>1</v>
      </c>
      <c r="D95" s="102">
        <v>8</v>
      </c>
      <c r="E95" s="102" t="s">
        <v>513</v>
      </c>
      <c r="F95" s="102" t="s">
        <v>514</v>
      </c>
      <c r="G95" s="102" t="s">
        <v>515</v>
      </c>
      <c r="H95" s="102" t="s">
        <v>2928</v>
      </c>
      <c r="I95" s="102">
        <v>2</v>
      </c>
      <c r="J95" s="102" t="s">
        <v>516</v>
      </c>
      <c r="K95" s="102" t="s">
        <v>30</v>
      </c>
      <c r="L95" s="102" t="s">
        <v>48</v>
      </c>
      <c r="M95" s="102" t="s">
        <v>465</v>
      </c>
      <c r="N95" s="102">
        <v>3.5358796296296298E-2</v>
      </c>
      <c r="O95" s="102" t="s">
        <v>491</v>
      </c>
      <c r="P95" s="102">
        <v>4</v>
      </c>
      <c r="Q95" s="102">
        <v>372</v>
      </c>
      <c r="R95" s="102"/>
      <c r="S95" s="102" t="s">
        <v>48</v>
      </c>
      <c r="T95" s="102" t="s">
        <v>48</v>
      </c>
      <c r="U95" s="102" t="s">
        <v>40</v>
      </c>
      <c r="V95" s="102"/>
      <c r="W95" s="102"/>
      <c r="X95" s="102"/>
      <c r="Y95" s="102"/>
    </row>
    <row r="96" spans="1:25" ht="39.950000000000003" customHeight="1">
      <c r="A96" s="102" t="s">
        <v>395</v>
      </c>
      <c r="B96" s="102">
        <v>94</v>
      </c>
      <c r="C96" s="102">
        <v>1</v>
      </c>
      <c r="D96" s="102">
        <v>8</v>
      </c>
      <c r="E96" s="102" t="s">
        <v>517</v>
      </c>
      <c r="F96" s="102" t="s">
        <v>518</v>
      </c>
      <c r="G96" s="102" t="s">
        <v>519</v>
      </c>
      <c r="H96" s="102" t="s">
        <v>2928</v>
      </c>
      <c r="I96" s="102">
        <v>2</v>
      </c>
      <c r="J96" s="102" t="s">
        <v>520</v>
      </c>
      <c r="K96" s="102" t="s">
        <v>30</v>
      </c>
      <c r="L96" s="102" t="s">
        <v>48</v>
      </c>
      <c r="M96" s="102" t="s">
        <v>465</v>
      </c>
      <c r="N96" s="102">
        <v>3.5706018518518519E-2</v>
      </c>
      <c r="O96" s="102" t="s">
        <v>491</v>
      </c>
      <c r="P96" s="102">
        <v>4</v>
      </c>
      <c r="Q96" s="102">
        <v>376</v>
      </c>
      <c r="R96" s="102"/>
      <c r="S96" s="102" t="s">
        <v>48</v>
      </c>
      <c r="T96" s="102" t="s">
        <v>48</v>
      </c>
      <c r="U96" s="102" t="s">
        <v>40</v>
      </c>
      <c r="V96" s="102"/>
      <c r="W96" s="102"/>
      <c r="X96" s="102"/>
      <c r="Y96" s="102"/>
    </row>
    <row r="97" spans="1:25" ht="39.950000000000003" customHeight="1">
      <c r="A97" s="102" t="s">
        <v>395</v>
      </c>
      <c r="B97" s="102">
        <v>95</v>
      </c>
      <c r="C97" s="102">
        <v>1</v>
      </c>
      <c r="D97" s="102">
        <v>8</v>
      </c>
      <c r="E97" s="102" t="s">
        <v>521</v>
      </c>
      <c r="F97" s="102" t="s">
        <v>522</v>
      </c>
      <c r="G97" s="102" t="s">
        <v>523</v>
      </c>
      <c r="H97" s="102" t="s">
        <v>2928</v>
      </c>
      <c r="I97" s="102">
        <v>2</v>
      </c>
      <c r="J97" s="102" t="s">
        <v>524</v>
      </c>
      <c r="K97" s="102" t="s">
        <v>30</v>
      </c>
      <c r="L97" s="102" t="s">
        <v>48</v>
      </c>
      <c r="M97" s="102" t="s">
        <v>465</v>
      </c>
      <c r="N97" s="102">
        <v>3.605324074074074E-2</v>
      </c>
      <c r="O97" s="102" t="s">
        <v>491</v>
      </c>
      <c r="P97" s="102">
        <v>4</v>
      </c>
      <c r="Q97" s="102">
        <v>380</v>
      </c>
      <c r="R97" s="102"/>
      <c r="S97" s="102" t="s">
        <v>48</v>
      </c>
      <c r="T97" s="102" t="s">
        <v>48</v>
      </c>
      <c r="U97" s="102" t="s">
        <v>40</v>
      </c>
      <c r="V97" s="102"/>
      <c r="W97" s="102"/>
      <c r="X97" s="102"/>
      <c r="Y97" s="102"/>
    </row>
    <row r="98" spans="1:25" ht="39.950000000000003" customHeight="1">
      <c r="A98" s="102" t="s">
        <v>395</v>
      </c>
      <c r="B98" s="102">
        <v>96</v>
      </c>
      <c r="C98" s="102">
        <v>1</v>
      </c>
      <c r="D98" s="102">
        <v>8</v>
      </c>
      <c r="E98" s="102" t="s">
        <v>525</v>
      </c>
      <c r="F98" s="102" t="s">
        <v>526</v>
      </c>
      <c r="G98" s="102" t="s">
        <v>527</v>
      </c>
      <c r="H98" s="102" t="s">
        <v>2928</v>
      </c>
      <c r="I98" s="102">
        <v>2</v>
      </c>
      <c r="J98" s="102" t="s">
        <v>528</v>
      </c>
      <c r="K98" s="102" t="s">
        <v>30</v>
      </c>
      <c r="L98" s="102" t="s">
        <v>48</v>
      </c>
      <c r="M98" s="102" t="s">
        <v>465</v>
      </c>
      <c r="N98" s="102">
        <v>3.6400462962962961E-2</v>
      </c>
      <c r="O98" s="102" t="s">
        <v>529</v>
      </c>
      <c r="P98" s="102">
        <v>4</v>
      </c>
      <c r="Q98" s="102">
        <v>384</v>
      </c>
      <c r="R98" s="102"/>
      <c r="S98" s="102" t="s">
        <v>48</v>
      </c>
      <c r="T98" s="102" t="s">
        <v>48</v>
      </c>
      <c r="U98" s="102" t="s">
        <v>40</v>
      </c>
      <c r="V98" s="102"/>
      <c r="W98" s="102"/>
      <c r="X98" s="102"/>
      <c r="Y98" s="102"/>
    </row>
    <row r="99" spans="1:25" ht="39.950000000000003" customHeight="1">
      <c r="A99" s="102" t="s">
        <v>395</v>
      </c>
      <c r="B99" s="102">
        <v>97</v>
      </c>
      <c r="C99" s="102">
        <v>3</v>
      </c>
      <c r="D99" s="102">
        <v>8</v>
      </c>
      <c r="E99" s="102" t="s">
        <v>2931</v>
      </c>
      <c r="F99" s="102" t="s">
        <v>2932</v>
      </c>
      <c r="G99" s="102" t="s">
        <v>530</v>
      </c>
      <c r="H99" s="102" t="s">
        <v>2933</v>
      </c>
      <c r="I99" s="102">
        <v>1</v>
      </c>
      <c r="J99" s="102" t="s">
        <v>531</v>
      </c>
      <c r="K99" s="102" t="s">
        <v>532</v>
      </c>
      <c r="L99" s="102" t="s">
        <v>533</v>
      </c>
      <c r="M99" s="102" t="s">
        <v>534</v>
      </c>
      <c r="N99" s="102">
        <v>3.7326388888888888E-2</v>
      </c>
      <c r="O99" s="102" t="s">
        <v>529</v>
      </c>
      <c r="P99" s="102">
        <v>5</v>
      </c>
      <c r="Q99" s="102">
        <v>389</v>
      </c>
      <c r="R99" s="102" t="s">
        <v>535</v>
      </c>
      <c r="S99" s="102" t="s">
        <v>533</v>
      </c>
      <c r="T99" s="102" t="s">
        <v>536</v>
      </c>
      <c r="U99" s="102" t="s">
        <v>165</v>
      </c>
      <c r="V99" s="102"/>
      <c r="W99" s="102"/>
      <c r="X99" s="102"/>
      <c r="Y99" s="102"/>
    </row>
    <row r="100" spans="1:25" ht="39.950000000000003" customHeight="1">
      <c r="A100" s="102" t="s">
        <v>395</v>
      </c>
      <c r="B100" s="102">
        <v>98</v>
      </c>
      <c r="C100" s="102">
        <v>3</v>
      </c>
      <c r="D100" s="102">
        <v>8</v>
      </c>
      <c r="E100" s="102" t="s">
        <v>2934</v>
      </c>
      <c r="F100" s="102" t="s">
        <v>537</v>
      </c>
      <c r="G100" s="102" t="s">
        <v>538</v>
      </c>
      <c r="H100" s="102" t="s">
        <v>2933</v>
      </c>
      <c r="I100" s="102">
        <v>4</v>
      </c>
      <c r="J100" s="102" t="s">
        <v>539</v>
      </c>
      <c r="K100" s="102" t="s">
        <v>532</v>
      </c>
      <c r="L100" s="102" t="s">
        <v>35</v>
      </c>
      <c r="M100" s="102" t="s">
        <v>534</v>
      </c>
      <c r="N100" s="102">
        <v>3.7731481481481484E-2</v>
      </c>
      <c r="O100" s="102" t="s">
        <v>540</v>
      </c>
      <c r="P100" s="102">
        <v>3</v>
      </c>
      <c r="Q100" s="102">
        <v>392</v>
      </c>
      <c r="R100" s="102" t="s">
        <v>541</v>
      </c>
      <c r="S100" s="102" t="s">
        <v>35</v>
      </c>
      <c r="T100" s="102" t="s">
        <v>48</v>
      </c>
      <c r="U100" s="102" t="s">
        <v>48</v>
      </c>
      <c r="V100" s="102"/>
      <c r="W100" s="102" t="s">
        <v>542</v>
      </c>
      <c r="X100" s="102"/>
      <c r="Y100" s="102" t="s">
        <v>543</v>
      </c>
    </row>
    <row r="101" spans="1:25" ht="39.950000000000003" customHeight="1">
      <c r="A101" s="102" t="s">
        <v>395</v>
      </c>
      <c r="B101" s="102">
        <v>99</v>
      </c>
      <c r="C101" s="102">
        <v>1</v>
      </c>
      <c r="D101" s="102">
        <v>8</v>
      </c>
      <c r="E101" s="102" t="s">
        <v>544</v>
      </c>
      <c r="F101" s="102" t="s">
        <v>545</v>
      </c>
      <c r="G101" s="102" t="s">
        <v>546</v>
      </c>
      <c r="H101" s="102" t="s">
        <v>2928</v>
      </c>
      <c r="I101" s="102">
        <v>2</v>
      </c>
      <c r="J101" s="102" t="s">
        <v>547</v>
      </c>
      <c r="K101" s="102" t="s">
        <v>30</v>
      </c>
      <c r="L101" s="102" t="s">
        <v>48</v>
      </c>
      <c r="M101" s="102" t="s">
        <v>465</v>
      </c>
      <c r="N101" s="102">
        <v>3.8078703703703705E-2</v>
      </c>
      <c r="O101" s="102" t="s">
        <v>529</v>
      </c>
      <c r="P101" s="102">
        <v>4</v>
      </c>
      <c r="Q101" s="102">
        <v>396</v>
      </c>
      <c r="R101" s="102"/>
      <c r="S101" s="102" t="s">
        <v>48</v>
      </c>
      <c r="T101" s="102" t="s">
        <v>48</v>
      </c>
      <c r="U101" s="102" t="s">
        <v>40</v>
      </c>
      <c r="V101" s="102"/>
      <c r="W101" s="102"/>
      <c r="X101" s="102"/>
      <c r="Y101" s="102"/>
    </row>
    <row r="102" spans="1:25" ht="39.950000000000003" customHeight="1">
      <c r="A102" s="102" t="s">
        <v>395</v>
      </c>
      <c r="B102" s="102">
        <v>100</v>
      </c>
      <c r="C102" s="102">
        <v>3</v>
      </c>
      <c r="D102" s="102">
        <v>8</v>
      </c>
      <c r="E102" s="102" t="s">
        <v>548</v>
      </c>
      <c r="F102" s="102" t="s">
        <v>549</v>
      </c>
      <c r="G102" s="102" t="s">
        <v>550</v>
      </c>
      <c r="H102" s="102" t="s">
        <v>2933</v>
      </c>
      <c r="I102" s="102">
        <v>4</v>
      </c>
      <c r="J102" s="102" t="s">
        <v>531</v>
      </c>
      <c r="K102" s="102" t="s">
        <v>532</v>
      </c>
      <c r="L102" s="102" t="s">
        <v>533</v>
      </c>
      <c r="M102" s="102" t="s">
        <v>534</v>
      </c>
      <c r="N102" s="102">
        <v>3.9004629629629632E-2</v>
      </c>
      <c r="O102" s="102" t="s">
        <v>529</v>
      </c>
      <c r="P102" s="102">
        <v>7</v>
      </c>
      <c r="Q102" s="102">
        <v>403</v>
      </c>
      <c r="R102" s="102" t="s">
        <v>551</v>
      </c>
      <c r="S102" s="102" t="s">
        <v>533</v>
      </c>
      <c r="T102" s="102" t="s">
        <v>536</v>
      </c>
      <c r="U102" s="102" t="s">
        <v>54</v>
      </c>
      <c r="V102" s="102"/>
      <c r="W102" s="102"/>
      <c r="X102" s="102"/>
      <c r="Y102" s="102"/>
    </row>
    <row r="103" spans="1:25" ht="39.950000000000003" customHeight="1">
      <c r="A103" s="102" t="s">
        <v>395</v>
      </c>
      <c r="B103" s="102">
        <v>101</v>
      </c>
      <c r="C103" s="102">
        <v>2</v>
      </c>
      <c r="D103" s="102">
        <v>8</v>
      </c>
      <c r="E103" s="102" t="s">
        <v>552</v>
      </c>
      <c r="F103" s="102" t="s">
        <v>553</v>
      </c>
      <c r="G103" s="102" t="s">
        <v>554</v>
      </c>
      <c r="H103" s="102" t="s">
        <v>2884</v>
      </c>
      <c r="I103" s="102">
        <v>2</v>
      </c>
      <c r="J103" s="102" t="s">
        <v>555</v>
      </c>
      <c r="K103" s="102" t="s">
        <v>30</v>
      </c>
      <c r="L103" s="102" t="s">
        <v>35</v>
      </c>
      <c r="M103" s="102" t="s">
        <v>91</v>
      </c>
      <c r="N103" s="102">
        <v>3.9409722222222221E-2</v>
      </c>
      <c r="O103" s="102" t="s">
        <v>529</v>
      </c>
      <c r="P103" s="102">
        <v>3</v>
      </c>
      <c r="Q103" s="102">
        <v>406</v>
      </c>
      <c r="R103" s="102"/>
      <c r="S103" s="102" t="s">
        <v>35</v>
      </c>
      <c r="T103" s="102" t="s">
        <v>48</v>
      </c>
      <c r="U103" s="102" t="s">
        <v>48</v>
      </c>
      <c r="V103" s="102"/>
      <c r="W103" s="102"/>
      <c r="X103" s="102"/>
      <c r="Y103" s="102" t="s">
        <v>556</v>
      </c>
    </row>
    <row r="104" spans="1:25" ht="39.950000000000003" customHeight="1">
      <c r="A104" s="102" t="s">
        <v>395</v>
      </c>
      <c r="B104" s="102">
        <v>102</v>
      </c>
      <c r="C104" s="102">
        <v>2</v>
      </c>
      <c r="D104" s="102">
        <v>8</v>
      </c>
      <c r="E104" s="102" t="s">
        <v>557</v>
      </c>
      <c r="F104" s="102" t="s">
        <v>558</v>
      </c>
      <c r="G104" s="102" t="s">
        <v>559</v>
      </c>
      <c r="H104" s="102" t="s">
        <v>2884</v>
      </c>
      <c r="I104" s="102">
        <v>2</v>
      </c>
      <c r="J104" s="102" t="s">
        <v>560</v>
      </c>
      <c r="K104" s="102" t="s">
        <v>30</v>
      </c>
      <c r="L104" s="102" t="s">
        <v>35</v>
      </c>
      <c r="M104" s="102" t="s">
        <v>91</v>
      </c>
      <c r="N104" s="102">
        <v>3.9814814814814817E-2</v>
      </c>
      <c r="O104" s="102" t="s">
        <v>529</v>
      </c>
      <c r="P104" s="102">
        <v>3</v>
      </c>
      <c r="Q104" s="102">
        <v>409</v>
      </c>
      <c r="R104" s="102"/>
      <c r="S104" s="102" t="s">
        <v>35</v>
      </c>
      <c r="T104" s="102" t="s">
        <v>48</v>
      </c>
      <c r="U104" s="102" t="s">
        <v>48</v>
      </c>
      <c r="V104" s="102"/>
      <c r="W104" s="102" t="s">
        <v>561</v>
      </c>
      <c r="X104" s="102"/>
      <c r="Y104" s="102" t="s">
        <v>104</v>
      </c>
    </row>
    <row r="105" spans="1:25" ht="39.950000000000003" customHeight="1">
      <c r="A105" s="102" t="s">
        <v>395</v>
      </c>
      <c r="B105" s="102">
        <v>103</v>
      </c>
      <c r="C105" s="102">
        <v>3</v>
      </c>
      <c r="D105" s="102">
        <v>8</v>
      </c>
      <c r="E105" s="102" t="s">
        <v>562</v>
      </c>
      <c r="F105" s="102" t="s">
        <v>563</v>
      </c>
      <c r="G105" s="102" t="s">
        <v>564</v>
      </c>
      <c r="H105" s="102" t="s">
        <v>2933</v>
      </c>
      <c r="I105" s="102">
        <v>2</v>
      </c>
      <c r="J105" s="102" t="s">
        <v>531</v>
      </c>
      <c r="K105" s="102" t="s">
        <v>532</v>
      </c>
      <c r="L105" s="102" t="s">
        <v>165</v>
      </c>
      <c r="M105" s="102" t="s">
        <v>534</v>
      </c>
      <c r="N105" s="102">
        <v>4.0451388888888891E-2</v>
      </c>
      <c r="O105" s="102" t="s">
        <v>529</v>
      </c>
      <c r="P105" s="102">
        <v>5</v>
      </c>
      <c r="Q105" s="102">
        <v>414</v>
      </c>
      <c r="R105" s="102" t="s">
        <v>565</v>
      </c>
      <c r="S105" s="102" t="s">
        <v>165</v>
      </c>
      <c r="T105" s="102" t="s">
        <v>54</v>
      </c>
      <c r="U105" s="102" t="s">
        <v>34</v>
      </c>
      <c r="V105" s="102"/>
      <c r="W105" s="102"/>
      <c r="X105" s="102"/>
      <c r="Y105" s="102"/>
    </row>
    <row r="106" spans="1:25" ht="39.950000000000003" customHeight="1">
      <c r="A106" s="102" t="s">
        <v>395</v>
      </c>
      <c r="B106" s="102">
        <v>104</v>
      </c>
      <c r="C106" s="102">
        <v>2</v>
      </c>
      <c r="D106" s="102">
        <v>8</v>
      </c>
      <c r="E106" s="102" t="s">
        <v>566</v>
      </c>
      <c r="F106" s="102" t="s">
        <v>567</v>
      </c>
      <c r="G106" s="102" t="s">
        <v>2935</v>
      </c>
      <c r="H106" s="102" t="s">
        <v>2884</v>
      </c>
      <c r="I106" s="102">
        <v>2</v>
      </c>
      <c r="J106" s="102" t="s">
        <v>2936</v>
      </c>
      <c r="K106" s="102" t="s">
        <v>30</v>
      </c>
      <c r="L106" s="102" t="s">
        <v>35</v>
      </c>
      <c r="M106" s="102" t="s">
        <v>91</v>
      </c>
      <c r="N106" s="102">
        <v>4.085648148148148E-2</v>
      </c>
      <c r="O106" s="102" t="s">
        <v>568</v>
      </c>
      <c r="P106" s="102">
        <v>3</v>
      </c>
      <c r="Q106" s="102">
        <f>Q105+P106</f>
        <v>417</v>
      </c>
      <c r="R106" s="102"/>
      <c r="S106" s="102" t="s">
        <v>35</v>
      </c>
      <c r="T106" s="102" t="s">
        <v>48</v>
      </c>
      <c r="U106" s="102" t="s">
        <v>48</v>
      </c>
      <c r="V106" s="102"/>
      <c r="W106" s="102" t="s">
        <v>569</v>
      </c>
      <c r="X106" s="102"/>
      <c r="Y106" s="102" t="s">
        <v>570</v>
      </c>
    </row>
    <row r="107" spans="1:25" ht="39.950000000000003" customHeight="1">
      <c r="A107" s="102" t="s">
        <v>395</v>
      </c>
      <c r="B107" s="102">
        <v>105</v>
      </c>
      <c r="C107" s="102">
        <v>1</v>
      </c>
      <c r="D107" s="102">
        <v>8</v>
      </c>
      <c r="E107" s="102" t="s">
        <v>571</v>
      </c>
      <c r="F107" s="102" t="s">
        <v>572</v>
      </c>
      <c r="G107" s="102" t="s">
        <v>573</v>
      </c>
      <c r="H107" s="102" t="s">
        <v>2928</v>
      </c>
      <c r="I107" s="102">
        <v>2</v>
      </c>
      <c r="J107" s="102" t="s">
        <v>574</v>
      </c>
      <c r="K107" s="102" t="s">
        <v>30</v>
      </c>
      <c r="L107" s="102" t="s">
        <v>48</v>
      </c>
      <c r="M107" s="102" t="s">
        <v>465</v>
      </c>
      <c r="N107" s="102">
        <v>4.1203703703703701E-2</v>
      </c>
      <c r="O107" s="102" t="s">
        <v>575</v>
      </c>
      <c r="P107" s="102">
        <v>4</v>
      </c>
      <c r="Q107" s="102">
        <v>421</v>
      </c>
      <c r="R107" s="102"/>
      <c r="S107" s="102" t="s">
        <v>48</v>
      </c>
      <c r="T107" s="102" t="s">
        <v>48</v>
      </c>
      <c r="U107" s="102" t="s">
        <v>40</v>
      </c>
      <c r="V107" s="102"/>
      <c r="W107" s="102"/>
      <c r="X107" s="102"/>
      <c r="Y107" s="102"/>
    </row>
    <row r="108" spans="1:25" ht="39.950000000000003" customHeight="1">
      <c r="A108" s="102" t="s">
        <v>395</v>
      </c>
      <c r="B108" s="102">
        <v>106</v>
      </c>
      <c r="C108" s="102">
        <v>1</v>
      </c>
      <c r="D108" s="102">
        <v>8</v>
      </c>
      <c r="E108" s="102" t="s">
        <v>576</v>
      </c>
      <c r="F108" s="102" t="s">
        <v>577</v>
      </c>
      <c r="G108" s="102" t="s">
        <v>578</v>
      </c>
      <c r="H108" s="102" t="s">
        <v>2928</v>
      </c>
      <c r="I108" s="102">
        <v>2</v>
      </c>
      <c r="J108" s="102" t="s">
        <v>579</v>
      </c>
      <c r="K108" s="102" t="s">
        <v>30</v>
      </c>
      <c r="L108" s="102" t="s">
        <v>48</v>
      </c>
      <c r="M108" s="102" t="s">
        <v>465</v>
      </c>
      <c r="N108" s="102">
        <v>4.1550925925925929E-2</v>
      </c>
      <c r="O108" s="102" t="s">
        <v>575</v>
      </c>
      <c r="P108" s="102">
        <v>4</v>
      </c>
      <c r="Q108" s="102">
        <v>425</v>
      </c>
      <c r="R108" s="102"/>
      <c r="S108" s="102" t="s">
        <v>48</v>
      </c>
      <c r="T108" s="102" t="s">
        <v>48</v>
      </c>
      <c r="U108" s="102" t="s">
        <v>40</v>
      </c>
      <c r="V108" s="102"/>
      <c r="W108" s="102"/>
      <c r="X108" s="102"/>
      <c r="Y108" s="102"/>
    </row>
    <row r="109" spans="1:25" ht="39.950000000000003" customHeight="1">
      <c r="A109" s="102" t="s">
        <v>395</v>
      </c>
      <c r="B109" s="102">
        <v>107</v>
      </c>
      <c r="C109" s="102">
        <v>2</v>
      </c>
      <c r="D109" s="102">
        <v>7</v>
      </c>
      <c r="E109" s="102" t="s">
        <v>580</v>
      </c>
      <c r="F109" s="102" t="s">
        <v>581</v>
      </c>
      <c r="G109" s="102" t="s">
        <v>582</v>
      </c>
      <c r="H109" s="102" t="s">
        <v>2921</v>
      </c>
      <c r="I109" s="102">
        <v>3</v>
      </c>
      <c r="J109" s="102" t="s">
        <v>583</v>
      </c>
      <c r="K109" s="102" t="s">
        <v>30</v>
      </c>
      <c r="L109" s="102" t="s">
        <v>40</v>
      </c>
      <c r="M109" s="102" t="s">
        <v>441</v>
      </c>
      <c r="N109" s="102">
        <v>4.1840277777777775E-2</v>
      </c>
      <c r="O109" s="102" t="s">
        <v>575</v>
      </c>
      <c r="P109" s="102">
        <v>4</v>
      </c>
      <c r="Q109" s="102">
        <v>429</v>
      </c>
      <c r="R109" s="102"/>
      <c r="S109" s="102" t="s">
        <v>40</v>
      </c>
      <c r="T109" s="102" t="s">
        <v>40</v>
      </c>
      <c r="U109" s="102" t="s">
        <v>41</v>
      </c>
      <c r="V109" s="102"/>
      <c r="W109" s="102"/>
      <c r="X109" s="102"/>
      <c r="Y109" s="102"/>
    </row>
    <row r="110" spans="1:25" ht="39.950000000000003" customHeight="1">
      <c r="A110" s="102" t="s">
        <v>395</v>
      </c>
      <c r="B110" s="102">
        <v>108</v>
      </c>
      <c r="C110" s="102">
        <v>1</v>
      </c>
      <c r="D110" s="102">
        <v>10</v>
      </c>
      <c r="E110" s="102" t="s">
        <v>584</v>
      </c>
      <c r="F110" s="102" t="s">
        <v>585</v>
      </c>
      <c r="G110" s="102" t="s">
        <v>586</v>
      </c>
      <c r="H110" s="102" t="s">
        <v>2924</v>
      </c>
      <c r="I110" s="102">
        <v>2</v>
      </c>
      <c r="J110" s="102" t="s">
        <v>587</v>
      </c>
      <c r="K110" s="102" t="s">
        <v>30</v>
      </c>
      <c r="L110" s="102" t="s">
        <v>165</v>
      </c>
      <c r="M110" s="102" t="s">
        <v>451</v>
      </c>
      <c r="N110" s="102">
        <v>4.2476851851851849E-2</v>
      </c>
      <c r="O110" s="102" t="s">
        <v>575</v>
      </c>
      <c r="P110" s="102">
        <v>5</v>
      </c>
      <c r="Q110" s="102">
        <v>434</v>
      </c>
      <c r="R110" s="102"/>
      <c r="S110" s="102" t="s">
        <v>165</v>
      </c>
      <c r="T110" s="102" t="s">
        <v>54</v>
      </c>
      <c r="U110" s="102" t="s">
        <v>34</v>
      </c>
      <c r="V110" s="102"/>
      <c r="W110" s="102"/>
      <c r="X110" s="102"/>
      <c r="Y110" s="102"/>
    </row>
    <row r="111" spans="1:25" ht="39.950000000000003" customHeight="1">
      <c r="A111" s="102" t="s">
        <v>395</v>
      </c>
      <c r="B111" s="102">
        <v>109</v>
      </c>
      <c r="C111" s="102">
        <v>1</v>
      </c>
      <c r="D111" s="102">
        <v>8</v>
      </c>
      <c r="E111" s="102" t="s">
        <v>588</v>
      </c>
      <c r="F111" s="102" t="s">
        <v>589</v>
      </c>
      <c r="G111" s="102" t="s">
        <v>590</v>
      </c>
      <c r="H111" s="102" t="s">
        <v>2928</v>
      </c>
      <c r="I111" s="102">
        <v>2</v>
      </c>
      <c r="J111" s="102" t="s">
        <v>591</v>
      </c>
      <c r="K111" s="102" t="s">
        <v>30</v>
      </c>
      <c r="L111" s="102" t="s">
        <v>48</v>
      </c>
      <c r="M111" s="102" t="s">
        <v>465</v>
      </c>
      <c r="N111" s="102">
        <v>4.2824074074074077E-2</v>
      </c>
      <c r="O111" s="102" t="s">
        <v>592</v>
      </c>
      <c r="P111" s="102">
        <v>4</v>
      </c>
      <c r="Q111" s="102">
        <v>438</v>
      </c>
      <c r="R111" s="102"/>
      <c r="S111" s="102" t="s">
        <v>48</v>
      </c>
      <c r="T111" s="102" t="s">
        <v>48</v>
      </c>
      <c r="U111" s="102" t="s">
        <v>40</v>
      </c>
      <c r="V111" s="102"/>
      <c r="W111" s="102"/>
      <c r="X111" s="102"/>
      <c r="Y111" s="102"/>
    </row>
    <row r="112" spans="1:25" ht="39.950000000000003" customHeight="1">
      <c r="A112" s="102" t="s">
        <v>395</v>
      </c>
      <c r="B112" s="102">
        <v>110</v>
      </c>
      <c r="C112" s="102">
        <v>2</v>
      </c>
      <c r="D112" s="102">
        <v>7</v>
      </c>
      <c r="E112" s="102" t="s">
        <v>593</v>
      </c>
      <c r="F112" s="102" t="s">
        <v>594</v>
      </c>
      <c r="G112" s="102" t="s">
        <v>595</v>
      </c>
      <c r="H112" s="102" t="s">
        <v>2921</v>
      </c>
      <c r="I112" s="102">
        <v>3</v>
      </c>
      <c r="J112" s="102" t="s">
        <v>596</v>
      </c>
      <c r="K112" s="102" t="s">
        <v>30</v>
      </c>
      <c r="L112" s="102" t="s">
        <v>40</v>
      </c>
      <c r="M112" s="102" t="s">
        <v>441</v>
      </c>
      <c r="N112" s="102">
        <v>4.3113425925925923E-2</v>
      </c>
      <c r="O112" s="102" t="s">
        <v>592</v>
      </c>
      <c r="P112" s="102">
        <v>4</v>
      </c>
      <c r="Q112" s="102">
        <v>442</v>
      </c>
      <c r="R112" s="102"/>
      <c r="S112" s="102" t="s">
        <v>40</v>
      </c>
      <c r="T112" s="102" t="s">
        <v>40</v>
      </c>
      <c r="U112" s="102" t="s">
        <v>41</v>
      </c>
      <c r="V112" s="102"/>
      <c r="W112" s="102"/>
      <c r="X112" s="102"/>
      <c r="Y112" s="102"/>
    </row>
    <row r="113" spans="1:25" ht="39.950000000000003" customHeight="1">
      <c r="A113" s="102" t="s">
        <v>395</v>
      </c>
      <c r="B113" s="102">
        <v>111</v>
      </c>
      <c r="C113" s="102">
        <v>1</v>
      </c>
      <c r="D113" s="102">
        <v>10</v>
      </c>
      <c r="E113" s="102" t="s">
        <v>597</v>
      </c>
      <c r="F113" s="102" t="s">
        <v>598</v>
      </c>
      <c r="G113" s="102" t="s">
        <v>599</v>
      </c>
      <c r="H113" s="102" t="s">
        <v>2924</v>
      </c>
      <c r="I113" s="102">
        <v>2</v>
      </c>
      <c r="J113" s="102" t="s">
        <v>600</v>
      </c>
      <c r="K113" s="102" t="s">
        <v>30</v>
      </c>
      <c r="L113" s="102" t="s">
        <v>34</v>
      </c>
      <c r="M113" s="102" t="s">
        <v>451</v>
      </c>
      <c r="N113" s="102">
        <v>4.3576388888888887E-2</v>
      </c>
      <c r="O113" s="102" t="s">
        <v>592</v>
      </c>
      <c r="P113" s="102">
        <v>8</v>
      </c>
      <c r="Q113" s="102">
        <v>450</v>
      </c>
      <c r="R113" s="102"/>
      <c r="S113" s="102" t="s">
        <v>34</v>
      </c>
      <c r="T113" s="102" t="s">
        <v>34</v>
      </c>
      <c r="U113" s="102" t="s">
        <v>35</v>
      </c>
      <c r="V113" s="102"/>
      <c r="W113" s="102"/>
      <c r="X113" s="102"/>
      <c r="Y113" s="102"/>
    </row>
    <row r="114" spans="1:25" ht="39.950000000000003" customHeight="1">
      <c r="A114" s="102" t="s">
        <v>395</v>
      </c>
      <c r="B114" s="102">
        <v>112</v>
      </c>
      <c r="C114" s="102">
        <v>1</v>
      </c>
      <c r="D114" s="102">
        <v>8</v>
      </c>
      <c r="E114" s="102" t="s">
        <v>601</v>
      </c>
      <c r="F114" s="102" t="s">
        <v>602</v>
      </c>
      <c r="G114" s="102" t="s">
        <v>603</v>
      </c>
      <c r="H114" s="102" t="s">
        <v>2928</v>
      </c>
      <c r="I114" s="102">
        <v>2</v>
      </c>
      <c r="J114" s="102" t="s">
        <v>604</v>
      </c>
      <c r="K114" s="102" t="s">
        <v>30</v>
      </c>
      <c r="L114" s="102" t="s">
        <v>48</v>
      </c>
      <c r="M114" s="102" t="s">
        <v>465</v>
      </c>
      <c r="N114" s="102">
        <v>4.3923611111111108E-2</v>
      </c>
      <c r="O114" s="102" t="s">
        <v>592</v>
      </c>
      <c r="P114" s="102">
        <v>4</v>
      </c>
      <c r="Q114" s="102">
        <v>454</v>
      </c>
      <c r="R114" s="102"/>
      <c r="S114" s="102" t="s">
        <v>48</v>
      </c>
      <c r="T114" s="102" t="s">
        <v>48</v>
      </c>
      <c r="U114" s="102" t="s">
        <v>40</v>
      </c>
      <c r="V114" s="102"/>
      <c r="W114" s="102"/>
      <c r="X114" s="102"/>
      <c r="Y114" s="102"/>
    </row>
    <row r="115" spans="1:25" ht="39.950000000000003" customHeight="1">
      <c r="A115" s="102" t="s">
        <v>395</v>
      </c>
      <c r="B115" s="102">
        <v>113</v>
      </c>
      <c r="C115" s="102">
        <v>1</v>
      </c>
      <c r="D115" s="102">
        <v>8</v>
      </c>
      <c r="E115" s="102" t="s">
        <v>605</v>
      </c>
      <c r="F115" s="102" t="s">
        <v>606</v>
      </c>
      <c r="G115" s="102" t="s">
        <v>607</v>
      </c>
      <c r="H115" s="102" t="s">
        <v>2928</v>
      </c>
      <c r="I115" s="102">
        <v>2</v>
      </c>
      <c r="J115" s="102" t="s">
        <v>608</v>
      </c>
      <c r="K115" s="102" t="s">
        <v>30</v>
      </c>
      <c r="L115" s="102" t="s">
        <v>48</v>
      </c>
      <c r="M115" s="102" t="s">
        <v>465</v>
      </c>
      <c r="N115" s="102">
        <v>4.4270833333333336E-2</v>
      </c>
      <c r="O115" s="102" t="s">
        <v>592</v>
      </c>
      <c r="P115" s="102">
        <v>4</v>
      </c>
      <c r="Q115" s="102">
        <v>458</v>
      </c>
      <c r="R115" s="102"/>
      <c r="S115" s="102" t="s">
        <v>48</v>
      </c>
      <c r="T115" s="102" t="s">
        <v>48</v>
      </c>
      <c r="U115" s="102" t="s">
        <v>40</v>
      </c>
      <c r="V115" s="102"/>
      <c r="W115" s="102" t="s">
        <v>609</v>
      </c>
      <c r="X115" s="102"/>
      <c r="Y115" s="102"/>
    </row>
    <row r="116" spans="1:25" ht="39.950000000000003" customHeight="1">
      <c r="A116" s="102" t="s">
        <v>395</v>
      </c>
      <c r="B116" s="102">
        <v>114</v>
      </c>
      <c r="C116" s="102">
        <v>1</v>
      </c>
      <c r="D116" s="102">
        <v>8</v>
      </c>
      <c r="E116" s="102" t="s">
        <v>610</v>
      </c>
      <c r="F116" s="102" t="s">
        <v>611</v>
      </c>
      <c r="G116" s="102" t="s">
        <v>612</v>
      </c>
      <c r="H116" s="102" t="s">
        <v>2928</v>
      </c>
      <c r="I116" s="102">
        <v>2</v>
      </c>
      <c r="J116" s="102" t="s">
        <v>613</v>
      </c>
      <c r="K116" s="102" t="s">
        <v>30</v>
      </c>
      <c r="L116" s="102" t="s">
        <v>48</v>
      </c>
      <c r="M116" s="102" t="s">
        <v>465</v>
      </c>
      <c r="N116" s="102">
        <v>4.4618055555555557E-2</v>
      </c>
      <c r="O116" s="102" t="s">
        <v>592</v>
      </c>
      <c r="P116" s="102">
        <v>4</v>
      </c>
      <c r="Q116" s="102">
        <v>462</v>
      </c>
      <c r="R116" s="102"/>
      <c r="S116" s="102" t="s">
        <v>48</v>
      </c>
      <c r="T116" s="102" t="s">
        <v>48</v>
      </c>
      <c r="U116" s="102" t="s">
        <v>40</v>
      </c>
      <c r="V116" s="102"/>
      <c r="W116" s="102" t="s">
        <v>614</v>
      </c>
      <c r="X116" s="102"/>
      <c r="Y116" s="102"/>
    </row>
    <row r="117" spans="1:25" ht="39.950000000000003" customHeight="1">
      <c r="A117" s="102" t="s">
        <v>615</v>
      </c>
      <c r="B117" s="102">
        <v>115</v>
      </c>
      <c r="C117" s="102">
        <v>1</v>
      </c>
      <c r="D117" s="102">
        <v>8</v>
      </c>
      <c r="E117" s="102" t="s">
        <v>616</v>
      </c>
      <c r="F117" s="102" t="s">
        <v>617</v>
      </c>
      <c r="G117" s="102" t="s">
        <v>618</v>
      </c>
      <c r="H117" s="102" t="s">
        <v>2937</v>
      </c>
      <c r="I117" s="102">
        <v>2</v>
      </c>
      <c r="J117" s="102" t="s">
        <v>619</v>
      </c>
      <c r="K117" s="102" t="s">
        <v>30</v>
      </c>
      <c r="L117" s="102" t="s">
        <v>41</v>
      </c>
      <c r="M117" s="102" t="s">
        <v>620</v>
      </c>
      <c r="N117" s="102">
        <v>4.4849537037037035E-2</v>
      </c>
      <c r="O117" s="102" t="s">
        <v>621</v>
      </c>
      <c r="P117" s="102">
        <v>3</v>
      </c>
      <c r="Q117" s="102">
        <v>465</v>
      </c>
      <c r="R117" s="102"/>
      <c r="S117" s="102" t="s">
        <v>41</v>
      </c>
      <c r="T117" s="102" t="s">
        <v>41</v>
      </c>
      <c r="U117" s="102" t="s">
        <v>41</v>
      </c>
      <c r="V117" s="102"/>
      <c r="W117" s="102"/>
      <c r="X117" s="102"/>
      <c r="Y117" s="102"/>
    </row>
    <row r="118" spans="1:25" ht="39.950000000000003" customHeight="1">
      <c r="A118" s="102" t="s">
        <v>615</v>
      </c>
      <c r="B118" s="102">
        <v>116</v>
      </c>
      <c r="C118" s="102">
        <v>1</v>
      </c>
      <c r="D118" s="102">
        <v>8</v>
      </c>
      <c r="E118" s="102" t="s">
        <v>622</v>
      </c>
      <c r="F118" s="102" t="s">
        <v>623</v>
      </c>
      <c r="G118" s="102" t="s">
        <v>624</v>
      </c>
      <c r="H118" s="102" t="s">
        <v>2928</v>
      </c>
      <c r="I118" s="102">
        <v>2</v>
      </c>
      <c r="J118" s="102" t="s">
        <v>625</v>
      </c>
      <c r="K118" s="102" t="s">
        <v>30</v>
      </c>
      <c r="L118" s="102" t="s">
        <v>48</v>
      </c>
      <c r="M118" s="102" t="s">
        <v>465</v>
      </c>
      <c r="N118" s="102">
        <v>4.5196759259259256E-2</v>
      </c>
      <c r="O118" s="102" t="s">
        <v>621</v>
      </c>
      <c r="P118" s="102">
        <v>4</v>
      </c>
      <c r="Q118" s="102">
        <v>469</v>
      </c>
      <c r="R118" s="102"/>
      <c r="S118" s="102" t="s">
        <v>48</v>
      </c>
      <c r="T118" s="102" t="s">
        <v>48</v>
      </c>
      <c r="U118" s="102" t="s">
        <v>40</v>
      </c>
      <c r="V118" s="102"/>
      <c r="W118" s="102"/>
      <c r="X118" s="102"/>
      <c r="Y118" s="102"/>
    </row>
    <row r="119" spans="1:25" ht="39.950000000000003" customHeight="1">
      <c r="A119" s="102" t="s">
        <v>615</v>
      </c>
      <c r="B119" s="102">
        <v>117</v>
      </c>
      <c r="C119" s="102">
        <v>1</v>
      </c>
      <c r="D119" s="102">
        <v>10</v>
      </c>
      <c r="E119" s="102" t="s">
        <v>626</v>
      </c>
      <c r="F119" s="102" t="s">
        <v>627</v>
      </c>
      <c r="G119" s="102" t="s">
        <v>628</v>
      </c>
      <c r="H119" s="102" t="s">
        <v>2924</v>
      </c>
      <c r="I119" s="102">
        <v>2</v>
      </c>
      <c r="J119" s="102" t="s">
        <v>629</v>
      </c>
      <c r="K119" s="102" t="s">
        <v>30</v>
      </c>
      <c r="L119" s="102" t="s">
        <v>165</v>
      </c>
      <c r="M119" s="102" t="s">
        <v>451</v>
      </c>
      <c r="N119" s="102">
        <v>4.583333333333333E-2</v>
      </c>
      <c r="O119" s="102" t="s">
        <v>621</v>
      </c>
      <c r="P119" s="102">
        <v>5</v>
      </c>
      <c r="Q119" s="102">
        <v>474</v>
      </c>
      <c r="R119" s="102"/>
      <c r="S119" s="102" t="s">
        <v>165</v>
      </c>
      <c r="T119" s="102" t="s">
        <v>54</v>
      </c>
      <c r="U119" s="102" t="s">
        <v>34</v>
      </c>
      <c r="V119" s="102"/>
      <c r="W119" s="102"/>
      <c r="X119" s="102"/>
      <c r="Y119" s="102"/>
    </row>
    <row r="120" spans="1:25" ht="39.950000000000003" customHeight="1">
      <c r="A120" s="102" t="s">
        <v>615</v>
      </c>
      <c r="B120" s="102">
        <v>118</v>
      </c>
      <c r="C120" s="102">
        <v>2</v>
      </c>
      <c r="D120" s="102">
        <v>6</v>
      </c>
      <c r="E120" s="102" t="s">
        <v>630</v>
      </c>
      <c r="F120" s="102" t="s">
        <v>631</v>
      </c>
      <c r="G120" s="102" t="s">
        <v>632</v>
      </c>
      <c r="H120" s="102" t="s">
        <v>2938</v>
      </c>
      <c r="I120" s="102">
        <v>10</v>
      </c>
      <c r="J120" s="102" t="s">
        <v>633</v>
      </c>
      <c r="K120" s="102" t="s">
        <v>30</v>
      </c>
      <c r="L120" s="102" t="s">
        <v>85</v>
      </c>
      <c r="M120" s="102" t="s">
        <v>634</v>
      </c>
      <c r="N120" s="102">
        <v>4.6527777777777779E-2</v>
      </c>
      <c r="O120" s="102" t="s">
        <v>621</v>
      </c>
      <c r="P120" s="102">
        <v>3</v>
      </c>
      <c r="Q120" s="102">
        <v>477</v>
      </c>
      <c r="R120" s="102"/>
      <c r="S120" s="102" t="s">
        <v>85</v>
      </c>
      <c r="T120" s="102" t="s">
        <v>165</v>
      </c>
      <c r="U120" s="102" t="s">
        <v>31</v>
      </c>
      <c r="V120" s="102"/>
      <c r="W120" s="102"/>
      <c r="X120" s="102"/>
      <c r="Y120" s="102" t="s">
        <v>2939</v>
      </c>
    </row>
    <row r="121" spans="1:25" ht="39.950000000000003" customHeight="1">
      <c r="A121" s="102" t="s">
        <v>615</v>
      </c>
      <c r="B121" s="102">
        <v>119</v>
      </c>
      <c r="C121" s="102">
        <v>3</v>
      </c>
      <c r="D121" s="102">
        <v>7</v>
      </c>
      <c r="E121" s="102" t="s">
        <v>635</v>
      </c>
      <c r="F121" s="102" t="s">
        <v>636</v>
      </c>
      <c r="G121" s="102" t="s">
        <v>2940</v>
      </c>
      <c r="H121" s="102" t="s">
        <v>2941</v>
      </c>
      <c r="I121" s="102">
        <v>7</v>
      </c>
      <c r="J121" s="102" t="s">
        <v>637</v>
      </c>
      <c r="K121" s="102" t="s">
        <v>638</v>
      </c>
      <c r="L121" s="102" t="s">
        <v>48</v>
      </c>
      <c r="M121" s="102" t="s">
        <v>639</v>
      </c>
      <c r="N121" s="102">
        <v>4.6875E-2</v>
      </c>
      <c r="O121" s="102" t="s">
        <v>621</v>
      </c>
      <c r="P121" s="102">
        <v>6</v>
      </c>
      <c r="Q121" s="102">
        <v>483</v>
      </c>
      <c r="R121" s="102"/>
      <c r="S121" s="102" t="s">
        <v>48</v>
      </c>
      <c r="T121" s="102" t="s">
        <v>48</v>
      </c>
      <c r="U121" s="102" t="s">
        <v>48</v>
      </c>
      <c r="V121" s="102"/>
      <c r="W121" s="102"/>
      <c r="X121" s="102"/>
      <c r="Y121" s="102" t="s">
        <v>640</v>
      </c>
    </row>
    <row r="122" spans="1:25" ht="39.950000000000003" customHeight="1">
      <c r="A122" s="102" t="s">
        <v>615</v>
      </c>
      <c r="B122" s="102">
        <v>120</v>
      </c>
      <c r="C122" s="102">
        <v>1</v>
      </c>
      <c r="D122" s="102">
        <v>10</v>
      </c>
      <c r="E122" s="102" t="s">
        <v>641</v>
      </c>
      <c r="F122" s="102" t="s">
        <v>642</v>
      </c>
      <c r="G122" s="102" t="s">
        <v>643</v>
      </c>
      <c r="H122" s="102" t="s">
        <v>2924</v>
      </c>
      <c r="I122" s="102">
        <v>2</v>
      </c>
      <c r="J122" s="102" t="s">
        <v>644</v>
      </c>
      <c r="K122" s="102" t="s">
        <v>30</v>
      </c>
      <c r="L122" s="102" t="s">
        <v>165</v>
      </c>
      <c r="M122" s="102" t="s">
        <v>451</v>
      </c>
      <c r="N122" s="102">
        <v>4.7511574074074074E-2</v>
      </c>
      <c r="O122" s="96" t="s">
        <v>621</v>
      </c>
      <c r="P122" s="102">
        <v>5</v>
      </c>
      <c r="Q122" s="102">
        <v>488</v>
      </c>
      <c r="R122" s="102"/>
      <c r="S122" s="102" t="s">
        <v>165</v>
      </c>
      <c r="T122" s="102" t="s">
        <v>54</v>
      </c>
      <c r="U122" s="102" t="s">
        <v>34</v>
      </c>
      <c r="V122" s="102"/>
      <c r="W122" s="102"/>
      <c r="X122" s="102"/>
      <c r="Y122" s="96"/>
    </row>
    <row r="123" spans="1:25" ht="39.950000000000003" customHeight="1">
      <c r="A123" s="102" t="s">
        <v>615</v>
      </c>
      <c r="B123" s="102">
        <v>121</v>
      </c>
      <c r="C123" s="102">
        <v>4</v>
      </c>
      <c r="D123" s="102">
        <v>7</v>
      </c>
      <c r="E123" s="102" t="s">
        <v>645</v>
      </c>
      <c r="F123" s="102" t="s">
        <v>646</v>
      </c>
      <c r="G123" s="102" t="s">
        <v>647</v>
      </c>
      <c r="H123" s="102" t="s">
        <v>2942</v>
      </c>
      <c r="I123" s="102">
        <v>2</v>
      </c>
      <c r="J123" s="102" t="s">
        <v>648</v>
      </c>
      <c r="K123" s="102" t="s">
        <v>30</v>
      </c>
      <c r="L123" s="102" t="s">
        <v>40</v>
      </c>
      <c r="M123" s="102" t="s">
        <v>109</v>
      </c>
      <c r="N123" s="102">
        <v>4.7800925925925927E-2</v>
      </c>
      <c r="O123" s="96" t="s">
        <v>649</v>
      </c>
      <c r="P123" s="102">
        <v>4</v>
      </c>
      <c r="Q123" s="102">
        <v>492</v>
      </c>
      <c r="R123" s="102"/>
      <c r="S123" s="102" t="s">
        <v>40</v>
      </c>
      <c r="T123" s="102" t="s">
        <v>40</v>
      </c>
      <c r="U123" s="102" t="s">
        <v>40</v>
      </c>
      <c r="V123" s="102"/>
      <c r="W123" s="102"/>
      <c r="X123" s="102"/>
      <c r="Y123" s="96" t="s">
        <v>650</v>
      </c>
    </row>
    <row r="124" spans="1:25" ht="39.950000000000003" customHeight="1">
      <c r="A124" s="102" t="s">
        <v>615</v>
      </c>
      <c r="B124" s="102">
        <v>122</v>
      </c>
      <c r="C124" s="102">
        <v>4</v>
      </c>
      <c r="D124" s="102">
        <v>7</v>
      </c>
      <c r="E124" s="96" t="s">
        <v>651</v>
      </c>
      <c r="F124" s="96" t="s">
        <v>652</v>
      </c>
      <c r="G124" s="96" t="s">
        <v>653</v>
      </c>
      <c r="H124" s="96" t="s">
        <v>2943</v>
      </c>
      <c r="I124" s="102">
        <v>4</v>
      </c>
      <c r="J124" s="102" t="s">
        <v>654</v>
      </c>
      <c r="K124" s="102" t="s">
        <v>655</v>
      </c>
      <c r="L124" s="102" t="s">
        <v>35</v>
      </c>
      <c r="M124" s="96" t="s">
        <v>656</v>
      </c>
      <c r="N124" s="102">
        <v>4.8206018518518516E-2</v>
      </c>
      <c r="O124" s="96" t="s">
        <v>649</v>
      </c>
      <c r="P124" s="102">
        <v>5</v>
      </c>
      <c r="Q124" s="102">
        <v>497</v>
      </c>
      <c r="R124" s="102"/>
      <c r="S124" s="102" t="s">
        <v>35</v>
      </c>
      <c r="T124" s="102" t="s">
        <v>48</v>
      </c>
      <c r="U124" s="102" t="s">
        <v>48</v>
      </c>
      <c r="V124" s="102"/>
      <c r="W124" s="102"/>
      <c r="X124" s="102"/>
      <c r="Y124" s="96"/>
    </row>
    <row r="125" spans="1:25" ht="39.950000000000003" customHeight="1">
      <c r="A125" s="102" t="s">
        <v>615</v>
      </c>
      <c r="B125" s="102">
        <v>123</v>
      </c>
      <c r="C125" s="102">
        <v>5</v>
      </c>
      <c r="D125" s="102">
        <v>7</v>
      </c>
      <c r="E125" s="96" t="s">
        <v>657</v>
      </c>
      <c r="F125" s="96" t="s">
        <v>658</v>
      </c>
      <c r="G125" s="96" t="s">
        <v>659</v>
      </c>
      <c r="H125" s="96" t="s">
        <v>2944</v>
      </c>
      <c r="I125" s="102">
        <v>6</v>
      </c>
      <c r="J125" s="96" t="s">
        <v>660</v>
      </c>
      <c r="K125" s="102" t="s">
        <v>661</v>
      </c>
      <c r="L125" s="102" t="s">
        <v>165</v>
      </c>
      <c r="M125" s="96" t="s">
        <v>662</v>
      </c>
      <c r="N125" s="102">
        <v>4.884259259259259E-2</v>
      </c>
      <c r="O125" s="96" t="s">
        <v>649</v>
      </c>
      <c r="P125" s="102">
        <v>6</v>
      </c>
      <c r="Q125" s="102">
        <v>503</v>
      </c>
      <c r="R125" s="102"/>
      <c r="S125" s="102" t="s">
        <v>165</v>
      </c>
      <c r="T125" s="102" t="s">
        <v>54</v>
      </c>
      <c r="U125" s="102" t="s">
        <v>54</v>
      </c>
      <c r="V125" s="102"/>
      <c r="W125" s="102"/>
      <c r="X125" s="102"/>
      <c r="Y125" s="96"/>
    </row>
    <row r="126" spans="1:25" ht="39.950000000000003" customHeight="1">
      <c r="A126" s="102" t="s">
        <v>615</v>
      </c>
      <c r="B126" s="102">
        <v>124</v>
      </c>
      <c r="C126" s="102">
        <v>6</v>
      </c>
      <c r="D126" s="102">
        <v>7</v>
      </c>
      <c r="E126" s="96" t="s">
        <v>663</v>
      </c>
      <c r="F126" s="96" t="s">
        <v>664</v>
      </c>
      <c r="G126" s="96" t="s">
        <v>665</v>
      </c>
      <c r="H126" s="96" t="s">
        <v>2945</v>
      </c>
      <c r="I126" s="102">
        <v>5</v>
      </c>
      <c r="J126" s="96" t="s">
        <v>666</v>
      </c>
      <c r="K126" s="102" t="s">
        <v>667</v>
      </c>
      <c r="L126" s="102" t="s">
        <v>54</v>
      </c>
      <c r="M126" s="96" t="s">
        <v>668</v>
      </c>
      <c r="N126" s="102">
        <v>4.9421296296296297E-2</v>
      </c>
      <c r="O126" s="96" t="s">
        <v>649</v>
      </c>
      <c r="P126" s="102">
        <v>6</v>
      </c>
      <c r="Q126" s="102">
        <v>509</v>
      </c>
      <c r="R126" s="102"/>
      <c r="S126" s="102" t="s">
        <v>54</v>
      </c>
      <c r="T126" s="102" t="s">
        <v>31</v>
      </c>
      <c r="U126" s="102" t="s">
        <v>31</v>
      </c>
      <c r="V126" s="102"/>
      <c r="W126" s="102"/>
      <c r="X126" s="102"/>
      <c r="Y126" s="96"/>
    </row>
    <row r="127" spans="1:25" ht="39.950000000000003" customHeight="1">
      <c r="A127" s="102" t="s">
        <v>615</v>
      </c>
      <c r="B127" s="102">
        <v>125</v>
      </c>
      <c r="C127" s="102">
        <v>5</v>
      </c>
      <c r="D127" s="102">
        <v>8</v>
      </c>
      <c r="E127" s="96" t="s">
        <v>669</v>
      </c>
      <c r="F127" s="96" t="s">
        <v>670</v>
      </c>
      <c r="G127" s="96" t="s">
        <v>2946</v>
      </c>
      <c r="H127" s="96" t="s">
        <v>2947</v>
      </c>
      <c r="I127" s="102">
        <v>3</v>
      </c>
      <c r="J127" s="96" t="s">
        <v>671</v>
      </c>
      <c r="K127" s="102" t="s">
        <v>672</v>
      </c>
      <c r="L127" s="102" t="s">
        <v>35</v>
      </c>
      <c r="M127" s="96" t="s">
        <v>673</v>
      </c>
      <c r="N127" s="102">
        <v>4.9826388888888892E-2</v>
      </c>
      <c r="O127" s="96" t="s">
        <v>649</v>
      </c>
      <c r="P127" s="102">
        <v>6</v>
      </c>
      <c r="Q127" s="102">
        <v>515</v>
      </c>
      <c r="R127" s="102" t="s">
        <v>674</v>
      </c>
      <c r="S127" s="102" t="s">
        <v>35</v>
      </c>
      <c r="T127" s="102" t="s">
        <v>48</v>
      </c>
      <c r="U127" s="102" t="s">
        <v>48</v>
      </c>
      <c r="V127" s="102"/>
      <c r="W127" s="102"/>
      <c r="X127" s="102"/>
      <c r="Y127" s="96"/>
    </row>
    <row r="128" spans="1:25" ht="39.950000000000003" customHeight="1">
      <c r="A128" s="102" t="s">
        <v>615</v>
      </c>
      <c r="B128" s="102">
        <v>126</v>
      </c>
      <c r="C128" s="102">
        <v>5</v>
      </c>
      <c r="D128" s="102">
        <v>8</v>
      </c>
      <c r="E128" s="96" t="s">
        <v>675</v>
      </c>
      <c r="F128" s="96" t="s">
        <v>676</v>
      </c>
      <c r="G128" s="96" t="s">
        <v>2948</v>
      </c>
      <c r="H128" s="96" t="s">
        <v>2947</v>
      </c>
      <c r="I128" s="102">
        <v>2</v>
      </c>
      <c r="J128" s="96" t="s">
        <v>677</v>
      </c>
      <c r="K128" s="102" t="s">
        <v>672</v>
      </c>
      <c r="L128" s="102" t="s">
        <v>34</v>
      </c>
      <c r="M128" s="96" t="s">
        <v>673</v>
      </c>
      <c r="N128" s="102">
        <v>5.0289351851851849E-2</v>
      </c>
      <c r="O128" s="96" t="s">
        <v>649</v>
      </c>
      <c r="P128" s="102">
        <v>7</v>
      </c>
      <c r="Q128" s="102">
        <v>522</v>
      </c>
      <c r="R128" s="102" t="s">
        <v>678</v>
      </c>
      <c r="S128" s="102" t="s">
        <v>34</v>
      </c>
      <c r="T128" s="102" t="s">
        <v>48</v>
      </c>
      <c r="U128" s="102" t="s">
        <v>48</v>
      </c>
      <c r="V128" s="102"/>
      <c r="W128" s="102"/>
      <c r="X128" s="102"/>
      <c r="Y128" s="96"/>
    </row>
    <row r="129" spans="1:25" ht="39.950000000000003" customHeight="1">
      <c r="A129" s="102" t="s">
        <v>615</v>
      </c>
      <c r="B129" s="102">
        <v>127</v>
      </c>
      <c r="C129" s="102">
        <v>4</v>
      </c>
      <c r="D129" s="102">
        <v>9</v>
      </c>
      <c r="E129" s="96" t="s">
        <v>679</v>
      </c>
      <c r="F129" s="96" t="s">
        <v>680</v>
      </c>
      <c r="G129" s="96" t="s">
        <v>681</v>
      </c>
      <c r="H129" s="96" t="s">
        <v>2949</v>
      </c>
      <c r="I129" s="102">
        <v>5</v>
      </c>
      <c r="J129" s="96" t="s">
        <v>682</v>
      </c>
      <c r="K129" s="102" t="s">
        <v>683</v>
      </c>
      <c r="L129" s="102" t="s">
        <v>40</v>
      </c>
      <c r="M129" s="96" t="s">
        <v>684</v>
      </c>
      <c r="N129" s="102">
        <v>5.0578703703703702E-2</v>
      </c>
      <c r="O129" s="96" t="s">
        <v>649</v>
      </c>
      <c r="P129" s="102">
        <v>7</v>
      </c>
      <c r="Q129" s="102">
        <v>529</v>
      </c>
      <c r="R129" s="102"/>
      <c r="S129" s="102" t="s">
        <v>40</v>
      </c>
      <c r="T129" s="102" t="s">
        <v>40</v>
      </c>
      <c r="U129" s="102" t="s">
        <v>40</v>
      </c>
      <c r="V129" s="102"/>
      <c r="W129" s="102"/>
      <c r="X129" s="102"/>
      <c r="Y129" s="96"/>
    </row>
    <row r="130" spans="1:25" ht="39.950000000000003" customHeight="1">
      <c r="A130" s="102" t="s">
        <v>615</v>
      </c>
      <c r="B130" s="102">
        <v>128</v>
      </c>
      <c r="C130" s="102">
        <v>5</v>
      </c>
      <c r="D130" s="102">
        <v>9</v>
      </c>
      <c r="E130" s="96" t="s">
        <v>685</v>
      </c>
      <c r="F130" s="96" t="s">
        <v>686</v>
      </c>
      <c r="G130" s="96" t="s">
        <v>687</v>
      </c>
      <c r="H130" s="96" t="s">
        <v>2950</v>
      </c>
      <c r="I130" s="102">
        <v>5</v>
      </c>
      <c r="J130" s="96" t="s">
        <v>688</v>
      </c>
      <c r="K130" s="102" t="s">
        <v>689</v>
      </c>
      <c r="L130" s="102" t="s">
        <v>40</v>
      </c>
      <c r="M130" s="96" t="s">
        <v>690</v>
      </c>
      <c r="N130" s="102">
        <v>5.0868055555555555E-2</v>
      </c>
      <c r="O130" s="96" t="s">
        <v>649</v>
      </c>
      <c r="P130" s="102">
        <v>6</v>
      </c>
      <c r="Q130" s="102">
        <v>535</v>
      </c>
      <c r="R130" s="102"/>
      <c r="S130" s="102" t="s">
        <v>40</v>
      </c>
      <c r="T130" s="102" t="s">
        <v>41</v>
      </c>
      <c r="U130" s="102" t="s">
        <v>41</v>
      </c>
      <c r="V130" s="102"/>
      <c r="W130" s="102"/>
      <c r="X130" s="102"/>
      <c r="Y130" s="96" t="s">
        <v>691</v>
      </c>
    </row>
    <row r="131" spans="1:25" ht="39.950000000000003" customHeight="1">
      <c r="A131" s="102" t="s">
        <v>615</v>
      </c>
      <c r="B131" s="102">
        <v>129</v>
      </c>
      <c r="C131" s="102">
        <v>5</v>
      </c>
      <c r="D131" s="102">
        <v>9</v>
      </c>
      <c r="E131" s="96" t="s">
        <v>692</v>
      </c>
      <c r="F131" s="96" t="s">
        <v>693</v>
      </c>
      <c r="G131" s="96" t="s">
        <v>694</v>
      </c>
      <c r="H131" s="96" t="s">
        <v>2951</v>
      </c>
      <c r="I131" s="102">
        <v>3</v>
      </c>
      <c r="J131" s="96" t="s">
        <v>695</v>
      </c>
      <c r="K131" s="102" t="s">
        <v>696</v>
      </c>
      <c r="L131" s="102" t="s">
        <v>41</v>
      </c>
      <c r="M131" s="96" t="s">
        <v>697</v>
      </c>
      <c r="N131" s="102">
        <v>5.1099537037037034E-2</v>
      </c>
      <c r="O131" s="96" t="s">
        <v>649</v>
      </c>
      <c r="P131" s="102">
        <v>6</v>
      </c>
      <c r="Q131" s="102">
        <v>541</v>
      </c>
      <c r="R131" s="102"/>
      <c r="S131" s="102" t="s">
        <v>41</v>
      </c>
      <c r="T131" s="102" t="s">
        <v>41</v>
      </c>
      <c r="U131" s="102" t="s">
        <v>41</v>
      </c>
      <c r="V131" s="102"/>
      <c r="W131" s="102"/>
      <c r="X131" s="102"/>
      <c r="Y131" s="96"/>
    </row>
    <row r="132" spans="1:25" ht="39.950000000000003" customHeight="1">
      <c r="A132" s="102" t="s">
        <v>615</v>
      </c>
      <c r="B132" s="102">
        <v>130</v>
      </c>
      <c r="C132" s="102">
        <v>5</v>
      </c>
      <c r="D132" s="102">
        <v>8</v>
      </c>
      <c r="E132" s="96" t="s">
        <v>698</v>
      </c>
      <c r="F132" s="96" t="s">
        <v>699</v>
      </c>
      <c r="G132" s="96" t="s">
        <v>2952</v>
      </c>
      <c r="H132" s="96" t="s">
        <v>2947</v>
      </c>
      <c r="I132" s="102">
        <v>3</v>
      </c>
      <c r="J132" s="96" t="s">
        <v>700</v>
      </c>
      <c r="K132" s="102" t="s">
        <v>672</v>
      </c>
      <c r="L132" s="102" t="s">
        <v>54</v>
      </c>
      <c r="M132" s="96" t="s">
        <v>673</v>
      </c>
      <c r="N132" s="102">
        <v>5.167824074074074E-2</v>
      </c>
      <c r="O132" s="96" t="s">
        <v>649</v>
      </c>
      <c r="P132" s="102">
        <v>9</v>
      </c>
      <c r="Q132" s="102">
        <v>550</v>
      </c>
      <c r="R132" s="102" t="s">
        <v>701</v>
      </c>
      <c r="S132" s="102" t="s">
        <v>54</v>
      </c>
      <c r="T132" s="102" t="s">
        <v>34</v>
      </c>
      <c r="U132" s="102" t="s">
        <v>34</v>
      </c>
      <c r="V132" s="102"/>
      <c r="W132" s="102"/>
      <c r="X132" s="102"/>
      <c r="Y132" s="96"/>
    </row>
    <row r="133" spans="1:25" ht="39.950000000000003" customHeight="1">
      <c r="A133" s="102" t="s">
        <v>615</v>
      </c>
      <c r="B133" s="102">
        <v>131</v>
      </c>
      <c r="C133" s="102">
        <v>1</v>
      </c>
      <c r="D133" s="102">
        <v>7</v>
      </c>
      <c r="E133" s="96" t="s">
        <v>702</v>
      </c>
      <c r="F133" s="96" t="s">
        <v>703</v>
      </c>
      <c r="G133" s="96" t="s">
        <v>704</v>
      </c>
      <c r="H133" s="96" t="s">
        <v>2953</v>
      </c>
      <c r="I133" s="102">
        <v>2</v>
      </c>
      <c r="J133" s="96" t="s">
        <v>705</v>
      </c>
      <c r="K133" s="102" t="s">
        <v>30</v>
      </c>
      <c r="L133" s="102" t="s">
        <v>42</v>
      </c>
      <c r="M133" s="96" t="s">
        <v>706</v>
      </c>
      <c r="N133" s="102">
        <v>5.185185185185185E-2</v>
      </c>
      <c r="O133" s="96" t="s">
        <v>649</v>
      </c>
      <c r="P133" s="102">
        <v>2</v>
      </c>
      <c r="Q133" s="102">
        <v>552</v>
      </c>
      <c r="R133" s="102"/>
      <c r="S133" s="102" t="s">
        <v>42</v>
      </c>
      <c r="T133" s="102" t="s">
        <v>42</v>
      </c>
      <c r="U133" s="102" t="s">
        <v>42</v>
      </c>
      <c r="V133" s="102"/>
      <c r="W133" s="102"/>
      <c r="X133" s="102"/>
      <c r="Y133" s="96"/>
    </row>
    <row r="134" spans="1:25" ht="39.950000000000003" customHeight="1">
      <c r="A134" s="102" t="s">
        <v>615</v>
      </c>
      <c r="B134" s="102">
        <v>132</v>
      </c>
      <c r="C134" s="102">
        <v>3</v>
      </c>
      <c r="D134" s="102">
        <v>8</v>
      </c>
      <c r="E134" s="96" t="s">
        <v>707</v>
      </c>
      <c r="F134" s="96" t="s">
        <v>708</v>
      </c>
      <c r="G134" s="96" t="s">
        <v>709</v>
      </c>
      <c r="H134" s="96" t="s">
        <v>2954</v>
      </c>
      <c r="I134" s="102">
        <v>2</v>
      </c>
      <c r="J134" s="96" t="s">
        <v>710</v>
      </c>
      <c r="K134" s="102" t="s">
        <v>30</v>
      </c>
      <c r="L134" s="102" t="s">
        <v>42</v>
      </c>
      <c r="M134" s="96" t="s">
        <v>711</v>
      </c>
      <c r="N134" s="102">
        <v>5.2025462962962968E-2</v>
      </c>
      <c r="O134" s="96" t="s">
        <v>649</v>
      </c>
      <c r="P134" s="102">
        <v>4</v>
      </c>
      <c r="Q134" s="102">
        <v>556</v>
      </c>
      <c r="R134" s="102"/>
      <c r="S134" s="102" t="s">
        <v>42</v>
      </c>
      <c r="T134" s="102" t="s">
        <v>42</v>
      </c>
      <c r="U134" s="102" t="s">
        <v>42</v>
      </c>
      <c r="V134" s="102"/>
      <c r="W134" s="102"/>
      <c r="X134" s="102"/>
      <c r="Y134" s="96"/>
    </row>
    <row r="135" spans="1:25" ht="39.950000000000003" customHeight="1">
      <c r="A135" s="102" t="s">
        <v>615</v>
      </c>
      <c r="B135" s="102">
        <v>133</v>
      </c>
      <c r="C135" s="102">
        <v>1</v>
      </c>
      <c r="D135" s="102">
        <v>7</v>
      </c>
      <c r="E135" s="96" t="s">
        <v>712</v>
      </c>
      <c r="F135" s="96" t="s">
        <v>713</v>
      </c>
      <c r="G135" s="96" t="s">
        <v>714</v>
      </c>
      <c r="H135" s="96" t="s">
        <v>2955</v>
      </c>
      <c r="I135" s="102">
        <v>2</v>
      </c>
      <c r="J135" s="96" t="s">
        <v>715</v>
      </c>
      <c r="K135" s="102" t="s">
        <v>716</v>
      </c>
      <c r="L135" s="102" t="s">
        <v>41</v>
      </c>
      <c r="M135" s="96" t="s">
        <v>717</v>
      </c>
      <c r="N135" s="102">
        <v>5.2256944444444446E-2</v>
      </c>
      <c r="O135" s="96" t="s">
        <v>649</v>
      </c>
      <c r="P135" s="102">
        <v>3</v>
      </c>
      <c r="Q135" s="102">
        <v>559</v>
      </c>
      <c r="R135" s="102"/>
      <c r="S135" s="102" t="s">
        <v>41</v>
      </c>
      <c r="T135" s="102" t="s">
        <v>41</v>
      </c>
      <c r="U135" s="102" t="s">
        <v>41</v>
      </c>
      <c r="V135" s="102"/>
      <c r="W135" s="102" t="s">
        <v>718</v>
      </c>
      <c r="X135" s="102" t="s">
        <v>719</v>
      </c>
      <c r="Y135" s="96"/>
    </row>
    <row r="136" spans="1:25" ht="39.950000000000003" customHeight="1">
      <c r="A136" s="102" t="s">
        <v>615</v>
      </c>
      <c r="B136" s="102">
        <v>134</v>
      </c>
      <c r="C136" s="102">
        <v>1</v>
      </c>
      <c r="D136" s="102">
        <v>8</v>
      </c>
      <c r="E136" s="96" t="s">
        <v>720</v>
      </c>
      <c r="F136" s="96" t="s">
        <v>721</v>
      </c>
      <c r="G136" s="96" t="s">
        <v>2956</v>
      </c>
      <c r="H136" s="96" t="s">
        <v>2957</v>
      </c>
      <c r="I136" s="102">
        <v>4</v>
      </c>
      <c r="J136" s="96" t="s">
        <v>722</v>
      </c>
      <c r="K136" s="102" t="s">
        <v>30</v>
      </c>
      <c r="L136" s="102" t="s">
        <v>40</v>
      </c>
      <c r="M136" s="96" t="s">
        <v>723</v>
      </c>
      <c r="N136" s="102">
        <v>5.2546296296296299E-2</v>
      </c>
      <c r="O136" s="96" t="s">
        <v>649</v>
      </c>
      <c r="P136" s="102">
        <v>2</v>
      </c>
      <c r="Q136" s="102">
        <v>561</v>
      </c>
      <c r="R136" s="102"/>
      <c r="S136" s="102" t="s">
        <v>40</v>
      </c>
      <c r="T136" s="102" t="s">
        <v>40</v>
      </c>
      <c r="U136" s="102" t="s">
        <v>40</v>
      </c>
      <c r="V136" s="102"/>
      <c r="W136" s="102" t="s">
        <v>724</v>
      </c>
      <c r="X136" s="102"/>
      <c r="Y136" s="96" t="s">
        <v>725</v>
      </c>
    </row>
    <row r="137" spans="1:25" ht="39.950000000000003" customHeight="1">
      <c r="A137" s="102" t="s">
        <v>615</v>
      </c>
      <c r="B137" s="102">
        <v>135</v>
      </c>
      <c r="C137" s="102">
        <v>2</v>
      </c>
      <c r="D137" s="102">
        <v>8</v>
      </c>
      <c r="E137" s="96" t="s">
        <v>726</v>
      </c>
      <c r="F137" s="96" t="s">
        <v>727</v>
      </c>
      <c r="G137" s="96" t="s">
        <v>728</v>
      </c>
      <c r="H137" s="96" t="s">
        <v>2884</v>
      </c>
      <c r="I137" s="102">
        <v>3</v>
      </c>
      <c r="J137" s="96" t="s">
        <v>729</v>
      </c>
      <c r="K137" s="102" t="s">
        <v>30</v>
      </c>
      <c r="L137" s="102" t="s">
        <v>35</v>
      </c>
      <c r="M137" s="96" t="s">
        <v>91</v>
      </c>
      <c r="N137" s="102">
        <v>5.2951388888888888E-2</v>
      </c>
      <c r="O137" s="96" t="s">
        <v>730</v>
      </c>
      <c r="P137" s="102">
        <v>3</v>
      </c>
      <c r="Q137" s="102">
        <v>564</v>
      </c>
      <c r="R137" s="102"/>
      <c r="S137" s="102" t="s">
        <v>35</v>
      </c>
      <c r="T137" s="102" t="s">
        <v>48</v>
      </c>
      <c r="U137" s="102" t="s">
        <v>48</v>
      </c>
      <c r="V137" s="102"/>
      <c r="W137" s="102" t="s">
        <v>731</v>
      </c>
      <c r="X137" s="102"/>
      <c r="Y137" s="96" t="s">
        <v>543</v>
      </c>
    </row>
    <row r="138" spans="1:25" ht="39.950000000000003" customHeight="1">
      <c r="A138" s="102" t="s">
        <v>615</v>
      </c>
      <c r="B138" s="102">
        <v>136</v>
      </c>
      <c r="C138" s="102">
        <v>2</v>
      </c>
      <c r="D138" s="102">
        <v>8</v>
      </c>
      <c r="E138" s="96" t="s">
        <v>732</v>
      </c>
      <c r="F138" s="96" t="s">
        <v>733</v>
      </c>
      <c r="G138" s="96" t="s">
        <v>734</v>
      </c>
      <c r="H138" s="96" t="s">
        <v>2884</v>
      </c>
      <c r="I138" s="102">
        <v>4</v>
      </c>
      <c r="J138" s="96" t="s">
        <v>735</v>
      </c>
      <c r="K138" s="102" t="s">
        <v>30</v>
      </c>
      <c r="L138" s="102" t="s">
        <v>35</v>
      </c>
      <c r="M138" s="96" t="s">
        <v>91</v>
      </c>
      <c r="N138" s="102">
        <v>5.3356481481481484E-2</v>
      </c>
      <c r="O138" s="96" t="s">
        <v>736</v>
      </c>
      <c r="P138" s="102">
        <v>3</v>
      </c>
      <c r="Q138" s="102">
        <v>567</v>
      </c>
      <c r="R138" s="102"/>
      <c r="S138" s="102" t="s">
        <v>35</v>
      </c>
      <c r="T138" s="102" t="s">
        <v>48</v>
      </c>
      <c r="U138" s="102" t="s">
        <v>48</v>
      </c>
      <c r="V138" s="102"/>
      <c r="W138" s="102" t="s">
        <v>737</v>
      </c>
      <c r="X138" s="102"/>
      <c r="Y138" s="96" t="s">
        <v>738</v>
      </c>
    </row>
    <row r="139" spans="1:25" ht="39.950000000000003" customHeight="1">
      <c r="A139" s="102" t="s">
        <v>615</v>
      </c>
      <c r="B139" s="102">
        <v>137</v>
      </c>
      <c r="C139" s="102">
        <v>2</v>
      </c>
      <c r="D139" s="102">
        <v>8</v>
      </c>
      <c r="E139" s="96" t="s">
        <v>739</v>
      </c>
      <c r="F139" s="96" t="s">
        <v>740</v>
      </c>
      <c r="G139" s="96" t="s">
        <v>741</v>
      </c>
      <c r="H139" s="96" t="s">
        <v>2884</v>
      </c>
      <c r="I139" s="102">
        <v>2</v>
      </c>
      <c r="J139" s="96" t="s">
        <v>742</v>
      </c>
      <c r="K139" s="102" t="s">
        <v>30</v>
      </c>
      <c r="L139" s="102" t="s">
        <v>35</v>
      </c>
      <c r="M139" s="96" t="s">
        <v>91</v>
      </c>
      <c r="N139" s="102">
        <v>5.3761574074074073E-2</v>
      </c>
      <c r="O139" s="96" t="s">
        <v>743</v>
      </c>
      <c r="P139" s="102">
        <v>3</v>
      </c>
      <c r="Q139" s="102">
        <v>570</v>
      </c>
      <c r="R139" s="102"/>
      <c r="S139" s="102" t="s">
        <v>35</v>
      </c>
      <c r="T139" s="102" t="s">
        <v>48</v>
      </c>
      <c r="U139" s="102" t="s">
        <v>48</v>
      </c>
      <c r="V139" s="102"/>
      <c r="W139" s="102"/>
      <c r="X139" s="102"/>
      <c r="Y139" s="96" t="s">
        <v>744</v>
      </c>
    </row>
    <row r="140" spans="1:25" ht="39.950000000000003" customHeight="1">
      <c r="A140" s="102" t="s">
        <v>615</v>
      </c>
      <c r="B140" s="102">
        <v>138</v>
      </c>
      <c r="C140" s="102">
        <v>2</v>
      </c>
      <c r="D140" s="102">
        <v>8</v>
      </c>
      <c r="E140" s="102" t="s">
        <v>745</v>
      </c>
      <c r="F140" s="102" t="s">
        <v>746</v>
      </c>
      <c r="G140" s="102" t="s">
        <v>747</v>
      </c>
      <c r="H140" s="102" t="s">
        <v>2884</v>
      </c>
      <c r="I140" s="102">
        <v>2</v>
      </c>
      <c r="J140" s="102" t="s">
        <v>748</v>
      </c>
      <c r="K140" s="102" t="s">
        <v>30</v>
      </c>
      <c r="L140" s="102" t="s">
        <v>35</v>
      </c>
      <c r="M140" s="102" t="s">
        <v>91</v>
      </c>
      <c r="N140" s="102">
        <v>5.4166666666666669E-2</v>
      </c>
      <c r="O140" s="102" t="s">
        <v>743</v>
      </c>
      <c r="P140" s="102">
        <v>3</v>
      </c>
      <c r="Q140" s="102">
        <v>573</v>
      </c>
      <c r="R140" s="102"/>
      <c r="S140" s="102" t="s">
        <v>35</v>
      </c>
      <c r="T140" s="102" t="s">
        <v>48</v>
      </c>
      <c r="U140" s="102" t="s">
        <v>48</v>
      </c>
      <c r="V140" s="102"/>
      <c r="W140" s="102" t="s">
        <v>749</v>
      </c>
      <c r="X140" s="102"/>
      <c r="Y140" s="96" t="s">
        <v>104</v>
      </c>
    </row>
    <row r="141" spans="1:25" ht="39.950000000000003" customHeight="1">
      <c r="A141" s="102" t="s">
        <v>615</v>
      </c>
      <c r="B141" s="102">
        <v>139</v>
      </c>
      <c r="C141" s="102">
        <v>1</v>
      </c>
      <c r="D141" s="102">
        <v>7</v>
      </c>
      <c r="E141" s="96" t="s">
        <v>750</v>
      </c>
      <c r="F141" s="96" t="s">
        <v>751</v>
      </c>
      <c r="G141" s="96" t="s">
        <v>752</v>
      </c>
      <c r="H141" s="96" t="s">
        <v>2958</v>
      </c>
      <c r="I141" s="102">
        <v>2</v>
      </c>
      <c r="J141" s="96" t="s">
        <v>753</v>
      </c>
      <c r="K141" s="102" t="s">
        <v>30</v>
      </c>
      <c r="L141" s="102" t="s">
        <v>237</v>
      </c>
      <c r="M141" s="96" t="s">
        <v>754</v>
      </c>
      <c r="N141" s="102">
        <v>5.4282407407407404E-2</v>
      </c>
      <c r="O141" s="96" t="s">
        <v>755</v>
      </c>
      <c r="P141" s="102">
        <v>3</v>
      </c>
      <c r="Q141" s="102">
        <v>576</v>
      </c>
      <c r="R141" s="102"/>
      <c r="S141" s="102" t="s">
        <v>237</v>
      </c>
      <c r="T141" s="102" t="s">
        <v>237</v>
      </c>
      <c r="U141" s="102" t="s">
        <v>237</v>
      </c>
      <c r="V141" s="102"/>
      <c r="W141" s="102"/>
      <c r="X141" s="102"/>
      <c r="Y141" s="96"/>
    </row>
    <row r="142" spans="1:25" ht="39.950000000000003" customHeight="1">
      <c r="A142" s="102" t="s">
        <v>615</v>
      </c>
      <c r="B142" s="102">
        <v>140</v>
      </c>
      <c r="C142" s="102">
        <v>4</v>
      </c>
      <c r="D142" s="102">
        <v>8</v>
      </c>
      <c r="E142" s="96" t="s">
        <v>756</v>
      </c>
      <c r="F142" s="96" t="s">
        <v>757</v>
      </c>
      <c r="G142" s="96" t="s">
        <v>758</v>
      </c>
      <c r="H142" s="96" t="s">
        <v>2959</v>
      </c>
      <c r="I142" s="102">
        <v>5</v>
      </c>
      <c r="J142" s="96" t="s">
        <v>759</v>
      </c>
      <c r="K142" s="102" t="s">
        <v>760</v>
      </c>
      <c r="L142" s="102" t="s">
        <v>40</v>
      </c>
      <c r="M142" s="96" t="s">
        <v>761</v>
      </c>
      <c r="N142" s="102">
        <v>5.4571759259259257E-2</v>
      </c>
      <c r="O142" s="96" t="s">
        <v>755</v>
      </c>
      <c r="P142" s="102">
        <v>5</v>
      </c>
      <c r="Q142" s="102">
        <v>581</v>
      </c>
      <c r="R142" s="102"/>
      <c r="S142" s="102" t="s">
        <v>40</v>
      </c>
      <c r="T142" s="102" t="s">
        <v>41</v>
      </c>
      <c r="U142" s="102" t="s">
        <v>41</v>
      </c>
      <c r="V142" s="102"/>
      <c r="W142" s="102"/>
      <c r="X142" s="102"/>
      <c r="Y142" s="96" t="s">
        <v>762</v>
      </c>
    </row>
    <row r="143" spans="1:25" ht="39.950000000000003" customHeight="1">
      <c r="A143" s="102" t="s">
        <v>615</v>
      </c>
      <c r="B143" s="102">
        <v>141</v>
      </c>
      <c r="C143" s="102">
        <v>5</v>
      </c>
      <c r="D143" s="102">
        <v>8</v>
      </c>
      <c r="E143" s="102" t="s">
        <v>763</v>
      </c>
      <c r="F143" s="102" t="s">
        <v>764</v>
      </c>
      <c r="G143" s="102" t="s">
        <v>2960</v>
      </c>
      <c r="H143" s="102" t="s">
        <v>2947</v>
      </c>
      <c r="I143" s="102">
        <v>4</v>
      </c>
      <c r="J143" s="102" t="s">
        <v>2961</v>
      </c>
      <c r="K143" s="102" t="s">
        <v>672</v>
      </c>
      <c r="L143" s="102" t="s">
        <v>35</v>
      </c>
      <c r="M143" s="102" t="s">
        <v>673</v>
      </c>
      <c r="N143" s="102">
        <v>5.4976851851851853E-2</v>
      </c>
      <c r="O143" s="102" t="s">
        <v>755</v>
      </c>
      <c r="P143" s="102">
        <v>9</v>
      </c>
      <c r="Q143" s="102">
        <v>590</v>
      </c>
      <c r="R143" s="102" t="s">
        <v>765</v>
      </c>
      <c r="S143" s="102" t="s">
        <v>35</v>
      </c>
      <c r="T143" s="102" t="s">
        <v>48</v>
      </c>
      <c r="U143" s="102" t="s">
        <v>48</v>
      </c>
      <c r="V143" s="102"/>
      <c r="W143" s="102"/>
      <c r="X143" s="102"/>
      <c r="Y143" s="96" t="s">
        <v>766</v>
      </c>
    </row>
    <row r="144" spans="1:25" ht="39.950000000000003" customHeight="1">
      <c r="A144" s="102" t="s">
        <v>615</v>
      </c>
      <c r="B144" s="102">
        <v>142</v>
      </c>
      <c r="C144" s="102">
        <v>5</v>
      </c>
      <c r="D144" s="102">
        <v>8</v>
      </c>
      <c r="E144" s="96" t="s">
        <v>767</v>
      </c>
      <c r="F144" s="96" t="s">
        <v>768</v>
      </c>
      <c r="G144" s="96" t="s">
        <v>769</v>
      </c>
      <c r="H144" s="96" t="s">
        <v>2947</v>
      </c>
      <c r="I144" s="102">
        <v>2</v>
      </c>
      <c r="J144" s="96" t="s">
        <v>770</v>
      </c>
      <c r="K144" s="102" t="s">
        <v>672</v>
      </c>
      <c r="L144" s="102" t="s">
        <v>42</v>
      </c>
      <c r="M144" s="96" t="s">
        <v>673</v>
      </c>
      <c r="N144" s="102">
        <v>5.5150462962962964E-2</v>
      </c>
      <c r="O144" s="96" t="s">
        <v>755</v>
      </c>
      <c r="P144" s="102">
        <v>8</v>
      </c>
      <c r="Q144" s="102">
        <v>598</v>
      </c>
      <c r="R144" s="102" t="s">
        <v>771</v>
      </c>
      <c r="S144" s="102" t="s">
        <v>42</v>
      </c>
      <c r="T144" s="102" t="s">
        <v>42</v>
      </c>
      <c r="U144" s="102" t="s">
        <v>42</v>
      </c>
      <c r="V144" s="102"/>
      <c r="W144" s="102"/>
      <c r="X144" s="102" t="s">
        <v>772</v>
      </c>
      <c r="Y144" s="96"/>
    </row>
    <row r="145" spans="1:25" ht="39.950000000000003" customHeight="1">
      <c r="A145" s="102" t="s">
        <v>615</v>
      </c>
      <c r="B145" s="102">
        <v>143</v>
      </c>
      <c r="C145" s="102">
        <v>2</v>
      </c>
      <c r="D145" s="102">
        <v>8</v>
      </c>
      <c r="E145" s="96" t="s">
        <v>773</v>
      </c>
      <c r="F145" s="96" t="s">
        <v>774</v>
      </c>
      <c r="G145" s="96" t="s">
        <v>775</v>
      </c>
      <c r="H145" s="96" t="s">
        <v>2884</v>
      </c>
      <c r="I145" s="102">
        <v>3</v>
      </c>
      <c r="J145" s="96" t="s">
        <v>776</v>
      </c>
      <c r="K145" s="102" t="s">
        <v>30</v>
      </c>
      <c r="L145" s="102" t="s">
        <v>35</v>
      </c>
      <c r="M145" s="96" t="s">
        <v>91</v>
      </c>
      <c r="N145" s="102">
        <v>5.5555555555555552E-2</v>
      </c>
      <c r="O145" s="96" t="s">
        <v>777</v>
      </c>
      <c r="P145" s="102">
        <v>3</v>
      </c>
      <c r="Q145" s="102">
        <v>601</v>
      </c>
      <c r="R145" s="102"/>
      <c r="S145" s="102" t="s">
        <v>35</v>
      </c>
      <c r="T145" s="102" t="s">
        <v>48</v>
      </c>
      <c r="U145" s="102" t="s">
        <v>48</v>
      </c>
      <c r="V145" s="102"/>
      <c r="W145" s="102" t="s">
        <v>778</v>
      </c>
      <c r="X145" s="102"/>
      <c r="Y145" s="96" t="s">
        <v>543</v>
      </c>
    </row>
    <row r="146" spans="1:25" ht="39.950000000000003" customHeight="1">
      <c r="A146" s="102" t="s">
        <v>615</v>
      </c>
      <c r="B146" s="102">
        <v>144</v>
      </c>
      <c r="C146" s="102">
        <v>3</v>
      </c>
      <c r="D146" s="102">
        <v>8</v>
      </c>
      <c r="E146" s="96" t="s">
        <v>779</v>
      </c>
      <c r="F146" s="96" t="s">
        <v>780</v>
      </c>
      <c r="G146" s="96" t="s">
        <v>781</v>
      </c>
      <c r="H146" s="96" t="s">
        <v>2962</v>
      </c>
      <c r="I146" s="102">
        <v>4</v>
      </c>
      <c r="J146" s="96" t="s">
        <v>782</v>
      </c>
      <c r="K146" s="102" t="s">
        <v>30</v>
      </c>
      <c r="L146" s="102" t="s">
        <v>41</v>
      </c>
      <c r="M146" s="96" t="s">
        <v>783</v>
      </c>
      <c r="N146" s="102">
        <v>5.5787037037037038E-2</v>
      </c>
      <c r="O146" s="96" t="s">
        <v>784</v>
      </c>
      <c r="P146" s="102">
        <v>4</v>
      </c>
      <c r="Q146" s="102">
        <v>605</v>
      </c>
      <c r="R146" s="102"/>
      <c r="S146" s="102" t="s">
        <v>41</v>
      </c>
      <c r="T146" s="102" t="s">
        <v>41</v>
      </c>
      <c r="U146" s="102" t="s">
        <v>41</v>
      </c>
      <c r="V146" s="102"/>
      <c r="W146" s="102"/>
      <c r="X146" s="102"/>
      <c r="Y146" s="96" t="s">
        <v>785</v>
      </c>
    </row>
    <row r="147" spans="1:25" ht="39.950000000000003" customHeight="1">
      <c r="A147" s="102" t="s">
        <v>615</v>
      </c>
      <c r="B147" s="102">
        <v>145</v>
      </c>
      <c r="C147" s="102">
        <v>2</v>
      </c>
      <c r="D147" s="102">
        <v>8</v>
      </c>
      <c r="E147" s="96" t="s">
        <v>786</v>
      </c>
      <c r="F147" s="96" t="s">
        <v>787</v>
      </c>
      <c r="G147" s="96" t="s">
        <v>788</v>
      </c>
      <c r="H147" s="96" t="s">
        <v>2963</v>
      </c>
      <c r="I147" s="102">
        <v>3</v>
      </c>
      <c r="J147" s="96" t="s">
        <v>789</v>
      </c>
      <c r="K147" s="102" t="s">
        <v>790</v>
      </c>
      <c r="L147" s="102" t="s">
        <v>48</v>
      </c>
      <c r="M147" s="96" t="s">
        <v>791</v>
      </c>
      <c r="N147" s="102">
        <v>5.6134259259259259E-2</v>
      </c>
      <c r="O147" s="96" t="s">
        <v>784</v>
      </c>
      <c r="P147" s="102">
        <v>3</v>
      </c>
      <c r="Q147" s="102">
        <v>608</v>
      </c>
      <c r="R147" s="102"/>
      <c r="S147" s="102" t="s">
        <v>48</v>
      </c>
      <c r="T147" s="102" t="s">
        <v>48</v>
      </c>
      <c r="U147" s="102" t="s">
        <v>48</v>
      </c>
      <c r="V147" s="102"/>
      <c r="W147" s="102"/>
      <c r="X147" s="102"/>
      <c r="Y147" s="96" t="s">
        <v>792</v>
      </c>
    </row>
    <row r="148" spans="1:25" ht="39.950000000000003" customHeight="1">
      <c r="A148" s="102" t="s">
        <v>615</v>
      </c>
      <c r="B148" s="102">
        <v>146</v>
      </c>
      <c r="C148" s="102">
        <v>7</v>
      </c>
      <c r="D148" s="102">
        <v>10</v>
      </c>
      <c r="E148" s="96" t="s">
        <v>2964</v>
      </c>
      <c r="F148" s="96" t="s">
        <v>793</v>
      </c>
      <c r="G148" s="96" t="s">
        <v>794</v>
      </c>
      <c r="H148" s="96" t="s">
        <v>2965</v>
      </c>
      <c r="I148" s="102">
        <v>4</v>
      </c>
      <c r="J148" s="96" t="s">
        <v>795</v>
      </c>
      <c r="K148" s="102" t="s">
        <v>796</v>
      </c>
      <c r="L148" s="102" t="s">
        <v>797</v>
      </c>
      <c r="M148" s="96" t="s">
        <v>798</v>
      </c>
      <c r="N148" s="102">
        <v>5.752314814814815E-2</v>
      </c>
      <c r="O148" s="96" t="s">
        <v>799</v>
      </c>
      <c r="P148" s="102">
        <v>12</v>
      </c>
      <c r="Q148" s="102">
        <v>620</v>
      </c>
      <c r="R148" s="102" t="s">
        <v>800</v>
      </c>
      <c r="S148" s="102" t="s">
        <v>797</v>
      </c>
      <c r="T148" s="102" t="s">
        <v>801</v>
      </c>
      <c r="U148" s="102" t="s">
        <v>802</v>
      </c>
      <c r="V148" s="102"/>
      <c r="W148" s="102"/>
      <c r="X148" s="102"/>
      <c r="Y148" s="96" t="s">
        <v>2966</v>
      </c>
    </row>
    <row r="149" spans="1:25" ht="39.950000000000003" customHeight="1">
      <c r="A149" s="102" t="s">
        <v>615</v>
      </c>
      <c r="B149" s="102">
        <v>147</v>
      </c>
      <c r="C149" s="102">
        <v>8</v>
      </c>
      <c r="D149" s="102">
        <v>10</v>
      </c>
      <c r="E149" s="96" t="s">
        <v>803</v>
      </c>
      <c r="F149" s="96" t="s">
        <v>804</v>
      </c>
      <c r="G149" s="96" t="s">
        <v>805</v>
      </c>
      <c r="H149" s="96" t="s">
        <v>2967</v>
      </c>
      <c r="I149" s="102">
        <v>5</v>
      </c>
      <c r="J149" s="96" t="s">
        <v>806</v>
      </c>
      <c r="K149" s="102" t="s">
        <v>807</v>
      </c>
      <c r="L149" s="102" t="s">
        <v>801</v>
      </c>
      <c r="M149" s="96" t="s">
        <v>808</v>
      </c>
      <c r="N149" s="102">
        <v>5.8796296296296298E-2</v>
      </c>
      <c r="O149" s="96" t="s">
        <v>799</v>
      </c>
      <c r="P149" s="102">
        <v>11</v>
      </c>
      <c r="Q149" s="102">
        <v>631</v>
      </c>
      <c r="R149" s="102" t="s">
        <v>809</v>
      </c>
      <c r="S149" s="102" t="s">
        <v>801</v>
      </c>
      <c r="T149" s="102" t="s">
        <v>802</v>
      </c>
      <c r="U149" s="102" t="s">
        <v>810</v>
      </c>
      <c r="V149" s="102"/>
      <c r="W149" s="102"/>
      <c r="X149" s="102"/>
      <c r="Y149" s="96"/>
    </row>
    <row r="150" spans="1:25" ht="39.950000000000003" customHeight="1">
      <c r="A150" s="102" t="s">
        <v>615</v>
      </c>
      <c r="B150" s="102">
        <v>148</v>
      </c>
      <c r="C150" s="102">
        <v>8</v>
      </c>
      <c r="D150" s="102">
        <v>10</v>
      </c>
      <c r="E150" s="96" t="s">
        <v>811</v>
      </c>
      <c r="F150" s="96" t="s">
        <v>812</v>
      </c>
      <c r="G150" s="96" t="s">
        <v>2968</v>
      </c>
      <c r="H150" s="96" t="s">
        <v>2967</v>
      </c>
      <c r="I150" s="102">
        <v>4</v>
      </c>
      <c r="J150" s="96" t="s">
        <v>813</v>
      </c>
      <c r="K150" s="102" t="s">
        <v>814</v>
      </c>
      <c r="L150" s="102" t="s">
        <v>815</v>
      </c>
      <c r="M150" s="96" t="s">
        <v>816</v>
      </c>
      <c r="N150" s="102">
        <v>6.0300925925925924E-2</v>
      </c>
      <c r="O150" s="96" t="s">
        <v>799</v>
      </c>
      <c r="P150" s="102">
        <v>12</v>
      </c>
      <c r="Q150" s="102">
        <v>643</v>
      </c>
      <c r="R150" s="102" t="s">
        <v>817</v>
      </c>
      <c r="S150" s="102" t="s">
        <v>815</v>
      </c>
      <c r="T150" s="102" t="s">
        <v>818</v>
      </c>
      <c r="U150" s="102" t="s">
        <v>819</v>
      </c>
      <c r="V150" s="102"/>
      <c r="W150" s="102" t="s">
        <v>820</v>
      </c>
      <c r="X150" s="102" t="s">
        <v>821</v>
      </c>
      <c r="Y150" s="96"/>
    </row>
    <row r="151" spans="1:25" ht="39.950000000000003" customHeight="1">
      <c r="A151" s="102" t="s">
        <v>615</v>
      </c>
      <c r="B151" s="102">
        <v>149</v>
      </c>
      <c r="C151" s="102">
        <v>1</v>
      </c>
      <c r="D151" s="102">
        <v>8</v>
      </c>
      <c r="E151" s="96" t="s">
        <v>822</v>
      </c>
      <c r="F151" s="96" t="s">
        <v>823</v>
      </c>
      <c r="G151" s="96" t="s">
        <v>824</v>
      </c>
      <c r="H151" s="96" t="s">
        <v>2969</v>
      </c>
      <c r="I151" s="102">
        <v>4</v>
      </c>
      <c r="J151" s="96" t="s">
        <v>825</v>
      </c>
      <c r="K151" s="102" t="s">
        <v>30</v>
      </c>
      <c r="L151" s="102" t="s">
        <v>42</v>
      </c>
      <c r="M151" s="96" t="s">
        <v>826</v>
      </c>
      <c r="N151" s="102">
        <v>6.0474537037037035E-2</v>
      </c>
      <c r="O151" s="96" t="s">
        <v>784</v>
      </c>
      <c r="P151" s="102">
        <v>3</v>
      </c>
      <c r="Q151" s="102">
        <v>646</v>
      </c>
      <c r="R151" s="102"/>
      <c r="S151" s="102" t="s">
        <v>42</v>
      </c>
      <c r="T151" s="102" t="s">
        <v>42</v>
      </c>
      <c r="U151" s="102" t="s">
        <v>42</v>
      </c>
      <c r="V151" s="102"/>
      <c r="W151" s="102"/>
      <c r="X151" s="102"/>
      <c r="Y151" s="96"/>
    </row>
    <row r="152" spans="1:25" ht="39.950000000000003" customHeight="1">
      <c r="A152" s="102" t="s">
        <v>615</v>
      </c>
      <c r="B152" s="102">
        <v>150</v>
      </c>
      <c r="C152" s="102">
        <v>2</v>
      </c>
      <c r="D152" s="102">
        <v>8</v>
      </c>
      <c r="E152" s="96" t="s">
        <v>827</v>
      </c>
      <c r="F152" s="96" t="s">
        <v>828</v>
      </c>
      <c r="G152" s="96" t="s">
        <v>829</v>
      </c>
      <c r="H152" s="96" t="s">
        <v>2970</v>
      </c>
      <c r="I152" s="102">
        <v>3</v>
      </c>
      <c r="J152" s="96" t="s">
        <v>830</v>
      </c>
      <c r="K152" s="102" t="s">
        <v>831</v>
      </c>
      <c r="L152" s="102" t="s">
        <v>84</v>
      </c>
      <c r="M152" s="96" t="s">
        <v>832</v>
      </c>
      <c r="N152" s="102">
        <v>6.128472222222222E-2</v>
      </c>
      <c r="O152" s="96" t="s">
        <v>833</v>
      </c>
      <c r="P152" s="102">
        <v>5</v>
      </c>
      <c r="Q152" s="102">
        <v>651</v>
      </c>
      <c r="R152" s="102"/>
      <c r="S152" s="102" t="s">
        <v>84</v>
      </c>
      <c r="T152" s="102" t="s">
        <v>536</v>
      </c>
      <c r="U152" s="102" t="s">
        <v>54</v>
      </c>
      <c r="V152" s="102" t="s">
        <v>834</v>
      </c>
      <c r="W152" s="102"/>
      <c r="X152" s="102"/>
      <c r="Y152" s="96" t="s">
        <v>835</v>
      </c>
    </row>
    <row r="153" spans="1:25" ht="39.950000000000003" customHeight="1">
      <c r="A153" s="102" t="s">
        <v>615</v>
      </c>
      <c r="B153" s="102">
        <v>151</v>
      </c>
      <c r="C153" s="102">
        <v>1</v>
      </c>
      <c r="D153" s="102">
        <v>8</v>
      </c>
      <c r="E153" s="96" t="s">
        <v>836</v>
      </c>
      <c r="F153" s="96" t="s">
        <v>837</v>
      </c>
      <c r="G153" s="96" t="s">
        <v>838</v>
      </c>
      <c r="H153" s="96" t="s">
        <v>2971</v>
      </c>
      <c r="I153" s="102">
        <v>1</v>
      </c>
      <c r="J153" s="96" t="s">
        <v>839</v>
      </c>
      <c r="K153" s="102" t="s">
        <v>30</v>
      </c>
      <c r="L153" s="102" t="s">
        <v>840</v>
      </c>
      <c r="M153" s="96" t="s">
        <v>841</v>
      </c>
      <c r="N153" s="102">
        <v>6.2152777777777779E-2</v>
      </c>
      <c r="O153" s="96" t="s">
        <v>833</v>
      </c>
      <c r="P153" s="102">
        <v>4</v>
      </c>
      <c r="Q153" s="102">
        <v>655</v>
      </c>
      <c r="R153" s="102"/>
      <c r="S153" s="102" t="s">
        <v>840</v>
      </c>
      <c r="T153" s="102" t="s">
        <v>536</v>
      </c>
      <c r="U153" s="102" t="s">
        <v>54</v>
      </c>
      <c r="V153" s="102"/>
      <c r="W153" s="102" t="s">
        <v>842</v>
      </c>
      <c r="X153" s="102" t="s">
        <v>843</v>
      </c>
      <c r="Y153" s="96" t="s">
        <v>844</v>
      </c>
    </row>
    <row r="154" spans="1:25" ht="39.950000000000003" customHeight="1">
      <c r="A154" s="102" t="s">
        <v>615</v>
      </c>
      <c r="B154" s="102">
        <v>152</v>
      </c>
      <c r="C154" s="102">
        <v>2</v>
      </c>
      <c r="D154" s="102">
        <v>8</v>
      </c>
      <c r="E154" s="96" t="s">
        <v>845</v>
      </c>
      <c r="F154" s="96" t="s">
        <v>846</v>
      </c>
      <c r="G154" s="96" t="s">
        <v>847</v>
      </c>
      <c r="H154" s="96" t="s">
        <v>2884</v>
      </c>
      <c r="I154" s="102">
        <v>2</v>
      </c>
      <c r="J154" s="96" t="s">
        <v>848</v>
      </c>
      <c r="K154" s="102" t="s">
        <v>30</v>
      </c>
      <c r="L154" s="102" t="s">
        <v>35</v>
      </c>
      <c r="M154" s="96" t="s">
        <v>91</v>
      </c>
      <c r="N154" s="102">
        <v>6.2557870370370375E-2</v>
      </c>
      <c r="O154" s="96" t="s">
        <v>833</v>
      </c>
      <c r="P154" s="102">
        <v>3</v>
      </c>
      <c r="Q154" s="102">
        <v>658</v>
      </c>
      <c r="R154" s="102"/>
      <c r="S154" s="102" t="s">
        <v>35</v>
      </c>
      <c r="T154" s="102" t="s">
        <v>48</v>
      </c>
      <c r="U154" s="102" t="s">
        <v>48</v>
      </c>
      <c r="V154" s="102"/>
      <c r="W154" s="102"/>
      <c r="X154" s="102"/>
      <c r="Y154" s="96" t="s">
        <v>849</v>
      </c>
    </row>
    <row r="155" spans="1:25" ht="39.950000000000003" customHeight="1">
      <c r="A155" s="102" t="s">
        <v>615</v>
      </c>
      <c r="B155" s="102">
        <v>153</v>
      </c>
      <c r="C155" s="102">
        <v>1</v>
      </c>
      <c r="D155" s="102">
        <v>8</v>
      </c>
      <c r="E155" s="96" t="s">
        <v>850</v>
      </c>
      <c r="F155" s="96" t="s">
        <v>851</v>
      </c>
      <c r="G155" s="96" t="s">
        <v>2972</v>
      </c>
      <c r="H155" s="96" t="s">
        <v>2973</v>
      </c>
      <c r="I155" s="102">
        <v>3</v>
      </c>
      <c r="J155" s="96" t="s">
        <v>852</v>
      </c>
      <c r="K155" s="102" t="s">
        <v>30</v>
      </c>
      <c r="L155" s="102" t="s">
        <v>54</v>
      </c>
      <c r="M155" s="96" t="s">
        <v>853</v>
      </c>
      <c r="N155" s="102">
        <v>6.3136574074074067E-2</v>
      </c>
      <c r="O155" s="96" t="s">
        <v>833</v>
      </c>
      <c r="P155" s="102">
        <v>4</v>
      </c>
      <c r="Q155" s="102">
        <v>662</v>
      </c>
      <c r="R155" s="102"/>
      <c r="S155" s="102" t="s">
        <v>54</v>
      </c>
      <c r="T155" s="102" t="s">
        <v>31</v>
      </c>
      <c r="U155" s="102" t="s">
        <v>31</v>
      </c>
      <c r="V155" s="102"/>
      <c r="W155" s="102" t="s">
        <v>854</v>
      </c>
      <c r="X155" s="102"/>
      <c r="Y155" s="96" t="s">
        <v>855</v>
      </c>
    </row>
    <row r="156" spans="1:25" ht="39.950000000000003" customHeight="1">
      <c r="A156" s="102" t="s">
        <v>856</v>
      </c>
      <c r="B156" s="102">
        <v>154</v>
      </c>
      <c r="C156" s="102">
        <v>4</v>
      </c>
      <c r="D156" s="102">
        <v>6</v>
      </c>
      <c r="E156" s="96" t="s">
        <v>857</v>
      </c>
      <c r="F156" s="96" t="s">
        <v>858</v>
      </c>
      <c r="G156" s="96" t="s">
        <v>2974</v>
      </c>
      <c r="H156" s="96" t="s">
        <v>2975</v>
      </c>
      <c r="I156" s="102">
        <v>7</v>
      </c>
      <c r="J156" s="96" t="s">
        <v>2976</v>
      </c>
      <c r="K156" s="102" t="s">
        <v>859</v>
      </c>
      <c r="L156" s="102" t="s">
        <v>85</v>
      </c>
      <c r="M156" s="96" t="s">
        <v>860</v>
      </c>
      <c r="N156" s="102">
        <v>6.3831018518518523E-2</v>
      </c>
      <c r="O156" s="96" t="s">
        <v>861</v>
      </c>
      <c r="P156" s="102">
        <v>6</v>
      </c>
      <c r="Q156" s="102">
        <v>668</v>
      </c>
      <c r="R156" s="102"/>
      <c r="S156" s="102" t="s">
        <v>85</v>
      </c>
      <c r="T156" s="102" t="s">
        <v>165</v>
      </c>
      <c r="U156" s="102" t="s">
        <v>165</v>
      </c>
      <c r="V156" s="102"/>
      <c r="W156" s="102"/>
      <c r="X156" s="102"/>
      <c r="Y156" s="96"/>
    </row>
    <row r="157" spans="1:25" ht="39.950000000000003" customHeight="1">
      <c r="A157" s="102" t="s">
        <v>856</v>
      </c>
      <c r="B157" s="102">
        <v>155</v>
      </c>
      <c r="C157" s="102">
        <v>1</v>
      </c>
      <c r="D157" s="102">
        <v>8</v>
      </c>
      <c r="E157" s="96" t="s">
        <v>862</v>
      </c>
      <c r="F157" s="96" t="s">
        <v>863</v>
      </c>
      <c r="G157" s="96" t="s">
        <v>864</v>
      </c>
      <c r="H157" s="96" t="s">
        <v>2928</v>
      </c>
      <c r="I157" s="102">
        <v>2</v>
      </c>
      <c r="J157" s="96" t="s">
        <v>865</v>
      </c>
      <c r="K157" s="102" t="s">
        <v>30</v>
      </c>
      <c r="L157" s="102" t="s">
        <v>48</v>
      </c>
      <c r="M157" s="96" t="s">
        <v>465</v>
      </c>
      <c r="N157" s="102">
        <v>6.4178240740740744E-2</v>
      </c>
      <c r="O157" s="96" t="s">
        <v>861</v>
      </c>
      <c r="P157" s="102">
        <v>4</v>
      </c>
      <c r="Q157" s="102">
        <v>672</v>
      </c>
      <c r="R157" s="102"/>
      <c r="S157" s="102" t="s">
        <v>48</v>
      </c>
      <c r="T157" s="102" t="s">
        <v>48</v>
      </c>
      <c r="U157" s="102" t="s">
        <v>40</v>
      </c>
      <c r="V157" s="102"/>
      <c r="W157" s="102"/>
      <c r="X157" s="102"/>
      <c r="Y157" s="96"/>
    </row>
    <row r="158" spans="1:25" ht="39.950000000000003" customHeight="1">
      <c r="A158" s="102" t="s">
        <v>856</v>
      </c>
      <c r="B158" s="102">
        <v>156</v>
      </c>
      <c r="C158" s="102">
        <v>4</v>
      </c>
      <c r="D158" s="102">
        <v>8</v>
      </c>
      <c r="E158" s="102" t="s">
        <v>866</v>
      </c>
      <c r="F158" s="96" t="s">
        <v>867</v>
      </c>
      <c r="G158" s="96" t="s">
        <v>868</v>
      </c>
      <c r="H158" s="96" t="s">
        <v>2977</v>
      </c>
      <c r="I158" s="102">
        <v>4</v>
      </c>
      <c r="J158" s="96" t="s">
        <v>869</v>
      </c>
      <c r="K158" s="102" t="s">
        <v>870</v>
      </c>
      <c r="L158" s="102" t="s">
        <v>85</v>
      </c>
      <c r="M158" s="96" t="s">
        <v>871</v>
      </c>
      <c r="N158" s="102">
        <v>6.4872685185185186E-2</v>
      </c>
      <c r="O158" s="102" t="s">
        <v>861</v>
      </c>
      <c r="P158" s="102">
        <v>6</v>
      </c>
      <c r="Q158" s="102">
        <v>678</v>
      </c>
      <c r="R158" s="102"/>
      <c r="S158" s="102" t="s">
        <v>85</v>
      </c>
      <c r="T158" s="102" t="s">
        <v>165</v>
      </c>
      <c r="U158" s="102" t="s">
        <v>34</v>
      </c>
      <c r="V158" s="102"/>
      <c r="W158" s="102"/>
      <c r="X158" s="102"/>
      <c r="Y158" s="96"/>
    </row>
    <row r="159" spans="1:25" ht="39.950000000000003" customHeight="1">
      <c r="A159" s="102" t="s">
        <v>856</v>
      </c>
      <c r="B159" s="102">
        <v>157</v>
      </c>
      <c r="C159" s="102">
        <v>1</v>
      </c>
      <c r="D159" s="102">
        <v>8</v>
      </c>
      <c r="E159" s="96" t="s">
        <v>872</v>
      </c>
      <c r="F159" s="96" t="s">
        <v>873</v>
      </c>
      <c r="G159" s="96" t="s">
        <v>874</v>
      </c>
      <c r="H159" s="96" t="s">
        <v>2928</v>
      </c>
      <c r="I159" s="102">
        <v>2</v>
      </c>
      <c r="J159" s="96" t="s">
        <v>875</v>
      </c>
      <c r="K159" s="102" t="s">
        <v>30</v>
      </c>
      <c r="L159" s="102" t="s">
        <v>48</v>
      </c>
      <c r="M159" s="96" t="s">
        <v>465</v>
      </c>
      <c r="N159" s="102">
        <v>6.5219907407407407E-2</v>
      </c>
      <c r="O159" s="96" t="s">
        <v>861</v>
      </c>
      <c r="P159" s="102">
        <v>4</v>
      </c>
      <c r="Q159" s="102">
        <v>682</v>
      </c>
      <c r="R159" s="102"/>
      <c r="S159" s="102" t="s">
        <v>48</v>
      </c>
      <c r="T159" s="102" t="s">
        <v>48</v>
      </c>
      <c r="U159" s="102" t="s">
        <v>40</v>
      </c>
      <c r="V159" s="102" t="s">
        <v>876</v>
      </c>
      <c r="W159" s="102" t="s">
        <v>877</v>
      </c>
      <c r="X159" s="102"/>
      <c r="Y159" s="96" t="s">
        <v>878</v>
      </c>
    </row>
    <row r="160" spans="1:25" ht="39.950000000000003" customHeight="1">
      <c r="A160" s="102" t="s">
        <v>856</v>
      </c>
      <c r="B160" s="102">
        <v>158</v>
      </c>
      <c r="C160" s="102">
        <v>1</v>
      </c>
      <c r="D160" s="102">
        <v>10</v>
      </c>
      <c r="E160" s="96" t="s">
        <v>879</v>
      </c>
      <c r="F160" s="96" t="s">
        <v>880</v>
      </c>
      <c r="G160" s="96" t="s">
        <v>881</v>
      </c>
      <c r="H160" s="96" t="s">
        <v>2924</v>
      </c>
      <c r="I160" s="102">
        <v>2</v>
      </c>
      <c r="J160" s="96" t="s">
        <v>882</v>
      </c>
      <c r="K160" s="102" t="s">
        <v>30</v>
      </c>
      <c r="L160" s="102" t="s">
        <v>165</v>
      </c>
      <c r="M160" s="96" t="s">
        <v>451</v>
      </c>
      <c r="N160" s="102">
        <v>6.5856481481481488E-2</v>
      </c>
      <c r="O160" s="96" t="s">
        <v>861</v>
      </c>
      <c r="P160" s="102">
        <v>5</v>
      </c>
      <c r="Q160" s="102">
        <v>687</v>
      </c>
      <c r="R160" s="102"/>
      <c r="S160" s="102" t="s">
        <v>165</v>
      </c>
      <c r="T160" s="102" t="s">
        <v>54</v>
      </c>
      <c r="U160" s="102" t="s">
        <v>34</v>
      </c>
      <c r="V160" s="102"/>
      <c r="W160" s="102"/>
      <c r="X160" s="102"/>
      <c r="Y160" s="96"/>
    </row>
    <row r="161" spans="1:25" ht="39.950000000000003" customHeight="1">
      <c r="A161" s="102" t="s">
        <v>856</v>
      </c>
      <c r="B161" s="102">
        <v>159</v>
      </c>
      <c r="C161" s="102">
        <v>6</v>
      </c>
      <c r="D161" s="102">
        <v>9</v>
      </c>
      <c r="E161" s="102" t="s">
        <v>883</v>
      </c>
      <c r="F161" s="102" t="s">
        <v>884</v>
      </c>
      <c r="G161" s="102" t="s">
        <v>885</v>
      </c>
      <c r="H161" s="102" t="s">
        <v>2978</v>
      </c>
      <c r="I161" s="102">
        <v>3</v>
      </c>
      <c r="J161" s="102" t="s">
        <v>886</v>
      </c>
      <c r="K161" s="102" t="s">
        <v>887</v>
      </c>
      <c r="L161" s="102" t="s">
        <v>40</v>
      </c>
      <c r="M161" s="102" t="s">
        <v>888</v>
      </c>
      <c r="N161" s="102">
        <v>6.6145833333333334E-2</v>
      </c>
      <c r="O161" s="102" t="s">
        <v>889</v>
      </c>
      <c r="P161" s="102">
        <v>6</v>
      </c>
      <c r="Q161" s="102">
        <v>693</v>
      </c>
      <c r="R161" s="102"/>
      <c r="S161" s="102" t="s">
        <v>40</v>
      </c>
      <c r="T161" s="102" t="s">
        <v>41</v>
      </c>
      <c r="U161" s="102" t="s">
        <v>41</v>
      </c>
      <c r="V161" s="102"/>
      <c r="W161" s="102"/>
      <c r="X161" s="102"/>
      <c r="Y161" s="96"/>
    </row>
    <row r="162" spans="1:25" ht="39.950000000000003" customHeight="1">
      <c r="A162" s="102" t="s">
        <v>856</v>
      </c>
      <c r="B162" s="102">
        <v>160</v>
      </c>
      <c r="C162" s="102">
        <v>7</v>
      </c>
      <c r="D162" s="102">
        <v>9</v>
      </c>
      <c r="E162" s="96" t="s">
        <v>890</v>
      </c>
      <c r="F162" s="96" t="s">
        <v>891</v>
      </c>
      <c r="G162" s="96" t="s">
        <v>2979</v>
      </c>
      <c r="H162" s="96" t="s">
        <v>2980</v>
      </c>
      <c r="I162" s="102">
        <v>2</v>
      </c>
      <c r="J162" s="96" t="s">
        <v>892</v>
      </c>
      <c r="K162" s="102" t="s">
        <v>672</v>
      </c>
      <c r="L162" s="102" t="s">
        <v>48</v>
      </c>
      <c r="M162" s="96" t="s">
        <v>673</v>
      </c>
      <c r="N162" s="102">
        <v>6.6493055555555555E-2</v>
      </c>
      <c r="O162" s="96" t="s">
        <v>889</v>
      </c>
      <c r="P162" s="102">
        <v>9</v>
      </c>
      <c r="Q162" s="102">
        <v>702</v>
      </c>
      <c r="R162" s="102" t="s">
        <v>893</v>
      </c>
      <c r="S162" s="102" t="s">
        <v>48</v>
      </c>
      <c r="T162" s="102" t="s">
        <v>40</v>
      </c>
      <c r="U162" s="102" t="s">
        <v>40</v>
      </c>
      <c r="V162" s="102"/>
      <c r="W162" s="102" t="s">
        <v>894</v>
      </c>
      <c r="X162" s="102" t="s">
        <v>895</v>
      </c>
      <c r="Y162" s="96"/>
    </row>
    <row r="163" spans="1:25" ht="39.950000000000003" customHeight="1">
      <c r="A163" s="102" t="s">
        <v>856</v>
      </c>
      <c r="B163" s="102">
        <v>161</v>
      </c>
      <c r="C163" s="102">
        <v>7</v>
      </c>
      <c r="D163" s="102">
        <v>9</v>
      </c>
      <c r="E163" s="96" t="s">
        <v>896</v>
      </c>
      <c r="F163" s="96" t="s">
        <v>897</v>
      </c>
      <c r="G163" s="96" t="s">
        <v>898</v>
      </c>
      <c r="H163" s="96" t="s">
        <v>2980</v>
      </c>
      <c r="I163" s="102">
        <v>5</v>
      </c>
      <c r="J163" s="96" t="s">
        <v>899</v>
      </c>
      <c r="K163" s="102" t="s">
        <v>672</v>
      </c>
      <c r="L163" s="102" t="s">
        <v>35</v>
      </c>
      <c r="M163" s="96" t="s">
        <v>673</v>
      </c>
      <c r="N163" s="102">
        <v>6.6898148148148151E-2</v>
      </c>
      <c r="O163" s="96" t="s">
        <v>900</v>
      </c>
      <c r="P163" s="102">
        <v>3</v>
      </c>
      <c r="Q163" s="102">
        <v>705</v>
      </c>
      <c r="R163" s="102" t="s">
        <v>901</v>
      </c>
      <c r="S163" s="102" t="s">
        <v>35</v>
      </c>
      <c r="T163" s="102" t="s">
        <v>48</v>
      </c>
      <c r="U163" s="102" t="s">
        <v>48</v>
      </c>
      <c r="V163" s="102"/>
      <c r="W163" s="102" t="s">
        <v>902</v>
      </c>
      <c r="X163" s="102"/>
      <c r="Y163" s="96" t="s">
        <v>903</v>
      </c>
    </row>
    <row r="164" spans="1:25" ht="39.950000000000003" customHeight="1">
      <c r="A164" s="102" t="s">
        <v>856</v>
      </c>
      <c r="B164" s="102">
        <v>162</v>
      </c>
      <c r="C164" s="102">
        <v>1</v>
      </c>
      <c r="D164" s="102">
        <v>9</v>
      </c>
      <c r="E164" s="96" t="s">
        <v>904</v>
      </c>
      <c r="F164" s="96" t="s">
        <v>905</v>
      </c>
      <c r="G164" s="96" t="s">
        <v>906</v>
      </c>
      <c r="H164" s="96" t="s">
        <v>2981</v>
      </c>
      <c r="I164" s="102">
        <v>3</v>
      </c>
      <c r="J164" s="96" t="s">
        <v>907</v>
      </c>
      <c r="K164" s="102" t="s">
        <v>30</v>
      </c>
      <c r="L164" s="102" t="s">
        <v>42</v>
      </c>
      <c r="M164" s="96" t="s">
        <v>908</v>
      </c>
      <c r="N164" s="102">
        <v>6.7071759259259262E-2</v>
      </c>
      <c r="O164" s="96" t="s">
        <v>909</v>
      </c>
      <c r="P164" s="102">
        <v>4</v>
      </c>
      <c r="Q164" s="102">
        <v>709</v>
      </c>
      <c r="R164" s="102"/>
      <c r="S164" s="102" t="s">
        <v>42</v>
      </c>
      <c r="T164" s="102" t="s">
        <v>42</v>
      </c>
      <c r="U164" s="102" t="s">
        <v>42</v>
      </c>
      <c r="V164" s="102"/>
      <c r="W164" s="102"/>
      <c r="X164" s="102"/>
      <c r="Y164" s="96"/>
    </row>
    <row r="165" spans="1:25" ht="39.950000000000003" customHeight="1">
      <c r="A165" s="102" t="s">
        <v>856</v>
      </c>
      <c r="B165" s="102">
        <v>163</v>
      </c>
      <c r="C165" s="102">
        <v>8</v>
      </c>
      <c r="D165" s="102">
        <v>9</v>
      </c>
      <c r="E165" s="96" t="s">
        <v>910</v>
      </c>
      <c r="F165" s="96" t="s">
        <v>911</v>
      </c>
      <c r="G165" s="96" t="s">
        <v>2982</v>
      </c>
      <c r="H165" s="96" t="s">
        <v>2983</v>
      </c>
      <c r="I165" s="102">
        <v>4</v>
      </c>
      <c r="J165" s="96" t="s">
        <v>912</v>
      </c>
      <c r="K165" s="102" t="s">
        <v>672</v>
      </c>
      <c r="L165" s="102" t="s">
        <v>54</v>
      </c>
      <c r="M165" s="96" t="s">
        <v>913</v>
      </c>
      <c r="N165" s="102">
        <v>6.7650462962962968E-2</v>
      </c>
      <c r="O165" s="96" t="s">
        <v>909</v>
      </c>
      <c r="P165" s="102">
        <v>12</v>
      </c>
      <c r="Q165" s="102">
        <v>721</v>
      </c>
      <c r="R165" s="102" t="s">
        <v>914</v>
      </c>
      <c r="S165" s="102" t="s">
        <v>54</v>
      </c>
      <c r="T165" s="102" t="s">
        <v>31</v>
      </c>
      <c r="U165" s="102" t="s">
        <v>34</v>
      </c>
      <c r="V165" s="102"/>
      <c r="W165" s="102"/>
      <c r="X165" s="102"/>
      <c r="Y165" s="96"/>
    </row>
    <row r="166" spans="1:25" ht="39.950000000000003" customHeight="1">
      <c r="A166" s="102" t="s">
        <v>856</v>
      </c>
      <c r="B166" s="102">
        <v>164</v>
      </c>
      <c r="C166" s="102">
        <v>7</v>
      </c>
      <c r="D166" s="102">
        <v>9</v>
      </c>
      <c r="E166" s="96" t="s">
        <v>915</v>
      </c>
      <c r="F166" s="96" t="s">
        <v>916</v>
      </c>
      <c r="G166" s="96" t="s">
        <v>917</v>
      </c>
      <c r="H166" s="96" t="s">
        <v>2980</v>
      </c>
      <c r="I166" s="102">
        <v>3</v>
      </c>
      <c r="J166" s="96" t="s">
        <v>918</v>
      </c>
      <c r="K166" s="102" t="s">
        <v>672</v>
      </c>
      <c r="L166" s="102" t="s">
        <v>31</v>
      </c>
      <c r="M166" s="96" t="s">
        <v>673</v>
      </c>
      <c r="N166" s="102">
        <v>6.8171296296296299E-2</v>
      </c>
      <c r="O166" s="96" t="s">
        <v>909</v>
      </c>
      <c r="P166" s="102">
        <v>12</v>
      </c>
      <c r="Q166" s="102">
        <v>733</v>
      </c>
      <c r="R166" s="102" t="s">
        <v>919</v>
      </c>
      <c r="S166" s="102" t="s">
        <v>31</v>
      </c>
      <c r="T166" s="102" t="s">
        <v>34</v>
      </c>
      <c r="U166" s="102" t="s">
        <v>35</v>
      </c>
      <c r="V166" s="102"/>
      <c r="W166" s="102"/>
      <c r="X166" s="102"/>
      <c r="Y166" s="96"/>
    </row>
    <row r="167" spans="1:25" ht="39.950000000000003" customHeight="1">
      <c r="A167" s="102" t="s">
        <v>856</v>
      </c>
      <c r="B167" s="102">
        <v>165</v>
      </c>
      <c r="C167" s="102">
        <v>7</v>
      </c>
      <c r="D167" s="102">
        <v>9</v>
      </c>
      <c r="E167" s="96" t="s">
        <v>920</v>
      </c>
      <c r="F167" s="96" t="s">
        <v>921</v>
      </c>
      <c r="G167" s="96" t="s">
        <v>922</v>
      </c>
      <c r="H167" s="96" t="s">
        <v>2980</v>
      </c>
      <c r="I167" s="102">
        <v>5</v>
      </c>
      <c r="J167" s="96" t="s">
        <v>923</v>
      </c>
      <c r="K167" s="102" t="s">
        <v>672</v>
      </c>
      <c r="L167" s="102" t="s">
        <v>31</v>
      </c>
      <c r="M167" s="96" t="s">
        <v>673</v>
      </c>
      <c r="N167" s="102">
        <v>6.8692129629629631E-2</v>
      </c>
      <c r="O167" s="96" t="s">
        <v>909</v>
      </c>
      <c r="P167" s="102">
        <v>12</v>
      </c>
      <c r="Q167" s="102">
        <v>745</v>
      </c>
      <c r="R167" s="102" t="s">
        <v>924</v>
      </c>
      <c r="S167" s="102" t="s">
        <v>31</v>
      </c>
      <c r="T167" s="102" t="s">
        <v>34</v>
      </c>
      <c r="U167" s="102" t="s">
        <v>35</v>
      </c>
      <c r="V167" s="102"/>
      <c r="W167" s="102"/>
      <c r="X167" s="102"/>
      <c r="Y167" s="96"/>
    </row>
    <row r="168" spans="1:25" ht="39.950000000000003" customHeight="1">
      <c r="A168" s="102" t="s">
        <v>856</v>
      </c>
      <c r="B168" s="102">
        <v>166</v>
      </c>
      <c r="C168" s="102">
        <v>8</v>
      </c>
      <c r="D168" s="102">
        <v>10</v>
      </c>
      <c r="E168" s="96" t="s">
        <v>925</v>
      </c>
      <c r="F168" s="96" t="s">
        <v>926</v>
      </c>
      <c r="G168" s="96" t="s">
        <v>927</v>
      </c>
      <c r="H168" s="96" t="s">
        <v>2984</v>
      </c>
      <c r="I168" s="102">
        <v>4</v>
      </c>
      <c r="J168" s="96" t="s">
        <v>928</v>
      </c>
      <c r="K168" s="102" t="s">
        <v>929</v>
      </c>
      <c r="L168" s="102" t="s">
        <v>536</v>
      </c>
      <c r="M168" s="96" t="s">
        <v>930</v>
      </c>
      <c r="N168" s="102">
        <v>6.9444444444444448E-2</v>
      </c>
      <c r="O168" s="96" t="s">
        <v>909</v>
      </c>
      <c r="P168" s="102">
        <v>12</v>
      </c>
      <c r="Q168" s="102">
        <v>757</v>
      </c>
      <c r="R168" s="102"/>
      <c r="S168" s="102" t="s">
        <v>536</v>
      </c>
      <c r="T168" s="102" t="s">
        <v>85</v>
      </c>
      <c r="U168" s="102" t="s">
        <v>165</v>
      </c>
      <c r="V168" s="102"/>
      <c r="W168" s="102"/>
      <c r="X168" s="102"/>
      <c r="Y168" s="96"/>
    </row>
    <row r="169" spans="1:25" ht="39.950000000000003" customHeight="1">
      <c r="A169" s="102" t="s">
        <v>856</v>
      </c>
      <c r="B169" s="102">
        <v>167</v>
      </c>
      <c r="C169" s="102">
        <v>8</v>
      </c>
      <c r="D169" s="102">
        <v>10</v>
      </c>
      <c r="E169" s="96" t="s">
        <v>931</v>
      </c>
      <c r="F169" s="96" t="s">
        <v>932</v>
      </c>
      <c r="G169" s="96" t="s">
        <v>933</v>
      </c>
      <c r="H169" s="96" t="s">
        <v>2985</v>
      </c>
      <c r="I169" s="102">
        <v>4</v>
      </c>
      <c r="J169" s="96" t="s">
        <v>934</v>
      </c>
      <c r="K169" s="102" t="s">
        <v>935</v>
      </c>
      <c r="L169" s="102" t="s">
        <v>536</v>
      </c>
      <c r="M169" s="96" t="s">
        <v>936</v>
      </c>
      <c r="N169" s="102">
        <v>7.0196759259259264E-2</v>
      </c>
      <c r="O169" s="96" t="s">
        <v>909</v>
      </c>
      <c r="P169" s="102">
        <v>12</v>
      </c>
      <c r="Q169" s="102">
        <v>769</v>
      </c>
      <c r="R169" s="102"/>
      <c r="S169" s="102" t="s">
        <v>536</v>
      </c>
      <c r="T169" s="102" t="s">
        <v>85</v>
      </c>
      <c r="U169" s="102" t="s">
        <v>165</v>
      </c>
      <c r="V169" s="102"/>
      <c r="W169" s="102"/>
      <c r="X169" s="102"/>
      <c r="Y169" s="96"/>
    </row>
    <row r="170" spans="1:25" ht="39.950000000000003" customHeight="1">
      <c r="A170" s="102" t="s">
        <v>856</v>
      </c>
      <c r="B170" s="102">
        <v>168</v>
      </c>
      <c r="C170" s="102">
        <v>9</v>
      </c>
      <c r="D170" s="102">
        <v>10</v>
      </c>
      <c r="E170" s="96" t="s">
        <v>937</v>
      </c>
      <c r="F170" s="96" t="s">
        <v>938</v>
      </c>
      <c r="G170" s="96" t="s">
        <v>2986</v>
      </c>
      <c r="H170" s="96" t="s">
        <v>2987</v>
      </c>
      <c r="I170" s="102">
        <v>2</v>
      </c>
      <c r="J170" s="96" t="s">
        <v>939</v>
      </c>
      <c r="K170" s="102" t="s">
        <v>940</v>
      </c>
      <c r="L170" s="102" t="s">
        <v>941</v>
      </c>
      <c r="M170" s="96" t="s">
        <v>942</v>
      </c>
      <c r="N170" s="102">
        <v>7.1932870370370369E-2</v>
      </c>
      <c r="O170" s="96" t="s">
        <v>909</v>
      </c>
      <c r="P170" s="102">
        <v>12</v>
      </c>
      <c r="Q170" s="102">
        <f>Q169+P170</f>
        <v>781</v>
      </c>
      <c r="R170" s="102" t="s">
        <v>943</v>
      </c>
      <c r="S170" s="102" t="s">
        <v>941</v>
      </c>
      <c r="T170" s="102" t="s">
        <v>944</v>
      </c>
      <c r="U170" s="102" t="s">
        <v>945</v>
      </c>
      <c r="V170" s="102" t="s">
        <v>946</v>
      </c>
      <c r="W170" s="102" t="s">
        <v>947</v>
      </c>
      <c r="X170" s="102" t="s">
        <v>948</v>
      </c>
      <c r="Y170" s="96" t="s">
        <v>949</v>
      </c>
    </row>
    <row r="171" spans="1:25" ht="39.950000000000003" customHeight="1">
      <c r="A171" s="102" t="s">
        <v>856</v>
      </c>
      <c r="B171" s="102">
        <v>169</v>
      </c>
      <c r="C171" s="102">
        <v>1</v>
      </c>
      <c r="D171" s="102">
        <v>9</v>
      </c>
      <c r="E171" s="96" t="s">
        <v>950</v>
      </c>
      <c r="F171" s="96" t="s">
        <v>951</v>
      </c>
      <c r="G171" s="96" t="s">
        <v>2988</v>
      </c>
      <c r="H171" s="96" t="s">
        <v>2989</v>
      </c>
      <c r="I171" s="102">
        <v>2</v>
      </c>
      <c r="J171" s="96" t="s">
        <v>952</v>
      </c>
      <c r="K171" s="102" t="s">
        <v>30</v>
      </c>
      <c r="L171" s="102" t="s">
        <v>48</v>
      </c>
      <c r="M171" s="96" t="s">
        <v>953</v>
      </c>
      <c r="N171" s="102">
        <v>7.228009259259259E-2</v>
      </c>
      <c r="O171" s="96" t="s">
        <v>909</v>
      </c>
      <c r="P171" s="102">
        <v>3</v>
      </c>
      <c r="Q171" s="102">
        <v>784</v>
      </c>
      <c r="R171" s="102"/>
      <c r="S171" s="102" t="s">
        <v>48</v>
      </c>
      <c r="T171" s="102" t="s">
        <v>48</v>
      </c>
      <c r="U171" s="102" t="s">
        <v>48</v>
      </c>
      <c r="V171" s="102"/>
      <c r="W171" s="102"/>
      <c r="X171" s="102"/>
      <c r="Y171" s="96" t="s">
        <v>954</v>
      </c>
    </row>
    <row r="172" spans="1:25" ht="39.950000000000003" customHeight="1">
      <c r="A172" s="102" t="s">
        <v>856</v>
      </c>
      <c r="B172" s="102">
        <v>170</v>
      </c>
      <c r="C172" s="102">
        <v>1</v>
      </c>
      <c r="D172" s="102">
        <v>9</v>
      </c>
      <c r="E172" s="96" t="s">
        <v>955</v>
      </c>
      <c r="F172" s="96" t="s">
        <v>956</v>
      </c>
      <c r="G172" s="96" t="s">
        <v>957</v>
      </c>
      <c r="H172" s="96" t="s">
        <v>2990</v>
      </c>
      <c r="I172" s="102">
        <v>3</v>
      </c>
      <c r="J172" s="96" t="s">
        <v>958</v>
      </c>
      <c r="K172" s="102" t="s">
        <v>30</v>
      </c>
      <c r="L172" s="102" t="s">
        <v>165</v>
      </c>
      <c r="M172" s="96" t="s">
        <v>959</v>
      </c>
      <c r="N172" s="102">
        <v>7.2916666666666671E-2</v>
      </c>
      <c r="O172" s="96" t="s">
        <v>960</v>
      </c>
      <c r="P172" s="102">
        <v>4</v>
      </c>
      <c r="Q172" s="102">
        <v>788</v>
      </c>
      <c r="R172" s="102"/>
      <c r="S172" s="102" t="s">
        <v>165</v>
      </c>
      <c r="T172" s="102" t="s">
        <v>54</v>
      </c>
      <c r="U172" s="102" t="s">
        <v>54</v>
      </c>
      <c r="V172" s="102"/>
      <c r="W172" s="102"/>
      <c r="X172" s="102"/>
      <c r="Y172" s="96"/>
    </row>
    <row r="173" spans="1:25" ht="39.950000000000003" customHeight="1">
      <c r="A173" s="102" t="s">
        <v>856</v>
      </c>
      <c r="B173" s="102">
        <v>171</v>
      </c>
      <c r="C173" s="102">
        <v>1</v>
      </c>
      <c r="D173" s="102">
        <v>9</v>
      </c>
      <c r="E173" s="96" t="s">
        <v>961</v>
      </c>
      <c r="F173" s="96" t="s">
        <v>962</v>
      </c>
      <c r="G173" s="96" t="s">
        <v>963</v>
      </c>
      <c r="H173" s="96" t="s">
        <v>2991</v>
      </c>
      <c r="I173" s="102">
        <v>3</v>
      </c>
      <c r="J173" s="96" t="s">
        <v>964</v>
      </c>
      <c r="K173" s="102" t="s">
        <v>30</v>
      </c>
      <c r="L173" s="102" t="s">
        <v>965</v>
      </c>
      <c r="M173" s="96" t="s">
        <v>966</v>
      </c>
      <c r="N173" s="102">
        <v>7.3900462962962959E-2</v>
      </c>
      <c r="O173" s="96" t="s">
        <v>960</v>
      </c>
      <c r="P173" s="102">
        <v>5</v>
      </c>
      <c r="Q173" s="102">
        <v>793</v>
      </c>
      <c r="R173" s="102"/>
      <c r="S173" s="102" t="s">
        <v>965</v>
      </c>
      <c r="T173" s="102" t="s">
        <v>84</v>
      </c>
      <c r="U173" s="102" t="s">
        <v>85</v>
      </c>
      <c r="V173" s="102" t="s">
        <v>967</v>
      </c>
      <c r="W173" s="102" t="s">
        <v>968</v>
      </c>
      <c r="X173" s="102"/>
      <c r="Y173" s="96" t="s">
        <v>969</v>
      </c>
    </row>
    <row r="174" spans="1:25" ht="39.950000000000003" customHeight="1">
      <c r="A174" s="102" t="s">
        <v>856</v>
      </c>
      <c r="B174" s="102">
        <v>172</v>
      </c>
      <c r="C174" s="102">
        <v>2</v>
      </c>
      <c r="D174" s="102">
        <v>8</v>
      </c>
      <c r="E174" s="96" t="s">
        <v>970</v>
      </c>
      <c r="F174" s="96" t="s">
        <v>971</v>
      </c>
      <c r="G174" s="96" t="s">
        <v>972</v>
      </c>
      <c r="H174" s="96" t="s">
        <v>2992</v>
      </c>
      <c r="I174" s="102">
        <v>4</v>
      </c>
      <c r="J174" s="96" t="s">
        <v>973</v>
      </c>
      <c r="K174" s="102" t="s">
        <v>30</v>
      </c>
      <c r="L174" s="102" t="s">
        <v>536</v>
      </c>
      <c r="M174" s="96" t="s">
        <v>974</v>
      </c>
      <c r="N174" s="102">
        <v>7.4652777777777776E-2</v>
      </c>
      <c r="O174" s="96" t="s">
        <v>960</v>
      </c>
      <c r="P174" s="102">
        <v>5</v>
      </c>
      <c r="Q174" s="102">
        <v>798</v>
      </c>
      <c r="R174" s="102"/>
      <c r="S174" s="102" t="s">
        <v>536</v>
      </c>
      <c r="T174" s="102" t="s">
        <v>85</v>
      </c>
      <c r="U174" s="102" t="s">
        <v>165</v>
      </c>
      <c r="V174" s="102"/>
      <c r="W174" s="102" t="s">
        <v>975</v>
      </c>
      <c r="X174" s="102" t="s">
        <v>976</v>
      </c>
      <c r="Y174" s="96" t="s">
        <v>977</v>
      </c>
    </row>
    <row r="175" spans="1:25" ht="39.950000000000003" customHeight="1">
      <c r="A175" s="102" t="s">
        <v>856</v>
      </c>
      <c r="B175" s="102">
        <v>173</v>
      </c>
      <c r="C175" s="102">
        <v>1</v>
      </c>
      <c r="D175" s="102">
        <v>8</v>
      </c>
      <c r="E175" s="96" t="s">
        <v>978</v>
      </c>
      <c r="F175" s="96" t="s">
        <v>979</v>
      </c>
      <c r="G175" s="96" t="s">
        <v>980</v>
      </c>
      <c r="H175" s="96" t="s">
        <v>2928</v>
      </c>
      <c r="I175" s="102">
        <v>2</v>
      </c>
      <c r="J175" s="96" t="s">
        <v>981</v>
      </c>
      <c r="K175" s="102" t="s">
        <v>30</v>
      </c>
      <c r="L175" s="102" t="s">
        <v>48</v>
      </c>
      <c r="M175" s="96" t="s">
        <v>465</v>
      </c>
      <c r="N175" s="102">
        <v>7.4999999999999997E-2</v>
      </c>
      <c r="O175" s="96" t="s">
        <v>960</v>
      </c>
      <c r="P175" s="102">
        <v>4</v>
      </c>
      <c r="Q175" s="102">
        <v>802</v>
      </c>
      <c r="R175" s="102"/>
      <c r="S175" s="102" t="s">
        <v>48</v>
      </c>
      <c r="T175" s="102" t="s">
        <v>48</v>
      </c>
      <c r="U175" s="102" t="s">
        <v>40</v>
      </c>
      <c r="V175" s="102"/>
      <c r="W175" s="102" t="s">
        <v>982</v>
      </c>
      <c r="X175" s="102"/>
      <c r="Y175" s="96"/>
    </row>
    <row r="176" spans="1:25" ht="39.950000000000003" customHeight="1">
      <c r="A176" s="102" t="s">
        <v>856</v>
      </c>
      <c r="B176" s="102">
        <v>174</v>
      </c>
      <c r="C176" s="102">
        <v>1</v>
      </c>
      <c r="D176" s="102">
        <v>7</v>
      </c>
      <c r="E176" s="96" t="s">
        <v>983</v>
      </c>
      <c r="F176" s="96" t="s">
        <v>984</v>
      </c>
      <c r="G176" s="96" t="s">
        <v>985</v>
      </c>
      <c r="H176" s="96" t="s">
        <v>2993</v>
      </c>
      <c r="I176" s="102">
        <v>3</v>
      </c>
      <c r="J176" s="96" t="s">
        <v>986</v>
      </c>
      <c r="K176" s="102" t="s">
        <v>30</v>
      </c>
      <c r="L176" s="102" t="s">
        <v>41</v>
      </c>
      <c r="M176" s="96" t="s">
        <v>987</v>
      </c>
      <c r="N176" s="102">
        <v>7.5231481481481483E-2</v>
      </c>
      <c r="O176" s="96" t="s">
        <v>988</v>
      </c>
      <c r="P176" s="102">
        <v>3</v>
      </c>
      <c r="Q176" s="102">
        <v>805</v>
      </c>
      <c r="R176" s="102"/>
      <c r="S176" s="102" t="s">
        <v>41</v>
      </c>
      <c r="T176" s="102" t="s">
        <v>41</v>
      </c>
      <c r="U176" s="102" t="s">
        <v>41</v>
      </c>
      <c r="V176" s="102"/>
      <c r="W176" s="102"/>
      <c r="X176" s="102"/>
      <c r="Y176" s="96" t="s">
        <v>989</v>
      </c>
    </row>
    <row r="177" spans="1:25" ht="39.950000000000003" customHeight="1">
      <c r="A177" s="102" t="s">
        <v>856</v>
      </c>
      <c r="B177" s="102">
        <v>175</v>
      </c>
      <c r="C177" s="102">
        <v>7</v>
      </c>
      <c r="D177" s="102">
        <v>9</v>
      </c>
      <c r="E177" s="96" t="s">
        <v>990</v>
      </c>
      <c r="F177" s="96" t="s">
        <v>991</v>
      </c>
      <c r="G177" s="96" t="s">
        <v>992</v>
      </c>
      <c r="H177" s="96" t="s">
        <v>2980</v>
      </c>
      <c r="I177" s="102">
        <v>5</v>
      </c>
      <c r="J177" s="96" t="s">
        <v>993</v>
      </c>
      <c r="K177" s="96" t="s">
        <v>672</v>
      </c>
      <c r="L177" s="102" t="s">
        <v>48</v>
      </c>
      <c r="M177" s="96" t="s">
        <v>673</v>
      </c>
      <c r="N177" s="102">
        <v>7.5578703703703703E-2</v>
      </c>
      <c r="O177" s="96" t="s">
        <v>988</v>
      </c>
      <c r="P177" s="102">
        <v>4</v>
      </c>
      <c r="Q177" s="102">
        <f>Q176+P177</f>
        <v>809</v>
      </c>
      <c r="R177" s="102" t="s">
        <v>994</v>
      </c>
      <c r="S177" s="102" t="s">
        <v>48</v>
      </c>
      <c r="T177" s="102" t="s">
        <v>48</v>
      </c>
      <c r="U177" s="102" t="s">
        <v>48</v>
      </c>
      <c r="V177" s="102"/>
      <c r="W177" s="102"/>
      <c r="X177" s="102"/>
      <c r="Y177" s="102"/>
    </row>
    <row r="178" spans="1:25" ht="39.950000000000003" customHeight="1">
      <c r="A178" s="102" t="s">
        <v>856</v>
      </c>
      <c r="B178" s="102">
        <v>176</v>
      </c>
      <c r="C178" s="102">
        <v>2</v>
      </c>
      <c r="D178" s="102">
        <v>9</v>
      </c>
      <c r="E178" s="96" t="s">
        <v>995</v>
      </c>
      <c r="F178" s="96" t="s">
        <v>996</v>
      </c>
      <c r="G178" s="96" t="s">
        <v>997</v>
      </c>
      <c r="H178" s="96" t="s">
        <v>2994</v>
      </c>
      <c r="I178" s="102">
        <v>5</v>
      </c>
      <c r="J178" s="96" t="s">
        <v>998</v>
      </c>
      <c r="K178" s="96" t="s">
        <v>30</v>
      </c>
      <c r="L178" s="102" t="s">
        <v>41</v>
      </c>
      <c r="M178" s="96" t="s">
        <v>999</v>
      </c>
      <c r="N178" s="102">
        <v>7.5810185185185189E-2</v>
      </c>
      <c r="O178" s="96" t="s">
        <v>988</v>
      </c>
      <c r="P178" s="102">
        <v>5</v>
      </c>
      <c r="Q178" s="102">
        <v>814</v>
      </c>
      <c r="R178" s="102"/>
      <c r="S178" s="102" t="s">
        <v>41</v>
      </c>
      <c r="T178" s="102" t="s">
        <v>41</v>
      </c>
      <c r="U178" s="102" t="s">
        <v>41</v>
      </c>
      <c r="V178" s="102"/>
      <c r="W178" s="102"/>
      <c r="X178" s="102"/>
      <c r="Y178" s="96"/>
    </row>
    <row r="179" spans="1:25" ht="39.950000000000003" customHeight="1">
      <c r="A179" s="102" t="s">
        <v>856</v>
      </c>
      <c r="B179" s="102">
        <v>177</v>
      </c>
      <c r="C179" s="102">
        <v>7</v>
      </c>
      <c r="D179" s="102">
        <v>9</v>
      </c>
      <c r="E179" s="96" t="s">
        <v>1000</v>
      </c>
      <c r="F179" s="96" t="s">
        <v>1001</v>
      </c>
      <c r="G179" s="96" t="s">
        <v>1002</v>
      </c>
      <c r="H179" s="96" t="s">
        <v>2980</v>
      </c>
      <c r="I179" s="102">
        <v>5</v>
      </c>
      <c r="J179" s="96" t="s">
        <v>1003</v>
      </c>
      <c r="K179" s="96" t="s">
        <v>672</v>
      </c>
      <c r="L179" s="102" t="s">
        <v>40</v>
      </c>
      <c r="M179" s="96" t="s">
        <v>673</v>
      </c>
      <c r="N179" s="102">
        <v>7.6099537037037035E-2</v>
      </c>
      <c r="O179" s="96" t="s">
        <v>988</v>
      </c>
      <c r="P179" s="102">
        <v>5</v>
      </c>
      <c r="Q179" s="102">
        <v>819</v>
      </c>
      <c r="R179" s="102" t="s">
        <v>1004</v>
      </c>
      <c r="S179" s="102" t="s">
        <v>40</v>
      </c>
      <c r="T179" s="102" t="s">
        <v>41</v>
      </c>
      <c r="U179" s="102" t="s">
        <v>41</v>
      </c>
      <c r="V179" s="102"/>
      <c r="W179" s="102" t="s">
        <v>1005</v>
      </c>
      <c r="X179" s="102" t="s">
        <v>1006</v>
      </c>
      <c r="Y179" s="96"/>
    </row>
    <row r="180" spans="1:25" ht="39.950000000000003" customHeight="1">
      <c r="A180" s="102" t="s">
        <v>856</v>
      </c>
      <c r="B180" s="102">
        <v>178</v>
      </c>
      <c r="C180" s="102">
        <v>7</v>
      </c>
      <c r="D180" s="102">
        <v>9</v>
      </c>
      <c r="E180" s="96" t="s">
        <v>1007</v>
      </c>
      <c r="F180" s="96" t="s">
        <v>1008</v>
      </c>
      <c r="G180" s="96" t="s">
        <v>1009</v>
      </c>
      <c r="H180" s="96" t="s">
        <v>2980</v>
      </c>
      <c r="I180" s="102">
        <v>4</v>
      </c>
      <c r="J180" s="96" t="s">
        <v>1010</v>
      </c>
      <c r="K180" s="96" t="s">
        <v>672</v>
      </c>
      <c r="L180" s="102" t="s">
        <v>1011</v>
      </c>
      <c r="M180" s="96" t="s">
        <v>673</v>
      </c>
      <c r="N180" s="102">
        <v>7.7199074074074073E-2</v>
      </c>
      <c r="O180" s="96" t="s">
        <v>1012</v>
      </c>
      <c r="P180" s="102">
        <v>12</v>
      </c>
      <c r="Q180" s="102">
        <v>831</v>
      </c>
      <c r="R180" s="102" t="s">
        <v>1013</v>
      </c>
      <c r="S180" s="102" t="s">
        <v>1011</v>
      </c>
      <c r="T180" s="102" t="s">
        <v>810</v>
      </c>
      <c r="U180" s="102" t="s">
        <v>965</v>
      </c>
      <c r="V180" s="102"/>
      <c r="W180" s="102"/>
      <c r="X180" s="102"/>
      <c r="Y180" s="96"/>
    </row>
    <row r="181" spans="1:25" ht="39.950000000000003" customHeight="1">
      <c r="A181" s="102" t="s">
        <v>856</v>
      </c>
      <c r="B181" s="102">
        <v>179</v>
      </c>
      <c r="C181" s="102">
        <v>7</v>
      </c>
      <c r="D181" s="102">
        <v>9</v>
      </c>
      <c r="E181" s="96" t="s">
        <v>1014</v>
      </c>
      <c r="F181" s="96" t="s">
        <v>1015</v>
      </c>
      <c r="G181" s="96" t="s">
        <v>2995</v>
      </c>
      <c r="H181" s="96" t="s">
        <v>2980</v>
      </c>
      <c r="I181" s="102">
        <v>6</v>
      </c>
      <c r="J181" s="96" t="s">
        <v>1016</v>
      </c>
      <c r="K181" s="96" t="s">
        <v>672</v>
      </c>
      <c r="L181" s="102" t="s">
        <v>1011</v>
      </c>
      <c r="M181" s="96" t="s">
        <v>673</v>
      </c>
      <c r="N181" s="102">
        <v>7.829861111111111E-2</v>
      </c>
      <c r="O181" s="96" t="s">
        <v>1012</v>
      </c>
      <c r="P181" s="102">
        <v>12</v>
      </c>
      <c r="Q181" s="102">
        <v>843</v>
      </c>
      <c r="R181" s="102" t="s">
        <v>1017</v>
      </c>
      <c r="S181" s="102" t="s">
        <v>1011</v>
      </c>
      <c r="T181" s="102" t="s">
        <v>810</v>
      </c>
      <c r="U181" s="102" t="s">
        <v>965</v>
      </c>
      <c r="V181" s="102"/>
      <c r="W181" s="102"/>
      <c r="X181" s="102"/>
      <c r="Y181" s="96"/>
    </row>
    <row r="182" spans="1:25" ht="39.950000000000003" customHeight="1">
      <c r="A182" s="102" t="s">
        <v>856</v>
      </c>
      <c r="B182" s="102">
        <v>180</v>
      </c>
      <c r="C182" s="102">
        <v>7</v>
      </c>
      <c r="D182" s="102">
        <v>9</v>
      </c>
      <c r="E182" s="96" t="s">
        <v>1018</v>
      </c>
      <c r="F182" s="96" t="s">
        <v>1019</v>
      </c>
      <c r="G182" s="96" t="s">
        <v>1020</v>
      </c>
      <c r="H182" s="96" t="s">
        <v>2980</v>
      </c>
      <c r="I182" s="102">
        <v>4</v>
      </c>
      <c r="J182" s="96" t="s">
        <v>1021</v>
      </c>
      <c r="K182" s="96" t="s">
        <v>672</v>
      </c>
      <c r="L182" s="102" t="s">
        <v>801</v>
      </c>
      <c r="M182" s="96" t="s">
        <v>673</v>
      </c>
      <c r="N182" s="102">
        <v>7.9571759259259259E-2</v>
      </c>
      <c r="O182" s="96" t="s">
        <v>1012</v>
      </c>
      <c r="P182" s="102">
        <v>12</v>
      </c>
      <c r="Q182" s="102">
        <v>855</v>
      </c>
      <c r="R182" s="102" t="s">
        <v>1022</v>
      </c>
      <c r="S182" s="102" t="s">
        <v>801</v>
      </c>
      <c r="T182" s="102" t="s">
        <v>1023</v>
      </c>
      <c r="U182" s="102" t="s">
        <v>802</v>
      </c>
      <c r="V182" s="102"/>
      <c r="W182" s="102"/>
      <c r="X182" s="102"/>
      <c r="Y182" s="96"/>
    </row>
    <row r="183" spans="1:25" ht="39.950000000000003" customHeight="1">
      <c r="A183" s="102" t="s">
        <v>856</v>
      </c>
      <c r="B183" s="102">
        <v>181</v>
      </c>
      <c r="C183" s="102">
        <v>8</v>
      </c>
      <c r="D183" s="102">
        <v>9</v>
      </c>
      <c r="E183" s="96" t="s">
        <v>1024</v>
      </c>
      <c r="F183" s="96" t="s">
        <v>1025</v>
      </c>
      <c r="G183" s="96" t="s">
        <v>2996</v>
      </c>
      <c r="H183" s="96" t="s">
        <v>2983</v>
      </c>
      <c r="I183" s="102">
        <v>5</v>
      </c>
      <c r="J183" s="96" t="s">
        <v>1026</v>
      </c>
      <c r="K183" s="96" t="s">
        <v>672</v>
      </c>
      <c r="L183" s="102" t="s">
        <v>1027</v>
      </c>
      <c r="M183" s="96" t="s">
        <v>913</v>
      </c>
      <c r="N183" s="102">
        <v>8.1655092592592599E-2</v>
      </c>
      <c r="O183" s="96" t="s">
        <v>1012</v>
      </c>
      <c r="P183" s="102">
        <v>12</v>
      </c>
      <c r="Q183" s="102">
        <v>867</v>
      </c>
      <c r="R183" s="102" t="s">
        <v>1028</v>
      </c>
      <c r="S183" s="102" t="s">
        <v>1027</v>
      </c>
      <c r="T183" s="102" t="s">
        <v>1029</v>
      </c>
      <c r="U183" s="102" t="s">
        <v>941</v>
      </c>
      <c r="V183" s="102" t="s">
        <v>1030</v>
      </c>
      <c r="W183" s="102" t="s">
        <v>1031</v>
      </c>
      <c r="X183" s="102" t="s">
        <v>1032</v>
      </c>
      <c r="Y183" s="96"/>
    </row>
    <row r="184" spans="1:25" ht="39.950000000000003" customHeight="1">
      <c r="A184" s="102" t="s">
        <v>856</v>
      </c>
      <c r="B184" s="102">
        <v>182</v>
      </c>
      <c r="C184" s="102">
        <v>1</v>
      </c>
      <c r="D184" s="102">
        <v>8</v>
      </c>
      <c r="E184" s="96" t="s">
        <v>1033</v>
      </c>
      <c r="F184" s="96" t="s">
        <v>1034</v>
      </c>
      <c r="G184" s="96" t="s">
        <v>1035</v>
      </c>
      <c r="H184" s="96" t="s">
        <v>2928</v>
      </c>
      <c r="I184" s="102">
        <v>2</v>
      </c>
      <c r="J184" s="96" t="s">
        <v>1036</v>
      </c>
      <c r="K184" s="96" t="s">
        <v>30</v>
      </c>
      <c r="L184" s="102" t="s">
        <v>48</v>
      </c>
      <c r="M184" s="96" t="s">
        <v>465</v>
      </c>
      <c r="N184" s="102">
        <v>8.200231481481482E-2</v>
      </c>
      <c r="O184" s="96" t="s">
        <v>1037</v>
      </c>
      <c r="P184" s="102">
        <v>4</v>
      </c>
      <c r="Q184" s="102">
        <v>871</v>
      </c>
      <c r="R184" s="102"/>
      <c r="S184" s="102" t="s">
        <v>48</v>
      </c>
      <c r="T184" s="102" t="s">
        <v>48</v>
      </c>
      <c r="U184" s="102" t="s">
        <v>40</v>
      </c>
      <c r="V184" s="102" t="s">
        <v>1038</v>
      </c>
      <c r="W184" s="102"/>
      <c r="X184" s="102"/>
      <c r="Y184" s="96"/>
    </row>
    <row r="185" spans="1:25" ht="39.950000000000003" customHeight="1">
      <c r="A185" s="102" t="s">
        <v>856</v>
      </c>
      <c r="B185" s="102">
        <v>183</v>
      </c>
      <c r="C185" s="102">
        <v>1</v>
      </c>
      <c r="D185" s="102">
        <v>9</v>
      </c>
      <c r="E185" s="96" t="s">
        <v>1039</v>
      </c>
      <c r="F185" s="96" t="s">
        <v>1040</v>
      </c>
      <c r="G185" s="96" t="s">
        <v>1041</v>
      </c>
      <c r="H185" s="96" t="s">
        <v>2997</v>
      </c>
      <c r="I185" s="102">
        <v>3</v>
      </c>
      <c r="J185" s="96" t="s">
        <v>1042</v>
      </c>
      <c r="K185" s="96" t="s">
        <v>30</v>
      </c>
      <c r="L185" s="102" t="s">
        <v>85</v>
      </c>
      <c r="M185" s="96" t="s">
        <v>1043</v>
      </c>
      <c r="N185" s="102">
        <v>8.2696759259259262E-2</v>
      </c>
      <c r="O185" s="96" t="s">
        <v>1044</v>
      </c>
      <c r="P185" s="102">
        <v>4</v>
      </c>
      <c r="Q185" s="102">
        <v>875</v>
      </c>
      <c r="R185" s="102"/>
      <c r="S185" s="102" t="s">
        <v>85</v>
      </c>
      <c r="T185" s="102" t="s">
        <v>165</v>
      </c>
      <c r="U185" s="102" t="s">
        <v>165</v>
      </c>
      <c r="V185" s="102"/>
      <c r="W185" s="102" t="s">
        <v>1045</v>
      </c>
      <c r="X185" s="102"/>
      <c r="Y185" s="96" t="s">
        <v>1046</v>
      </c>
    </row>
    <row r="186" spans="1:25" ht="39.950000000000003" customHeight="1">
      <c r="A186" s="102" t="s">
        <v>856</v>
      </c>
      <c r="B186" s="102">
        <v>184</v>
      </c>
      <c r="C186" s="102">
        <v>1</v>
      </c>
      <c r="D186" s="102">
        <v>9</v>
      </c>
      <c r="E186" s="96" t="s">
        <v>1047</v>
      </c>
      <c r="F186" s="96" t="s">
        <v>1048</v>
      </c>
      <c r="G186" s="96" t="s">
        <v>1049</v>
      </c>
      <c r="H186" s="96" t="s">
        <v>2998</v>
      </c>
      <c r="I186" s="102">
        <v>3</v>
      </c>
      <c r="J186" s="96" t="s">
        <v>1050</v>
      </c>
      <c r="K186" s="96" t="s">
        <v>30</v>
      </c>
      <c r="L186" s="102" t="s">
        <v>35</v>
      </c>
      <c r="M186" s="96" t="s">
        <v>1051</v>
      </c>
      <c r="N186" s="102">
        <v>8.3101851851851857E-2</v>
      </c>
      <c r="O186" s="96" t="s">
        <v>1044</v>
      </c>
      <c r="P186" s="102">
        <v>4</v>
      </c>
      <c r="Q186" s="102">
        <v>879</v>
      </c>
      <c r="R186" s="102"/>
      <c r="S186" s="102" t="s">
        <v>35</v>
      </c>
      <c r="T186" s="102" t="s">
        <v>48</v>
      </c>
      <c r="U186" s="102" t="s">
        <v>48</v>
      </c>
      <c r="V186" s="102"/>
      <c r="W186" s="102" t="s">
        <v>1052</v>
      </c>
      <c r="X186" s="102" t="s">
        <v>1053</v>
      </c>
      <c r="Y186" s="96" t="s">
        <v>1054</v>
      </c>
    </row>
    <row r="187" spans="1:25" ht="39.950000000000003" customHeight="1">
      <c r="A187" s="102" t="s">
        <v>856</v>
      </c>
      <c r="B187" s="102">
        <v>185</v>
      </c>
      <c r="C187" s="102">
        <v>5</v>
      </c>
      <c r="D187" s="102">
        <v>9</v>
      </c>
      <c r="E187" s="96" t="s">
        <v>1055</v>
      </c>
      <c r="F187" s="96" t="s">
        <v>1056</v>
      </c>
      <c r="G187" s="96" t="s">
        <v>1057</v>
      </c>
      <c r="H187" s="96" t="s">
        <v>2999</v>
      </c>
      <c r="I187" s="102">
        <v>5</v>
      </c>
      <c r="J187" s="96" t="s">
        <v>1058</v>
      </c>
      <c r="K187" s="96" t="s">
        <v>1059</v>
      </c>
      <c r="L187" s="102" t="s">
        <v>533</v>
      </c>
      <c r="M187" s="96" t="s">
        <v>1060</v>
      </c>
      <c r="N187" s="102">
        <v>8.4027777777777785E-2</v>
      </c>
      <c r="O187" s="96" t="s">
        <v>1044</v>
      </c>
      <c r="P187" s="102">
        <v>6</v>
      </c>
      <c r="Q187" s="102">
        <v>885</v>
      </c>
      <c r="R187" s="102"/>
      <c r="S187" s="102" t="s">
        <v>533</v>
      </c>
      <c r="T187" s="102" t="s">
        <v>536</v>
      </c>
      <c r="U187" s="102" t="s">
        <v>536</v>
      </c>
      <c r="V187" s="102"/>
      <c r="W187" s="102" t="s">
        <v>1061</v>
      </c>
      <c r="X187" s="102"/>
      <c r="Y187" s="96" t="s">
        <v>3000</v>
      </c>
    </row>
    <row r="188" spans="1:25" ht="39.950000000000003" customHeight="1">
      <c r="A188" s="102" t="s">
        <v>856</v>
      </c>
      <c r="B188" s="102">
        <v>186</v>
      </c>
      <c r="C188" s="102">
        <v>6</v>
      </c>
      <c r="D188" s="102">
        <v>10</v>
      </c>
      <c r="E188" s="96" t="s">
        <v>1062</v>
      </c>
      <c r="F188" s="96" t="s">
        <v>1063</v>
      </c>
      <c r="G188" s="96" t="s">
        <v>3001</v>
      </c>
      <c r="H188" s="96" t="s">
        <v>3002</v>
      </c>
      <c r="I188" s="102">
        <v>5</v>
      </c>
      <c r="J188" s="96" t="s">
        <v>1064</v>
      </c>
      <c r="K188" s="96" t="s">
        <v>1065</v>
      </c>
      <c r="L188" s="102" t="s">
        <v>1066</v>
      </c>
      <c r="M188" s="96" t="s">
        <v>1067</v>
      </c>
      <c r="N188" s="102">
        <v>8.5474537037037043E-2</v>
      </c>
      <c r="O188" s="96" t="s">
        <v>1044</v>
      </c>
      <c r="P188" s="102">
        <v>8</v>
      </c>
      <c r="Q188" s="102">
        <v>893</v>
      </c>
      <c r="R188" s="102"/>
      <c r="S188" s="102" t="s">
        <v>1066</v>
      </c>
      <c r="T188" s="102" t="s">
        <v>801</v>
      </c>
      <c r="U188" s="102" t="s">
        <v>801</v>
      </c>
      <c r="V188" s="102"/>
      <c r="W188" s="102" t="s">
        <v>1068</v>
      </c>
      <c r="X188" s="102"/>
      <c r="Y188" s="96" t="s">
        <v>3003</v>
      </c>
    </row>
    <row r="189" spans="1:25" ht="39.950000000000003" customHeight="1">
      <c r="A189" s="102" t="s">
        <v>856</v>
      </c>
      <c r="B189" s="102">
        <v>187</v>
      </c>
      <c r="C189" s="102">
        <v>4</v>
      </c>
      <c r="D189" s="102">
        <v>9</v>
      </c>
      <c r="E189" s="96" t="s">
        <v>1069</v>
      </c>
      <c r="F189" s="96" t="s">
        <v>1070</v>
      </c>
      <c r="G189" s="96" t="s">
        <v>1071</v>
      </c>
      <c r="H189" s="96" t="s">
        <v>3004</v>
      </c>
      <c r="I189" s="102">
        <v>5</v>
      </c>
      <c r="J189" s="96" t="s">
        <v>1072</v>
      </c>
      <c r="K189" s="96" t="s">
        <v>1073</v>
      </c>
      <c r="L189" s="102" t="s">
        <v>54</v>
      </c>
      <c r="M189" s="96" t="s">
        <v>1074</v>
      </c>
      <c r="N189" s="102">
        <v>8.6053240740740736E-2</v>
      </c>
      <c r="O189" s="96" t="s">
        <v>1044</v>
      </c>
      <c r="P189" s="102">
        <v>5</v>
      </c>
      <c r="Q189" s="102">
        <v>898</v>
      </c>
      <c r="R189" s="102"/>
      <c r="S189" s="102" t="s">
        <v>54</v>
      </c>
      <c r="T189" s="102" t="s">
        <v>54</v>
      </c>
      <c r="U189" s="102" t="s">
        <v>54</v>
      </c>
      <c r="V189" s="102"/>
      <c r="W189" s="102" t="s">
        <v>1075</v>
      </c>
      <c r="X189" s="102"/>
      <c r="Y189" s="96" t="s">
        <v>1076</v>
      </c>
    </row>
    <row r="190" spans="1:25" ht="39.950000000000003" customHeight="1">
      <c r="A190" s="102" t="s">
        <v>856</v>
      </c>
      <c r="B190" s="102">
        <v>188</v>
      </c>
      <c r="C190" s="102">
        <v>7</v>
      </c>
      <c r="D190" s="102">
        <v>10</v>
      </c>
      <c r="E190" s="96" t="s">
        <v>1077</v>
      </c>
      <c r="F190" s="96" t="s">
        <v>1078</v>
      </c>
      <c r="G190" s="96" t="s">
        <v>3005</v>
      </c>
      <c r="H190" s="96" t="s">
        <v>3006</v>
      </c>
      <c r="I190" s="102">
        <v>3</v>
      </c>
      <c r="J190" s="96" t="s">
        <v>1079</v>
      </c>
      <c r="K190" s="96" t="s">
        <v>1080</v>
      </c>
      <c r="L190" s="102" t="s">
        <v>1081</v>
      </c>
      <c r="M190" s="96" t="s">
        <v>1082</v>
      </c>
      <c r="N190" s="102">
        <v>8.7384259259259259E-2</v>
      </c>
      <c r="O190" s="96" t="s">
        <v>1044</v>
      </c>
      <c r="P190" s="102">
        <v>8</v>
      </c>
      <c r="Q190" s="102">
        <v>906</v>
      </c>
      <c r="R190" s="102"/>
      <c r="S190" s="102" t="s">
        <v>1081</v>
      </c>
      <c r="T190" s="102" t="s">
        <v>802</v>
      </c>
      <c r="U190" s="102" t="s">
        <v>802</v>
      </c>
      <c r="V190" s="102"/>
      <c r="W190" s="102" t="s">
        <v>1083</v>
      </c>
      <c r="X190" s="102"/>
      <c r="Y190" s="96" t="s">
        <v>1084</v>
      </c>
    </row>
    <row r="191" spans="1:25" ht="39.950000000000003" customHeight="1">
      <c r="A191" s="102" t="s">
        <v>856</v>
      </c>
      <c r="B191" s="102">
        <v>189</v>
      </c>
      <c r="C191" s="102">
        <v>1</v>
      </c>
      <c r="D191" s="102">
        <v>10</v>
      </c>
      <c r="E191" s="96" t="s">
        <v>1085</v>
      </c>
      <c r="F191" s="96" t="s">
        <v>1086</v>
      </c>
      <c r="G191" s="96" t="s">
        <v>1087</v>
      </c>
      <c r="H191" s="96" t="s">
        <v>3007</v>
      </c>
      <c r="I191" s="102">
        <v>3</v>
      </c>
      <c r="J191" s="96" t="s">
        <v>1088</v>
      </c>
      <c r="K191" s="96" t="s">
        <v>30</v>
      </c>
      <c r="L191" s="102" t="s">
        <v>802</v>
      </c>
      <c r="M191" s="96" t="s">
        <v>1089</v>
      </c>
      <c r="N191" s="102">
        <v>8.8541666666666671E-2</v>
      </c>
      <c r="O191" s="96" t="s">
        <v>1044</v>
      </c>
      <c r="P191" s="102">
        <v>5</v>
      </c>
      <c r="Q191" s="102">
        <v>911</v>
      </c>
      <c r="R191" s="102"/>
      <c r="S191" s="102" t="s">
        <v>802</v>
      </c>
      <c r="T191" s="102" t="s">
        <v>965</v>
      </c>
      <c r="U191" s="102" t="s">
        <v>84</v>
      </c>
      <c r="V191" s="102" t="s">
        <v>1090</v>
      </c>
      <c r="W191" s="102" t="s">
        <v>1091</v>
      </c>
      <c r="X191" s="102" t="s">
        <v>1092</v>
      </c>
      <c r="Y191" s="96" t="s">
        <v>1093</v>
      </c>
    </row>
    <row r="192" spans="1:25" ht="39.950000000000003" customHeight="1">
      <c r="A192" s="102" t="s">
        <v>856</v>
      </c>
      <c r="B192" s="102">
        <v>190</v>
      </c>
      <c r="C192" s="102">
        <v>2</v>
      </c>
      <c r="D192" s="102">
        <v>10</v>
      </c>
      <c r="E192" s="96" t="s">
        <v>1094</v>
      </c>
      <c r="F192" s="96" t="s">
        <v>1095</v>
      </c>
      <c r="G192" s="96" t="s">
        <v>1096</v>
      </c>
      <c r="H192" s="96" t="s">
        <v>3008</v>
      </c>
      <c r="I192" s="102">
        <v>3</v>
      </c>
      <c r="J192" s="96" t="s">
        <v>1097</v>
      </c>
      <c r="K192" s="96" t="s">
        <v>30</v>
      </c>
      <c r="L192" s="102" t="s">
        <v>533</v>
      </c>
      <c r="M192" s="96" t="s">
        <v>1098</v>
      </c>
      <c r="N192" s="102">
        <v>8.9467592592592599E-2</v>
      </c>
      <c r="O192" s="96" t="s">
        <v>1044</v>
      </c>
      <c r="P192" s="102">
        <v>6</v>
      </c>
      <c r="Q192" s="102">
        <v>917</v>
      </c>
      <c r="R192" s="102"/>
      <c r="S192" s="102" t="s">
        <v>533</v>
      </c>
      <c r="T192" s="102" t="s">
        <v>536</v>
      </c>
      <c r="U192" s="102" t="s">
        <v>536</v>
      </c>
      <c r="V192" s="102" t="s">
        <v>1099</v>
      </c>
      <c r="W192" s="102" t="s">
        <v>1100</v>
      </c>
      <c r="X192" s="102"/>
      <c r="Y192" s="96" t="s">
        <v>1101</v>
      </c>
    </row>
    <row r="193" spans="1:25" ht="39.950000000000003" customHeight="1">
      <c r="A193" s="102" t="s">
        <v>856</v>
      </c>
      <c r="B193" s="102">
        <v>191</v>
      </c>
      <c r="C193" s="102">
        <v>1</v>
      </c>
      <c r="D193" s="102">
        <v>9</v>
      </c>
      <c r="E193" s="96" t="s">
        <v>1102</v>
      </c>
      <c r="F193" s="96" t="s">
        <v>1103</v>
      </c>
      <c r="G193" s="96" t="s">
        <v>1104</v>
      </c>
      <c r="H193" s="96" t="s">
        <v>3009</v>
      </c>
      <c r="I193" s="102">
        <v>1</v>
      </c>
      <c r="J193" s="96" t="s">
        <v>1105</v>
      </c>
      <c r="K193" s="96" t="s">
        <v>30</v>
      </c>
      <c r="L193" s="102" t="s">
        <v>165</v>
      </c>
      <c r="M193" s="96" t="s">
        <v>1106</v>
      </c>
      <c r="N193" s="102">
        <v>9.0104166666666666E-2</v>
      </c>
      <c r="O193" s="96" t="s">
        <v>1044</v>
      </c>
      <c r="P193" s="102">
        <v>4</v>
      </c>
      <c r="Q193" s="102">
        <v>921</v>
      </c>
      <c r="R193" s="102"/>
      <c r="S193" s="102" t="s">
        <v>165</v>
      </c>
      <c r="T193" s="102" t="s">
        <v>54</v>
      </c>
      <c r="U193" s="102" t="s">
        <v>54</v>
      </c>
      <c r="V193" s="102" t="s">
        <v>1107</v>
      </c>
      <c r="W193" s="102" t="s">
        <v>1108</v>
      </c>
      <c r="X193" s="102"/>
      <c r="Y193" s="96" t="s">
        <v>1109</v>
      </c>
    </row>
    <row r="194" spans="1:25" ht="39.950000000000003" customHeight="1">
      <c r="A194" s="102" t="s">
        <v>856</v>
      </c>
      <c r="B194" s="102">
        <v>192</v>
      </c>
      <c r="C194" s="102">
        <v>1</v>
      </c>
      <c r="D194" s="102">
        <v>9</v>
      </c>
      <c r="E194" s="96" t="s">
        <v>1110</v>
      </c>
      <c r="F194" s="96" t="s">
        <v>1111</v>
      </c>
      <c r="G194" s="96" t="s">
        <v>1112</v>
      </c>
      <c r="H194" s="96" t="s">
        <v>3010</v>
      </c>
      <c r="I194" s="102">
        <v>3</v>
      </c>
      <c r="J194" s="96" t="s">
        <v>1113</v>
      </c>
      <c r="K194" s="96" t="s">
        <v>30</v>
      </c>
      <c r="L194" s="102" t="s">
        <v>54</v>
      </c>
      <c r="M194" s="96" t="s">
        <v>1114</v>
      </c>
      <c r="N194" s="102">
        <v>9.0682870370370372E-2</v>
      </c>
      <c r="O194" s="96" t="s">
        <v>1115</v>
      </c>
      <c r="P194" s="102">
        <v>4</v>
      </c>
      <c r="Q194" s="102">
        <v>925</v>
      </c>
      <c r="R194" s="102"/>
      <c r="S194" s="102" t="s">
        <v>54</v>
      </c>
      <c r="T194" s="102" t="s">
        <v>31</v>
      </c>
      <c r="U194" s="102" t="s">
        <v>31</v>
      </c>
      <c r="V194" s="102"/>
      <c r="W194" s="102" t="s">
        <v>1116</v>
      </c>
      <c r="X194" s="102"/>
      <c r="Y194" s="96" t="s">
        <v>1117</v>
      </c>
    </row>
    <row r="195" spans="1:25" ht="39.950000000000003" customHeight="1">
      <c r="A195" s="102" t="s">
        <v>856</v>
      </c>
      <c r="B195" s="102">
        <v>193</v>
      </c>
      <c r="C195" s="102">
        <v>1</v>
      </c>
      <c r="D195" s="102">
        <v>9</v>
      </c>
      <c r="E195" s="96" t="s">
        <v>1118</v>
      </c>
      <c r="F195" s="96" t="s">
        <v>1119</v>
      </c>
      <c r="G195" s="96" t="s">
        <v>1120</v>
      </c>
      <c r="H195" s="96" t="s">
        <v>3011</v>
      </c>
      <c r="I195" s="102">
        <v>3</v>
      </c>
      <c r="J195" s="96" t="s">
        <v>1121</v>
      </c>
      <c r="K195" s="96" t="s">
        <v>30</v>
      </c>
      <c r="L195" s="102" t="s">
        <v>165</v>
      </c>
      <c r="M195" s="96" t="s">
        <v>1122</v>
      </c>
      <c r="N195" s="102">
        <v>9.1319444444444439E-2</v>
      </c>
      <c r="O195" s="96" t="s">
        <v>1115</v>
      </c>
      <c r="P195" s="102">
        <v>4</v>
      </c>
      <c r="Q195" s="102">
        <v>929</v>
      </c>
      <c r="R195" s="102"/>
      <c r="S195" s="102" t="s">
        <v>165</v>
      </c>
      <c r="T195" s="102" t="s">
        <v>165</v>
      </c>
      <c r="U195" s="102" t="s">
        <v>165</v>
      </c>
      <c r="V195" s="102"/>
      <c r="W195" s="102" t="s">
        <v>1123</v>
      </c>
      <c r="X195" s="102" t="s">
        <v>1124</v>
      </c>
      <c r="Y195" s="96" t="s">
        <v>1125</v>
      </c>
    </row>
    <row r="196" spans="1:25" ht="39.950000000000003" customHeight="1">
      <c r="A196" s="102" t="s">
        <v>856</v>
      </c>
      <c r="B196" s="102">
        <v>194</v>
      </c>
      <c r="C196" s="102">
        <v>1</v>
      </c>
      <c r="D196" s="102">
        <v>9</v>
      </c>
      <c r="E196" s="96" t="s">
        <v>1126</v>
      </c>
      <c r="F196" s="96" t="s">
        <v>1127</v>
      </c>
      <c r="G196" s="96" t="s">
        <v>1128</v>
      </c>
      <c r="H196" s="96" t="s">
        <v>3012</v>
      </c>
      <c r="I196" s="102">
        <v>3</v>
      </c>
      <c r="J196" s="96" t="s">
        <v>1129</v>
      </c>
      <c r="K196" s="96" t="s">
        <v>30</v>
      </c>
      <c r="L196" s="102" t="s">
        <v>35</v>
      </c>
      <c r="M196" s="96" t="s">
        <v>1130</v>
      </c>
      <c r="N196" s="102">
        <v>9.1724537037037035E-2</v>
      </c>
      <c r="O196" s="96" t="s">
        <v>1115</v>
      </c>
      <c r="P196" s="102">
        <v>3</v>
      </c>
      <c r="Q196" s="102">
        <v>932</v>
      </c>
      <c r="R196" s="102"/>
      <c r="S196" s="102" t="s">
        <v>35</v>
      </c>
      <c r="T196" s="102" t="s">
        <v>35</v>
      </c>
      <c r="U196" s="102" t="s">
        <v>35</v>
      </c>
      <c r="V196" s="102"/>
      <c r="W196" s="102"/>
      <c r="X196" s="102"/>
      <c r="Y196" s="96" t="s">
        <v>1131</v>
      </c>
    </row>
    <row r="197" spans="1:25" ht="39.950000000000003" customHeight="1">
      <c r="A197" s="102" t="s">
        <v>1132</v>
      </c>
      <c r="B197" s="102">
        <v>195</v>
      </c>
      <c r="C197" s="102">
        <v>1</v>
      </c>
      <c r="D197" s="102">
        <v>7</v>
      </c>
      <c r="E197" s="96" t="s">
        <v>1133</v>
      </c>
      <c r="F197" s="96" t="s">
        <v>1134</v>
      </c>
      <c r="G197" s="96" t="s">
        <v>1135</v>
      </c>
      <c r="H197" s="96" t="s">
        <v>3013</v>
      </c>
      <c r="I197" s="102">
        <v>2</v>
      </c>
      <c r="J197" s="96" t="s">
        <v>1136</v>
      </c>
      <c r="K197" s="96" t="s">
        <v>30</v>
      </c>
      <c r="L197" s="102" t="s">
        <v>41</v>
      </c>
      <c r="M197" s="96" t="s">
        <v>1137</v>
      </c>
      <c r="N197" s="102">
        <v>9.195601851851852E-2</v>
      </c>
      <c r="O197" s="96" t="s">
        <v>1138</v>
      </c>
      <c r="P197" s="102">
        <v>3</v>
      </c>
      <c r="Q197" s="102">
        <v>935</v>
      </c>
      <c r="R197" s="102"/>
      <c r="S197" s="102" t="s">
        <v>41</v>
      </c>
      <c r="T197" s="102" t="s">
        <v>41</v>
      </c>
      <c r="U197" s="102" t="s">
        <v>41</v>
      </c>
      <c r="V197" s="102"/>
      <c r="W197" s="102"/>
      <c r="X197" s="102"/>
      <c r="Y197" s="96"/>
    </row>
    <row r="198" spans="1:25" ht="39.950000000000003" customHeight="1">
      <c r="A198" s="102" t="s">
        <v>1132</v>
      </c>
      <c r="B198" s="102">
        <v>196</v>
      </c>
      <c r="C198" s="102">
        <v>2</v>
      </c>
      <c r="D198" s="102">
        <v>5</v>
      </c>
      <c r="E198" s="96" t="s">
        <v>1139</v>
      </c>
      <c r="F198" s="96" t="s">
        <v>1140</v>
      </c>
      <c r="G198" s="96" t="s">
        <v>1141</v>
      </c>
      <c r="H198" s="96" t="s">
        <v>3014</v>
      </c>
      <c r="I198" s="102">
        <v>8</v>
      </c>
      <c r="J198" s="96" t="s">
        <v>1142</v>
      </c>
      <c r="K198" s="96" t="s">
        <v>1143</v>
      </c>
      <c r="L198" s="102" t="s">
        <v>165</v>
      </c>
      <c r="M198" s="96" t="s">
        <v>1144</v>
      </c>
      <c r="N198" s="102">
        <v>9.2592592592592587E-2</v>
      </c>
      <c r="O198" s="96" t="s">
        <v>1138</v>
      </c>
      <c r="P198" s="102">
        <v>4</v>
      </c>
      <c r="Q198" s="102">
        <v>939</v>
      </c>
      <c r="R198" s="102"/>
      <c r="S198" s="102" t="s">
        <v>165</v>
      </c>
      <c r="T198" s="102" t="s">
        <v>31</v>
      </c>
      <c r="U198" s="102" t="s">
        <v>34</v>
      </c>
      <c r="V198" s="102"/>
      <c r="W198" s="102"/>
      <c r="X198" s="102"/>
      <c r="Y198" s="96" t="s">
        <v>3015</v>
      </c>
    </row>
    <row r="199" spans="1:25" ht="39.950000000000003" customHeight="1">
      <c r="A199" s="102" t="s">
        <v>1132</v>
      </c>
      <c r="B199" s="102">
        <v>197</v>
      </c>
      <c r="C199" s="102">
        <v>2</v>
      </c>
      <c r="D199" s="102">
        <v>5</v>
      </c>
      <c r="E199" s="96" t="s">
        <v>1145</v>
      </c>
      <c r="F199" s="96" t="s">
        <v>1146</v>
      </c>
      <c r="G199" s="96" t="s">
        <v>1147</v>
      </c>
      <c r="H199" s="96" t="s">
        <v>3016</v>
      </c>
      <c r="I199" s="102">
        <v>4</v>
      </c>
      <c r="J199" s="96" t="s">
        <v>1148</v>
      </c>
      <c r="K199" s="96" t="s">
        <v>30</v>
      </c>
      <c r="L199" s="102" t="s">
        <v>48</v>
      </c>
      <c r="M199" s="96" t="s">
        <v>1149</v>
      </c>
      <c r="N199" s="102">
        <v>9.2939814814814808E-2</v>
      </c>
      <c r="O199" s="96" t="s">
        <v>1138</v>
      </c>
      <c r="P199" s="102">
        <v>4</v>
      </c>
      <c r="Q199" s="102">
        <v>943</v>
      </c>
      <c r="R199" s="102"/>
      <c r="S199" s="102" t="s">
        <v>48</v>
      </c>
      <c r="T199" s="102" t="s">
        <v>48</v>
      </c>
      <c r="U199" s="102" t="s">
        <v>48</v>
      </c>
      <c r="V199" s="102"/>
      <c r="W199" s="102"/>
      <c r="X199" s="102" t="s">
        <v>1150</v>
      </c>
      <c r="Y199" s="96"/>
    </row>
    <row r="200" spans="1:25" ht="39.950000000000003" customHeight="1">
      <c r="A200" s="102" t="s">
        <v>1132</v>
      </c>
      <c r="B200" s="102">
        <v>198</v>
      </c>
      <c r="C200" s="102">
        <v>1</v>
      </c>
      <c r="D200" s="102">
        <v>10</v>
      </c>
      <c r="E200" s="96" t="s">
        <v>1151</v>
      </c>
      <c r="F200" s="96" t="s">
        <v>1152</v>
      </c>
      <c r="G200" s="96" t="s">
        <v>1153</v>
      </c>
      <c r="H200" s="96" t="s">
        <v>3017</v>
      </c>
      <c r="I200" s="102">
        <v>3</v>
      </c>
      <c r="J200" s="96" t="s">
        <v>1154</v>
      </c>
      <c r="K200" s="96" t="s">
        <v>30</v>
      </c>
      <c r="L200" s="102" t="s">
        <v>85</v>
      </c>
      <c r="M200" s="96" t="s">
        <v>1155</v>
      </c>
      <c r="N200" s="102">
        <v>9.3634259259259264E-2</v>
      </c>
      <c r="O200" s="96" t="s">
        <v>1138</v>
      </c>
      <c r="P200" s="102">
        <v>4</v>
      </c>
      <c r="Q200" s="102">
        <v>947</v>
      </c>
      <c r="R200" s="102"/>
      <c r="S200" s="102" t="s">
        <v>85</v>
      </c>
      <c r="T200" s="102" t="s">
        <v>165</v>
      </c>
      <c r="U200" s="102" t="s">
        <v>165</v>
      </c>
      <c r="V200" s="102"/>
      <c r="W200" s="102" t="s">
        <v>1156</v>
      </c>
      <c r="X200" s="102"/>
      <c r="Y200" s="96" t="s">
        <v>1157</v>
      </c>
    </row>
    <row r="201" spans="1:25" ht="39.950000000000003" customHeight="1">
      <c r="A201" s="102" t="s">
        <v>1132</v>
      </c>
      <c r="B201" s="102">
        <v>199</v>
      </c>
      <c r="C201" s="102">
        <v>2</v>
      </c>
      <c r="D201" s="102">
        <v>5</v>
      </c>
      <c r="E201" s="96" t="s">
        <v>1158</v>
      </c>
      <c r="F201" s="96" t="s">
        <v>1159</v>
      </c>
      <c r="G201" s="96" t="s">
        <v>1160</v>
      </c>
      <c r="H201" s="96" t="s">
        <v>2920</v>
      </c>
      <c r="I201" s="102">
        <v>1</v>
      </c>
      <c r="J201" s="96" t="s">
        <v>1161</v>
      </c>
      <c r="K201" s="96" t="s">
        <v>30</v>
      </c>
      <c r="L201" s="102" t="s">
        <v>40</v>
      </c>
      <c r="M201" s="96" t="s">
        <v>433</v>
      </c>
      <c r="N201" s="102">
        <v>9.392361111111111E-2</v>
      </c>
      <c r="O201" s="96" t="s">
        <v>1162</v>
      </c>
      <c r="P201" s="102">
        <v>3</v>
      </c>
      <c r="Q201" s="102">
        <v>950</v>
      </c>
      <c r="R201" s="102"/>
      <c r="S201" s="102" t="s">
        <v>40</v>
      </c>
      <c r="T201" s="102" t="s">
        <v>41</v>
      </c>
      <c r="U201" s="102" t="s">
        <v>41</v>
      </c>
      <c r="V201" s="102"/>
      <c r="W201" s="102"/>
      <c r="X201" s="102"/>
      <c r="Y201" s="96"/>
    </row>
    <row r="202" spans="1:25" ht="39.950000000000003" customHeight="1">
      <c r="A202" s="102" t="s">
        <v>1132</v>
      </c>
      <c r="B202" s="102">
        <v>200</v>
      </c>
      <c r="C202" s="102">
        <v>2</v>
      </c>
      <c r="D202" s="102">
        <v>7</v>
      </c>
      <c r="E202" s="96" t="s">
        <v>1163</v>
      </c>
      <c r="F202" s="96" t="s">
        <v>1164</v>
      </c>
      <c r="G202" s="96" t="s">
        <v>1165</v>
      </c>
      <c r="H202" s="96" t="s">
        <v>2921</v>
      </c>
      <c r="I202" s="102">
        <v>3</v>
      </c>
      <c r="J202" s="96" t="s">
        <v>1166</v>
      </c>
      <c r="K202" s="96" t="s">
        <v>30</v>
      </c>
      <c r="L202" s="102" t="s">
        <v>40</v>
      </c>
      <c r="M202" s="96" t="s">
        <v>441</v>
      </c>
      <c r="N202" s="102">
        <v>9.4212962962962957E-2</v>
      </c>
      <c r="O202" s="96" t="s">
        <v>1162</v>
      </c>
      <c r="P202" s="102">
        <v>4</v>
      </c>
      <c r="Q202" s="102">
        <v>954</v>
      </c>
      <c r="R202" s="102"/>
      <c r="S202" s="102" t="s">
        <v>40</v>
      </c>
      <c r="T202" s="102" t="s">
        <v>40</v>
      </c>
      <c r="U202" s="102" t="s">
        <v>41</v>
      </c>
      <c r="V202" s="102"/>
      <c r="W202" s="102"/>
      <c r="X202" s="102"/>
      <c r="Y202" s="96"/>
    </row>
    <row r="203" spans="1:25" ht="39.950000000000003" customHeight="1">
      <c r="A203" s="102" t="s">
        <v>1132</v>
      </c>
      <c r="B203" s="102">
        <v>201</v>
      </c>
      <c r="C203" s="102">
        <v>2</v>
      </c>
      <c r="D203" s="102">
        <v>7</v>
      </c>
      <c r="E203" s="96" t="s">
        <v>1167</v>
      </c>
      <c r="F203" s="96" t="s">
        <v>1168</v>
      </c>
      <c r="G203" s="96" t="s">
        <v>1169</v>
      </c>
      <c r="H203" s="96" t="s">
        <v>2921</v>
      </c>
      <c r="I203" s="102">
        <v>3</v>
      </c>
      <c r="J203" s="96" t="s">
        <v>1170</v>
      </c>
      <c r="K203" s="96" t="s">
        <v>30</v>
      </c>
      <c r="L203" s="102" t="s">
        <v>40</v>
      </c>
      <c r="M203" s="96" t="s">
        <v>441</v>
      </c>
      <c r="N203" s="102">
        <v>9.4502314814814817E-2</v>
      </c>
      <c r="O203" s="96" t="s">
        <v>1162</v>
      </c>
      <c r="P203" s="102">
        <v>4</v>
      </c>
      <c r="Q203" s="102">
        <v>958</v>
      </c>
      <c r="R203" s="102"/>
      <c r="S203" s="102" t="s">
        <v>40</v>
      </c>
      <c r="T203" s="102" t="s">
        <v>40</v>
      </c>
      <c r="U203" s="102" t="s">
        <v>41</v>
      </c>
      <c r="V203" s="102"/>
      <c r="W203" s="102"/>
      <c r="X203" s="102"/>
      <c r="Y203" s="96"/>
    </row>
    <row r="204" spans="1:25" ht="39.950000000000003" customHeight="1">
      <c r="A204" s="102" t="s">
        <v>1132</v>
      </c>
      <c r="B204" s="102">
        <v>202</v>
      </c>
      <c r="C204" s="102">
        <v>2</v>
      </c>
      <c r="D204" s="102">
        <v>7</v>
      </c>
      <c r="E204" s="96" t="s">
        <v>1171</v>
      </c>
      <c r="F204" s="96" t="s">
        <v>1172</v>
      </c>
      <c r="G204" s="96" t="s">
        <v>1173</v>
      </c>
      <c r="H204" s="96" t="s">
        <v>2921</v>
      </c>
      <c r="I204" s="102">
        <v>3</v>
      </c>
      <c r="J204" s="96" t="s">
        <v>1174</v>
      </c>
      <c r="K204" s="96" t="s">
        <v>30</v>
      </c>
      <c r="L204" s="102" t="s">
        <v>40</v>
      </c>
      <c r="M204" s="96" t="s">
        <v>441</v>
      </c>
      <c r="N204" s="102">
        <v>9.4791666666666663E-2</v>
      </c>
      <c r="O204" s="96" t="s">
        <v>1162</v>
      </c>
      <c r="P204" s="102">
        <v>4</v>
      </c>
      <c r="Q204" s="102">
        <v>962</v>
      </c>
      <c r="R204" s="102"/>
      <c r="S204" s="102" t="s">
        <v>40</v>
      </c>
      <c r="T204" s="102" t="s">
        <v>40</v>
      </c>
      <c r="U204" s="102" t="s">
        <v>41</v>
      </c>
      <c r="V204" s="102"/>
      <c r="W204" s="102"/>
      <c r="X204" s="102"/>
      <c r="Y204" s="96"/>
    </row>
    <row r="205" spans="1:25" ht="39.950000000000003" customHeight="1">
      <c r="A205" s="102" t="s">
        <v>1132</v>
      </c>
      <c r="B205" s="102">
        <v>203</v>
      </c>
      <c r="C205" s="102">
        <v>4</v>
      </c>
      <c r="D205" s="102">
        <v>8</v>
      </c>
      <c r="E205" s="96" t="s">
        <v>1175</v>
      </c>
      <c r="F205" s="96" t="s">
        <v>1176</v>
      </c>
      <c r="G205" s="96" t="s">
        <v>1177</v>
      </c>
      <c r="H205" s="96" t="s">
        <v>2977</v>
      </c>
      <c r="I205" s="102">
        <v>4</v>
      </c>
      <c r="J205" s="96" t="s">
        <v>1178</v>
      </c>
      <c r="K205" s="96" t="s">
        <v>870</v>
      </c>
      <c r="L205" s="102" t="s">
        <v>85</v>
      </c>
      <c r="M205" s="96" t="s">
        <v>871</v>
      </c>
      <c r="N205" s="102">
        <v>9.5486111111111105E-2</v>
      </c>
      <c r="O205" s="96" t="s">
        <v>1162</v>
      </c>
      <c r="P205" s="102">
        <v>6</v>
      </c>
      <c r="Q205" s="102">
        <v>968</v>
      </c>
      <c r="R205" s="102"/>
      <c r="S205" s="102" t="s">
        <v>85</v>
      </c>
      <c r="T205" s="102" t="s">
        <v>165</v>
      </c>
      <c r="U205" s="102" t="s">
        <v>34</v>
      </c>
      <c r="V205" s="102"/>
      <c r="W205" s="102"/>
      <c r="X205" s="102"/>
      <c r="Y205" s="96"/>
    </row>
    <row r="206" spans="1:25" ht="39.950000000000003" customHeight="1">
      <c r="A206" s="102" t="s">
        <v>1132</v>
      </c>
      <c r="B206" s="102">
        <v>204</v>
      </c>
      <c r="C206" s="102">
        <v>2</v>
      </c>
      <c r="D206" s="102">
        <v>7</v>
      </c>
      <c r="E206" s="96" t="s">
        <v>1179</v>
      </c>
      <c r="F206" s="96" t="s">
        <v>1180</v>
      </c>
      <c r="G206" s="96" t="s">
        <v>1181</v>
      </c>
      <c r="H206" s="96" t="s">
        <v>2921</v>
      </c>
      <c r="I206" s="102">
        <v>3</v>
      </c>
      <c r="J206" s="96" t="s">
        <v>1182</v>
      </c>
      <c r="K206" s="96" t="s">
        <v>30</v>
      </c>
      <c r="L206" s="102" t="s">
        <v>40</v>
      </c>
      <c r="M206" s="96" t="s">
        <v>441</v>
      </c>
      <c r="N206" s="102">
        <v>9.5775462962962965E-2</v>
      </c>
      <c r="O206" s="96" t="s">
        <v>1162</v>
      </c>
      <c r="P206" s="102">
        <v>4</v>
      </c>
      <c r="Q206" s="102">
        <v>972</v>
      </c>
      <c r="R206" s="102"/>
      <c r="S206" s="102" t="s">
        <v>40</v>
      </c>
      <c r="T206" s="102" t="s">
        <v>40</v>
      </c>
      <c r="U206" s="102" t="s">
        <v>41</v>
      </c>
      <c r="V206" s="102"/>
      <c r="W206" s="102"/>
      <c r="X206" s="102"/>
      <c r="Y206" s="96"/>
    </row>
    <row r="207" spans="1:25" ht="39.950000000000003" customHeight="1">
      <c r="A207" s="102" t="s">
        <v>1132</v>
      </c>
      <c r="B207" s="102">
        <v>205</v>
      </c>
      <c r="C207" s="102">
        <v>2</v>
      </c>
      <c r="D207" s="102">
        <v>8</v>
      </c>
      <c r="E207" s="96" t="s">
        <v>1183</v>
      </c>
      <c r="F207" s="96" t="s">
        <v>1184</v>
      </c>
      <c r="G207" s="96" t="s">
        <v>1185</v>
      </c>
      <c r="H207" s="96" t="s">
        <v>2884</v>
      </c>
      <c r="I207" s="102">
        <v>2</v>
      </c>
      <c r="J207" s="96" t="s">
        <v>1186</v>
      </c>
      <c r="K207" s="96" t="s">
        <v>30</v>
      </c>
      <c r="L207" s="102" t="s">
        <v>1011</v>
      </c>
      <c r="M207" s="96" t="s">
        <v>91</v>
      </c>
      <c r="N207" s="102">
        <v>9.6875000000000003E-2</v>
      </c>
      <c r="O207" s="96" t="s">
        <v>1162</v>
      </c>
      <c r="P207" s="102">
        <v>5</v>
      </c>
      <c r="Q207" s="102">
        <v>977</v>
      </c>
      <c r="R207" s="102"/>
      <c r="S207" s="102" t="s">
        <v>1011</v>
      </c>
      <c r="T207" s="102" t="s">
        <v>533</v>
      </c>
      <c r="U207" s="102" t="s">
        <v>536</v>
      </c>
      <c r="V207" s="102"/>
      <c r="W207" s="102"/>
      <c r="X207" s="102"/>
      <c r="Y207" s="96" t="s">
        <v>1187</v>
      </c>
    </row>
    <row r="208" spans="1:25" ht="39.950000000000003" customHeight="1">
      <c r="A208" s="102" t="s">
        <v>1132</v>
      </c>
      <c r="B208" s="102">
        <v>206</v>
      </c>
      <c r="C208" s="102">
        <v>2</v>
      </c>
      <c r="D208" s="102">
        <v>7</v>
      </c>
      <c r="E208" s="96" t="s">
        <v>1188</v>
      </c>
      <c r="F208" s="96" t="s">
        <v>1189</v>
      </c>
      <c r="G208" s="96" t="s">
        <v>1190</v>
      </c>
      <c r="H208" s="96" t="s">
        <v>2921</v>
      </c>
      <c r="I208" s="102">
        <v>3</v>
      </c>
      <c r="J208" s="96" t="s">
        <v>1191</v>
      </c>
      <c r="K208" s="96" t="s">
        <v>30</v>
      </c>
      <c r="L208" s="102" t="s">
        <v>40</v>
      </c>
      <c r="M208" s="96" t="s">
        <v>441</v>
      </c>
      <c r="N208" s="102">
        <v>9.7164351851851849E-2</v>
      </c>
      <c r="O208" s="96" t="s">
        <v>1162</v>
      </c>
      <c r="P208" s="102">
        <v>4</v>
      </c>
      <c r="Q208" s="102">
        <v>981</v>
      </c>
      <c r="R208" s="102"/>
      <c r="S208" s="102" t="s">
        <v>40</v>
      </c>
      <c r="T208" s="102" t="s">
        <v>40</v>
      </c>
      <c r="U208" s="102" t="s">
        <v>41</v>
      </c>
      <c r="V208" s="102"/>
      <c r="W208" s="102"/>
      <c r="X208" s="102"/>
      <c r="Y208" s="96" t="s">
        <v>1192</v>
      </c>
    </row>
    <row r="209" spans="1:25" ht="39.950000000000003" customHeight="1">
      <c r="A209" s="102" t="s">
        <v>1132</v>
      </c>
      <c r="B209" s="102">
        <v>207</v>
      </c>
      <c r="C209" s="102">
        <v>2</v>
      </c>
      <c r="D209" s="102">
        <v>7</v>
      </c>
      <c r="E209" s="96" t="s">
        <v>1193</v>
      </c>
      <c r="F209" s="96" t="s">
        <v>1194</v>
      </c>
      <c r="G209" s="96" t="s">
        <v>1195</v>
      </c>
      <c r="H209" s="96" t="s">
        <v>2921</v>
      </c>
      <c r="I209" s="102">
        <v>3</v>
      </c>
      <c r="J209" s="96" t="s">
        <v>1196</v>
      </c>
      <c r="K209" s="96" t="s">
        <v>30</v>
      </c>
      <c r="L209" s="102" t="s">
        <v>40</v>
      </c>
      <c r="M209" s="96" t="s">
        <v>441</v>
      </c>
      <c r="N209" s="102">
        <v>9.7453703703703709E-2</v>
      </c>
      <c r="O209" s="96" t="s">
        <v>1162</v>
      </c>
      <c r="P209" s="102">
        <v>4</v>
      </c>
      <c r="Q209" s="102">
        <v>985</v>
      </c>
      <c r="R209" s="102"/>
      <c r="S209" s="102" t="s">
        <v>40</v>
      </c>
      <c r="T209" s="102" t="s">
        <v>40</v>
      </c>
      <c r="U209" s="102" t="s">
        <v>41</v>
      </c>
      <c r="V209" s="102"/>
      <c r="W209" s="102"/>
      <c r="X209" s="102"/>
      <c r="Y209" s="96"/>
    </row>
    <row r="210" spans="1:25" ht="39.950000000000003" customHeight="1">
      <c r="A210" s="102" t="s">
        <v>1132</v>
      </c>
      <c r="B210" s="102">
        <v>208</v>
      </c>
      <c r="C210" s="102">
        <v>4</v>
      </c>
      <c r="D210" s="102">
        <v>8</v>
      </c>
      <c r="E210" s="96" t="s">
        <v>1197</v>
      </c>
      <c r="F210" s="96" t="s">
        <v>1198</v>
      </c>
      <c r="G210" s="96" t="s">
        <v>1199</v>
      </c>
      <c r="H210" s="96" t="s">
        <v>2977</v>
      </c>
      <c r="I210" s="102">
        <v>4</v>
      </c>
      <c r="J210" s="96" t="s">
        <v>1200</v>
      </c>
      <c r="K210" s="96" t="s">
        <v>870</v>
      </c>
      <c r="L210" s="102" t="s">
        <v>85</v>
      </c>
      <c r="M210" s="96" t="s">
        <v>871</v>
      </c>
      <c r="N210" s="102">
        <v>9.8148148148148151E-2</v>
      </c>
      <c r="O210" s="96" t="s">
        <v>1162</v>
      </c>
      <c r="P210" s="102">
        <v>6</v>
      </c>
      <c r="Q210" s="102">
        <v>991</v>
      </c>
      <c r="R210" s="102"/>
      <c r="S210" s="102" t="s">
        <v>85</v>
      </c>
      <c r="T210" s="102" t="s">
        <v>165</v>
      </c>
      <c r="U210" s="102" t="s">
        <v>34</v>
      </c>
      <c r="V210" s="102"/>
      <c r="W210" s="102"/>
      <c r="X210" s="102"/>
      <c r="Y210" s="96"/>
    </row>
    <row r="211" spans="1:25" ht="39.950000000000003" customHeight="1">
      <c r="A211" s="102" t="s">
        <v>1132</v>
      </c>
      <c r="B211" s="102">
        <v>209</v>
      </c>
      <c r="C211" s="102">
        <v>1</v>
      </c>
      <c r="D211" s="102">
        <v>10</v>
      </c>
      <c r="E211" s="96" t="s">
        <v>1201</v>
      </c>
      <c r="F211" s="96" t="s">
        <v>1202</v>
      </c>
      <c r="G211" s="96" t="s">
        <v>1203</v>
      </c>
      <c r="H211" s="96" t="s">
        <v>2924</v>
      </c>
      <c r="I211" s="102">
        <v>2</v>
      </c>
      <c r="J211" s="96" t="s">
        <v>1204</v>
      </c>
      <c r="K211" s="96" t="s">
        <v>30</v>
      </c>
      <c r="L211" s="102" t="s">
        <v>165</v>
      </c>
      <c r="M211" s="96" t="s">
        <v>451</v>
      </c>
      <c r="N211" s="102">
        <v>9.8784722222222218E-2</v>
      </c>
      <c r="O211" s="96" t="s">
        <v>1162</v>
      </c>
      <c r="P211" s="102">
        <v>5</v>
      </c>
      <c r="Q211" s="102">
        <v>996</v>
      </c>
      <c r="R211" s="102"/>
      <c r="S211" s="102" t="s">
        <v>165</v>
      </c>
      <c r="T211" s="102" t="s">
        <v>54</v>
      </c>
      <c r="U211" s="102" t="s">
        <v>34</v>
      </c>
      <c r="V211" s="102"/>
      <c r="W211" s="102"/>
      <c r="X211" s="102"/>
      <c r="Y211" s="96" t="s">
        <v>1205</v>
      </c>
    </row>
    <row r="212" spans="1:25" ht="39.950000000000003" customHeight="1">
      <c r="A212" s="102" t="s">
        <v>1132</v>
      </c>
      <c r="B212" s="102">
        <v>210</v>
      </c>
      <c r="C212" s="102">
        <v>2</v>
      </c>
      <c r="D212" s="102">
        <v>10</v>
      </c>
      <c r="E212" s="96" t="s">
        <v>1206</v>
      </c>
      <c r="F212" s="96" t="s">
        <v>1207</v>
      </c>
      <c r="G212" s="96" t="s">
        <v>1208</v>
      </c>
      <c r="H212" s="96" t="s">
        <v>2920</v>
      </c>
      <c r="I212" s="102">
        <v>1</v>
      </c>
      <c r="J212" s="96" t="s">
        <v>1209</v>
      </c>
      <c r="K212" s="96" t="s">
        <v>30</v>
      </c>
      <c r="L212" s="102" t="s">
        <v>533</v>
      </c>
      <c r="M212" s="96" t="s">
        <v>433</v>
      </c>
      <c r="N212" s="102">
        <v>9.9710648148148145E-2</v>
      </c>
      <c r="O212" s="96" t="s">
        <v>1162</v>
      </c>
      <c r="P212" s="102">
        <v>3</v>
      </c>
      <c r="Q212" s="102">
        <v>999</v>
      </c>
      <c r="R212" s="102"/>
      <c r="S212" s="102" t="s">
        <v>533</v>
      </c>
      <c r="T212" s="102" t="s">
        <v>536</v>
      </c>
      <c r="U212" s="102" t="s">
        <v>165</v>
      </c>
      <c r="V212" s="102" t="s">
        <v>1210</v>
      </c>
      <c r="W212" s="102"/>
      <c r="X212" s="102" t="s">
        <v>1211</v>
      </c>
      <c r="Y212" s="96"/>
    </row>
    <row r="213" spans="1:25" ht="39.950000000000003" customHeight="1">
      <c r="A213" s="102" t="s">
        <v>1132</v>
      </c>
      <c r="B213" s="102">
        <v>211</v>
      </c>
      <c r="C213" s="102">
        <v>3</v>
      </c>
      <c r="D213" s="102">
        <v>6</v>
      </c>
      <c r="E213" s="96" t="s">
        <v>1212</v>
      </c>
      <c r="F213" s="96" t="s">
        <v>1213</v>
      </c>
      <c r="G213" s="96" t="s">
        <v>1214</v>
      </c>
      <c r="H213" s="96" t="s">
        <v>3018</v>
      </c>
      <c r="I213" s="102">
        <v>1</v>
      </c>
      <c r="J213" s="96" t="s">
        <v>1215</v>
      </c>
      <c r="K213" s="96" t="s">
        <v>1216</v>
      </c>
      <c r="L213" s="102" t="s">
        <v>40</v>
      </c>
      <c r="M213" s="96" t="s">
        <v>1217</v>
      </c>
      <c r="N213" s="102">
        <v>0.1</v>
      </c>
      <c r="O213" s="96" t="s">
        <v>1218</v>
      </c>
      <c r="P213" s="102">
        <v>4</v>
      </c>
      <c r="Q213" s="102">
        <f t="shared" ref="Q213:Q244" si="0">Q212+P213</f>
        <v>1003</v>
      </c>
      <c r="R213" s="102"/>
      <c r="S213" s="102" t="s">
        <v>40</v>
      </c>
      <c r="T213" s="102" t="s">
        <v>41</v>
      </c>
      <c r="U213" s="102" t="s">
        <v>41</v>
      </c>
      <c r="V213" s="102"/>
      <c r="W213" s="102"/>
      <c r="X213" s="102"/>
      <c r="Y213" s="96"/>
    </row>
    <row r="214" spans="1:25" ht="39.950000000000003" customHeight="1">
      <c r="A214" s="102" t="s">
        <v>1132</v>
      </c>
      <c r="B214" s="102">
        <v>212</v>
      </c>
      <c r="C214" s="102">
        <v>3</v>
      </c>
      <c r="D214" s="102">
        <v>6</v>
      </c>
      <c r="E214" s="96" t="s">
        <v>1219</v>
      </c>
      <c r="F214" s="96" t="s">
        <v>1220</v>
      </c>
      <c r="G214" s="96" t="s">
        <v>1221</v>
      </c>
      <c r="H214" s="96" t="s">
        <v>3019</v>
      </c>
      <c r="I214" s="102">
        <v>4</v>
      </c>
      <c r="J214" s="96" t="s">
        <v>1222</v>
      </c>
      <c r="K214" s="96" t="s">
        <v>1223</v>
      </c>
      <c r="L214" s="102" t="s">
        <v>48</v>
      </c>
      <c r="M214" s="96" t="s">
        <v>1224</v>
      </c>
      <c r="N214" s="102">
        <v>0.10034722222222223</v>
      </c>
      <c r="O214" s="96" t="s">
        <v>1218</v>
      </c>
      <c r="P214" s="102">
        <v>4</v>
      </c>
      <c r="Q214" s="102">
        <f t="shared" si="0"/>
        <v>1007</v>
      </c>
      <c r="R214" s="102"/>
      <c r="S214" s="102" t="s">
        <v>48</v>
      </c>
      <c r="T214" s="102" t="s">
        <v>48</v>
      </c>
      <c r="U214" s="102" t="s">
        <v>48</v>
      </c>
      <c r="V214" s="102"/>
      <c r="W214" s="102"/>
      <c r="X214" s="102"/>
      <c r="Y214" s="96"/>
    </row>
    <row r="215" spans="1:25" ht="39.950000000000003" customHeight="1">
      <c r="A215" s="102" t="s">
        <v>1132</v>
      </c>
      <c r="B215" s="102">
        <v>213</v>
      </c>
      <c r="C215" s="102">
        <v>5</v>
      </c>
      <c r="D215" s="102">
        <v>8</v>
      </c>
      <c r="E215" s="96" t="s">
        <v>1225</v>
      </c>
      <c r="F215" s="96" t="s">
        <v>1226</v>
      </c>
      <c r="G215" s="96" t="s">
        <v>1227</v>
      </c>
      <c r="H215" s="96" t="s">
        <v>3020</v>
      </c>
      <c r="I215" s="102">
        <v>5</v>
      </c>
      <c r="J215" s="96" t="s">
        <v>1228</v>
      </c>
      <c r="K215" s="96" t="s">
        <v>1229</v>
      </c>
      <c r="L215" s="102" t="s">
        <v>48</v>
      </c>
      <c r="M215" s="96" t="s">
        <v>1230</v>
      </c>
      <c r="N215" s="102">
        <v>0.10069444444444445</v>
      </c>
      <c r="O215" s="96" t="s">
        <v>1231</v>
      </c>
      <c r="P215" s="102">
        <v>6</v>
      </c>
      <c r="Q215" s="102">
        <f t="shared" si="0"/>
        <v>1013</v>
      </c>
      <c r="R215" s="102"/>
      <c r="S215" s="102" t="s">
        <v>48</v>
      </c>
      <c r="T215" s="102" t="s">
        <v>48</v>
      </c>
      <c r="U215" s="102" t="s">
        <v>48</v>
      </c>
      <c r="V215" s="102"/>
      <c r="W215" s="102"/>
      <c r="X215" s="102"/>
      <c r="Y215" s="96"/>
    </row>
    <row r="216" spans="1:25" ht="39.950000000000003" customHeight="1">
      <c r="A216" s="102" t="s">
        <v>1132</v>
      </c>
      <c r="B216" s="102">
        <v>214</v>
      </c>
      <c r="C216" s="102">
        <v>7</v>
      </c>
      <c r="D216" s="102">
        <v>9</v>
      </c>
      <c r="E216" s="96" t="s">
        <v>1232</v>
      </c>
      <c r="F216" s="96" t="s">
        <v>1233</v>
      </c>
      <c r="G216" s="96" t="s">
        <v>1234</v>
      </c>
      <c r="H216" s="96" t="s">
        <v>3021</v>
      </c>
      <c r="I216" s="102">
        <v>6</v>
      </c>
      <c r="J216" s="96" t="s">
        <v>1235</v>
      </c>
      <c r="K216" s="96" t="s">
        <v>420</v>
      </c>
      <c r="L216" s="102" t="s">
        <v>31</v>
      </c>
      <c r="M216" s="96" t="s">
        <v>421</v>
      </c>
      <c r="N216" s="102">
        <v>0.10121527777777778</v>
      </c>
      <c r="O216" s="96" t="s">
        <v>1231</v>
      </c>
      <c r="P216" s="102">
        <v>5</v>
      </c>
      <c r="Q216" s="102">
        <f t="shared" si="0"/>
        <v>1018</v>
      </c>
      <c r="R216" s="102" t="s">
        <v>1236</v>
      </c>
      <c r="S216" s="102" t="s">
        <v>31</v>
      </c>
      <c r="T216" s="102" t="s">
        <v>34</v>
      </c>
      <c r="U216" s="102" t="s">
        <v>34</v>
      </c>
      <c r="V216" s="102"/>
      <c r="W216" s="102"/>
      <c r="X216" s="102"/>
      <c r="Y216" s="96"/>
    </row>
    <row r="217" spans="1:25" ht="39.950000000000003" customHeight="1">
      <c r="A217" s="102" t="s">
        <v>1132</v>
      </c>
      <c r="B217" s="102">
        <v>215</v>
      </c>
      <c r="C217" s="102">
        <v>8</v>
      </c>
      <c r="D217" s="102">
        <v>9</v>
      </c>
      <c r="E217" s="96" t="s">
        <v>1237</v>
      </c>
      <c r="F217" s="96" t="s">
        <v>1238</v>
      </c>
      <c r="G217" s="96" t="s">
        <v>3022</v>
      </c>
      <c r="H217" s="96" t="s">
        <v>3023</v>
      </c>
      <c r="I217" s="102">
        <v>5</v>
      </c>
      <c r="J217" s="96" t="s">
        <v>1239</v>
      </c>
      <c r="K217" s="96" t="s">
        <v>672</v>
      </c>
      <c r="L217" s="102" t="s">
        <v>84</v>
      </c>
      <c r="M217" s="96" t="s">
        <v>673</v>
      </c>
      <c r="N217" s="102">
        <v>0.10202546296296296</v>
      </c>
      <c r="O217" s="96" t="s">
        <v>1231</v>
      </c>
      <c r="P217" s="102">
        <v>10</v>
      </c>
      <c r="Q217" s="102">
        <f t="shared" si="0"/>
        <v>1028</v>
      </c>
      <c r="R217" s="102" t="s">
        <v>1240</v>
      </c>
      <c r="S217" s="102" t="s">
        <v>84</v>
      </c>
      <c r="T217" s="102" t="s">
        <v>165</v>
      </c>
      <c r="U217" s="102" t="s">
        <v>165</v>
      </c>
      <c r="V217" s="102"/>
      <c r="W217" s="102"/>
      <c r="X217" s="102"/>
      <c r="Y217" s="96"/>
    </row>
    <row r="218" spans="1:25" ht="39.950000000000003" customHeight="1">
      <c r="A218" s="102" t="s">
        <v>1132</v>
      </c>
      <c r="B218" s="102">
        <v>216</v>
      </c>
      <c r="C218" s="102">
        <v>3</v>
      </c>
      <c r="D218" s="102">
        <v>8</v>
      </c>
      <c r="E218" s="96" t="s">
        <v>1241</v>
      </c>
      <c r="F218" s="96" t="s">
        <v>1242</v>
      </c>
      <c r="G218" s="96" t="s">
        <v>1243</v>
      </c>
      <c r="H218" s="96" t="s">
        <v>3024</v>
      </c>
      <c r="I218" s="102">
        <v>8</v>
      </c>
      <c r="J218" s="96" t="s">
        <v>1244</v>
      </c>
      <c r="K218" s="96" t="s">
        <v>1245</v>
      </c>
      <c r="L218" s="102" t="s">
        <v>34</v>
      </c>
      <c r="M218" s="96" t="s">
        <v>1246</v>
      </c>
      <c r="N218" s="102">
        <v>0.10248842592592593</v>
      </c>
      <c r="O218" s="96" t="s">
        <v>1247</v>
      </c>
      <c r="P218" s="102">
        <v>5</v>
      </c>
      <c r="Q218" s="102">
        <f t="shared" si="0"/>
        <v>1033</v>
      </c>
      <c r="R218" s="102"/>
      <c r="S218" s="102" t="s">
        <v>34</v>
      </c>
      <c r="T218" s="102" t="s">
        <v>35</v>
      </c>
      <c r="U218" s="102" t="s">
        <v>35</v>
      </c>
      <c r="V218" s="102"/>
      <c r="W218" s="102"/>
      <c r="X218" s="102"/>
      <c r="Y218" s="96" t="s">
        <v>1248</v>
      </c>
    </row>
    <row r="219" spans="1:25" ht="39.950000000000003" customHeight="1">
      <c r="A219" s="102" t="s">
        <v>1132</v>
      </c>
      <c r="B219" s="102">
        <v>217</v>
      </c>
      <c r="C219" s="102">
        <v>5</v>
      </c>
      <c r="D219" s="102">
        <v>7</v>
      </c>
      <c r="E219" s="96" t="s">
        <v>1249</v>
      </c>
      <c r="F219" s="96" t="s">
        <v>1250</v>
      </c>
      <c r="G219" s="96" t="s">
        <v>1251</v>
      </c>
      <c r="H219" s="96" t="s">
        <v>3025</v>
      </c>
      <c r="I219" s="102">
        <v>4</v>
      </c>
      <c r="J219" s="96" t="s">
        <v>1252</v>
      </c>
      <c r="K219" s="96" t="s">
        <v>1253</v>
      </c>
      <c r="L219" s="102" t="s">
        <v>34</v>
      </c>
      <c r="M219" s="96" t="s">
        <v>1254</v>
      </c>
      <c r="N219" s="102">
        <v>0.10295138888888888</v>
      </c>
      <c r="O219" s="96" t="s">
        <v>1231</v>
      </c>
      <c r="P219" s="102">
        <v>6</v>
      </c>
      <c r="Q219" s="102">
        <f t="shared" si="0"/>
        <v>1039</v>
      </c>
      <c r="R219" s="102"/>
      <c r="S219" s="102" t="s">
        <v>34</v>
      </c>
      <c r="T219" s="102" t="s">
        <v>35</v>
      </c>
      <c r="U219" s="102" t="s">
        <v>35</v>
      </c>
      <c r="V219" s="102"/>
      <c r="W219" s="102"/>
      <c r="X219" s="102" t="s">
        <v>1255</v>
      </c>
      <c r="Y219" s="96"/>
    </row>
    <row r="220" spans="1:25" ht="39.950000000000003" customHeight="1">
      <c r="A220" s="102" t="s">
        <v>1132</v>
      </c>
      <c r="B220" s="102">
        <v>218</v>
      </c>
      <c r="C220" s="102">
        <v>4</v>
      </c>
      <c r="D220" s="102">
        <v>7</v>
      </c>
      <c r="E220" s="96" t="s">
        <v>1256</v>
      </c>
      <c r="F220" s="96" t="s">
        <v>1257</v>
      </c>
      <c r="G220" s="96" t="s">
        <v>1258</v>
      </c>
      <c r="H220" s="96" t="s">
        <v>3026</v>
      </c>
      <c r="I220" s="102">
        <v>1</v>
      </c>
      <c r="J220" s="96" t="s">
        <v>1259</v>
      </c>
      <c r="K220" s="96" t="s">
        <v>1260</v>
      </c>
      <c r="L220" s="102" t="s">
        <v>41</v>
      </c>
      <c r="M220" s="96" t="s">
        <v>1261</v>
      </c>
      <c r="N220" s="102">
        <v>0.10318287037037037</v>
      </c>
      <c r="O220" s="96" t="s">
        <v>1262</v>
      </c>
      <c r="P220" s="102">
        <v>4</v>
      </c>
      <c r="Q220" s="102">
        <f t="shared" si="0"/>
        <v>1043</v>
      </c>
      <c r="R220" s="102"/>
      <c r="S220" s="102" t="s">
        <v>41</v>
      </c>
      <c r="T220" s="102" t="s">
        <v>41</v>
      </c>
      <c r="U220" s="102" t="s">
        <v>41</v>
      </c>
      <c r="V220" s="102"/>
      <c r="W220" s="102"/>
      <c r="X220" s="102"/>
      <c r="Y220" s="96"/>
    </row>
    <row r="221" spans="1:25" ht="39.950000000000003" customHeight="1">
      <c r="A221" s="102" t="s">
        <v>1132</v>
      </c>
      <c r="B221" s="102">
        <v>219</v>
      </c>
      <c r="C221" s="102">
        <v>4</v>
      </c>
      <c r="D221" s="102">
        <v>8</v>
      </c>
      <c r="E221" s="96" t="s">
        <v>1263</v>
      </c>
      <c r="F221" s="96" t="s">
        <v>1264</v>
      </c>
      <c r="G221" s="96" t="s">
        <v>1265</v>
      </c>
      <c r="H221" s="96" t="s">
        <v>2977</v>
      </c>
      <c r="I221" s="102">
        <v>4</v>
      </c>
      <c r="J221" s="96" t="s">
        <v>1266</v>
      </c>
      <c r="K221" s="96" t="s">
        <v>870</v>
      </c>
      <c r="L221" s="102" t="s">
        <v>85</v>
      </c>
      <c r="M221" s="96" t="s">
        <v>871</v>
      </c>
      <c r="N221" s="102">
        <v>0.10387731481481481</v>
      </c>
      <c r="O221" s="96" t="s">
        <v>1262</v>
      </c>
      <c r="P221" s="102">
        <v>6</v>
      </c>
      <c r="Q221" s="102">
        <f t="shared" si="0"/>
        <v>1049</v>
      </c>
      <c r="R221" s="102"/>
      <c r="S221" s="102" t="s">
        <v>85</v>
      </c>
      <c r="T221" s="102" t="s">
        <v>165</v>
      </c>
      <c r="U221" s="102" t="s">
        <v>34</v>
      </c>
      <c r="V221" s="102"/>
      <c r="W221" s="102"/>
      <c r="X221" s="102"/>
      <c r="Y221" s="96"/>
    </row>
    <row r="222" spans="1:25" ht="39.950000000000003" customHeight="1">
      <c r="A222" s="102" t="s">
        <v>1132</v>
      </c>
      <c r="B222" s="102">
        <v>220</v>
      </c>
      <c r="C222" s="102">
        <v>1</v>
      </c>
      <c r="D222" s="102">
        <v>10</v>
      </c>
      <c r="E222" s="96" t="s">
        <v>1267</v>
      </c>
      <c r="F222" s="96" t="s">
        <v>1268</v>
      </c>
      <c r="G222" s="96" t="s">
        <v>1269</v>
      </c>
      <c r="H222" s="96" t="s">
        <v>2924</v>
      </c>
      <c r="I222" s="102">
        <v>2</v>
      </c>
      <c r="J222" s="96" t="s">
        <v>1270</v>
      </c>
      <c r="K222" s="96" t="s">
        <v>30</v>
      </c>
      <c r="L222" s="102" t="s">
        <v>165</v>
      </c>
      <c r="M222" s="96" t="s">
        <v>451</v>
      </c>
      <c r="N222" s="102">
        <v>0.10451388888888889</v>
      </c>
      <c r="O222" s="96" t="s">
        <v>1262</v>
      </c>
      <c r="P222" s="102">
        <v>5</v>
      </c>
      <c r="Q222" s="102">
        <f t="shared" si="0"/>
        <v>1054</v>
      </c>
      <c r="R222" s="102"/>
      <c r="S222" s="102" t="s">
        <v>165</v>
      </c>
      <c r="T222" s="102" t="s">
        <v>54</v>
      </c>
      <c r="U222" s="102" t="s">
        <v>34</v>
      </c>
      <c r="V222" s="102"/>
      <c r="W222" s="102"/>
      <c r="X222" s="102"/>
      <c r="Y222" s="96"/>
    </row>
    <row r="223" spans="1:25" ht="39.950000000000003" customHeight="1">
      <c r="A223" s="102" t="s">
        <v>1132</v>
      </c>
      <c r="B223" s="102">
        <v>221</v>
      </c>
      <c r="C223" s="102">
        <v>2</v>
      </c>
      <c r="D223" s="102">
        <v>5</v>
      </c>
      <c r="E223" s="96" t="s">
        <v>1271</v>
      </c>
      <c r="F223" s="96" t="s">
        <v>1272</v>
      </c>
      <c r="G223" s="96" t="s">
        <v>1273</v>
      </c>
      <c r="H223" s="96" t="s">
        <v>2920</v>
      </c>
      <c r="I223" s="102">
        <v>1</v>
      </c>
      <c r="J223" s="96" t="s">
        <v>1274</v>
      </c>
      <c r="K223" s="96" t="s">
        <v>30</v>
      </c>
      <c r="L223" s="102" t="s">
        <v>40</v>
      </c>
      <c r="M223" s="96" t="s">
        <v>433</v>
      </c>
      <c r="N223" s="102">
        <v>0.10480324074074074</v>
      </c>
      <c r="O223" s="96" t="s">
        <v>1262</v>
      </c>
      <c r="P223" s="102">
        <v>3</v>
      </c>
      <c r="Q223" s="102">
        <f t="shared" si="0"/>
        <v>1057</v>
      </c>
      <c r="R223" s="102"/>
      <c r="S223" s="102" t="s">
        <v>40</v>
      </c>
      <c r="T223" s="102" t="s">
        <v>41</v>
      </c>
      <c r="U223" s="102" t="s">
        <v>41</v>
      </c>
      <c r="V223" s="102"/>
      <c r="W223" s="102"/>
      <c r="X223" s="102"/>
      <c r="Y223" s="96"/>
    </row>
    <row r="224" spans="1:25" ht="39.950000000000003" customHeight="1">
      <c r="A224" s="102" t="s">
        <v>1132</v>
      </c>
      <c r="B224" s="102">
        <v>222</v>
      </c>
      <c r="C224" s="102">
        <v>8</v>
      </c>
      <c r="D224" s="102">
        <v>9</v>
      </c>
      <c r="E224" s="96" t="s">
        <v>1275</v>
      </c>
      <c r="F224" s="96" t="s">
        <v>1276</v>
      </c>
      <c r="G224" s="96" t="s">
        <v>1277</v>
      </c>
      <c r="H224" s="96" t="s">
        <v>3023</v>
      </c>
      <c r="I224" s="102">
        <v>5</v>
      </c>
      <c r="J224" s="96" t="s">
        <v>1278</v>
      </c>
      <c r="K224" s="96" t="s">
        <v>672</v>
      </c>
      <c r="L224" s="102" t="s">
        <v>34</v>
      </c>
      <c r="M224" s="96" t="s">
        <v>673</v>
      </c>
      <c r="N224" s="102">
        <v>0.10526620370370371</v>
      </c>
      <c r="O224" s="96" t="s">
        <v>1262</v>
      </c>
      <c r="P224" s="102">
        <v>6</v>
      </c>
      <c r="Q224" s="102">
        <f t="shared" si="0"/>
        <v>1063</v>
      </c>
      <c r="R224" s="102" t="s">
        <v>1279</v>
      </c>
      <c r="S224" s="102" t="s">
        <v>34</v>
      </c>
      <c r="T224" s="102" t="s">
        <v>35</v>
      </c>
      <c r="U224" s="102" t="s">
        <v>48</v>
      </c>
      <c r="V224" s="102"/>
      <c r="W224" s="102"/>
      <c r="X224" s="102"/>
      <c r="Y224" s="96"/>
    </row>
    <row r="225" spans="1:25" ht="39.950000000000003" customHeight="1">
      <c r="A225" s="102" t="s">
        <v>1132</v>
      </c>
      <c r="B225" s="102">
        <v>223</v>
      </c>
      <c r="C225" s="102">
        <v>1</v>
      </c>
      <c r="D225" s="102">
        <v>10</v>
      </c>
      <c r="E225" s="96" t="s">
        <v>1280</v>
      </c>
      <c r="F225" s="96" t="s">
        <v>1281</v>
      </c>
      <c r="G225" s="96" t="s">
        <v>1282</v>
      </c>
      <c r="H225" s="96" t="s">
        <v>2924</v>
      </c>
      <c r="I225" s="102">
        <v>2</v>
      </c>
      <c r="J225" s="96" t="s">
        <v>1283</v>
      </c>
      <c r="K225" s="96" t="s">
        <v>30</v>
      </c>
      <c r="L225" s="102" t="s">
        <v>165</v>
      </c>
      <c r="M225" s="96" t="s">
        <v>451</v>
      </c>
      <c r="N225" s="102">
        <v>0.10590277777777778</v>
      </c>
      <c r="O225" s="96" t="s">
        <v>1262</v>
      </c>
      <c r="P225" s="102">
        <v>5</v>
      </c>
      <c r="Q225" s="102">
        <f t="shared" si="0"/>
        <v>1068</v>
      </c>
      <c r="R225" s="102"/>
      <c r="S225" s="102" t="s">
        <v>165</v>
      </c>
      <c r="T225" s="102" t="s">
        <v>54</v>
      </c>
      <c r="U225" s="102" t="s">
        <v>34</v>
      </c>
      <c r="V225" s="102"/>
      <c r="W225" s="102"/>
      <c r="X225" s="102"/>
      <c r="Y225" s="96"/>
    </row>
    <row r="226" spans="1:25" ht="39.950000000000003" customHeight="1">
      <c r="A226" s="102" t="s">
        <v>1132</v>
      </c>
      <c r="B226" s="102">
        <v>224</v>
      </c>
      <c r="C226" s="102">
        <v>2</v>
      </c>
      <c r="D226" s="102">
        <v>5</v>
      </c>
      <c r="E226" s="96" t="s">
        <v>1284</v>
      </c>
      <c r="F226" s="96" t="s">
        <v>1285</v>
      </c>
      <c r="G226" s="96" t="s">
        <v>1286</v>
      </c>
      <c r="H226" s="96" t="s">
        <v>2920</v>
      </c>
      <c r="I226" s="102">
        <v>1</v>
      </c>
      <c r="J226" s="96" t="s">
        <v>1287</v>
      </c>
      <c r="K226" s="96" t="s">
        <v>30</v>
      </c>
      <c r="L226" s="102" t="s">
        <v>40</v>
      </c>
      <c r="M226" s="96" t="s">
        <v>433</v>
      </c>
      <c r="N226" s="102">
        <v>0.10619212962962964</v>
      </c>
      <c r="O226" s="96" t="s">
        <v>1262</v>
      </c>
      <c r="P226" s="102">
        <v>3</v>
      </c>
      <c r="Q226" s="102">
        <f t="shared" si="0"/>
        <v>1071</v>
      </c>
      <c r="R226" s="102"/>
      <c r="S226" s="102" t="s">
        <v>40</v>
      </c>
      <c r="T226" s="102" t="s">
        <v>41</v>
      </c>
      <c r="U226" s="102" t="s">
        <v>41</v>
      </c>
      <c r="V226" s="102"/>
      <c r="W226" s="102"/>
      <c r="X226" s="102"/>
      <c r="Y226" s="96"/>
    </row>
    <row r="227" spans="1:25" ht="39.950000000000003" customHeight="1">
      <c r="A227" s="102" t="s">
        <v>1132</v>
      </c>
      <c r="B227" s="102">
        <v>225</v>
      </c>
      <c r="C227" s="102">
        <v>1</v>
      </c>
      <c r="D227" s="102">
        <v>10</v>
      </c>
      <c r="E227" s="96" t="s">
        <v>1288</v>
      </c>
      <c r="F227" s="96" t="s">
        <v>1289</v>
      </c>
      <c r="G227" s="96" t="s">
        <v>1290</v>
      </c>
      <c r="H227" s="96" t="s">
        <v>2924</v>
      </c>
      <c r="I227" s="102">
        <v>2</v>
      </c>
      <c r="J227" s="96" t="s">
        <v>1291</v>
      </c>
      <c r="K227" s="96" t="s">
        <v>30</v>
      </c>
      <c r="L227" s="102" t="s">
        <v>165</v>
      </c>
      <c r="M227" s="96" t="s">
        <v>451</v>
      </c>
      <c r="N227" s="102">
        <v>0.1068287037037037</v>
      </c>
      <c r="O227" s="96" t="s">
        <v>1262</v>
      </c>
      <c r="P227" s="102">
        <v>5</v>
      </c>
      <c r="Q227" s="102">
        <f t="shared" si="0"/>
        <v>1076</v>
      </c>
      <c r="R227" s="102"/>
      <c r="S227" s="102" t="s">
        <v>165</v>
      </c>
      <c r="T227" s="102" t="s">
        <v>54</v>
      </c>
      <c r="U227" s="102" t="s">
        <v>34</v>
      </c>
      <c r="V227" s="102"/>
      <c r="W227" s="102"/>
      <c r="X227" s="102"/>
      <c r="Y227" s="96"/>
    </row>
    <row r="228" spans="1:25" ht="39.950000000000003" customHeight="1">
      <c r="A228" s="102" t="s">
        <v>1132</v>
      </c>
      <c r="B228" s="102">
        <v>226</v>
      </c>
      <c r="C228" s="102">
        <v>3</v>
      </c>
      <c r="D228" s="102">
        <v>8</v>
      </c>
      <c r="E228" s="96" t="s">
        <v>1292</v>
      </c>
      <c r="F228" s="96" t="s">
        <v>1293</v>
      </c>
      <c r="G228" s="96" t="s">
        <v>1294</v>
      </c>
      <c r="H228" s="96" t="s">
        <v>3027</v>
      </c>
      <c r="I228" s="102">
        <v>5</v>
      </c>
      <c r="J228" s="96" t="s">
        <v>1295</v>
      </c>
      <c r="K228" s="96" t="s">
        <v>1296</v>
      </c>
      <c r="L228" s="102" t="s">
        <v>536</v>
      </c>
      <c r="M228" s="96" t="s">
        <v>1297</v>
      </c>
      <c r="N228" s="102">
        <v>0.10758101851851852</v>
      </c>
      <c r="O228" s="96" t="s">
        <v>1262</v>
      </c>
      <c r="P228" s="102">
        <v>6</v>
      </c>
      <c r="Q228" s="102">
        <f t="shared" si="0"/>
        <v>1082</v>
      </c>
      <c r="R228" s="102"/>
      <c r="S228" s="102" t="s">
        <v>536</v>
      </c>
      <c r="T228" s="102" t="s">
        <v>165</v>
      </c>
      <c r="U228" s="102" t="s">
        <v>31</v>
      </c>
      <c r="V228" s="102"/>
      <c r="W228" s="102"/>
      <c r="X228" s="102"/>
      <c r="Y228" s="96"/>
    </row>
    <row r="229" spans="1:25" ht="39.950000000000003" customHeight="1">
      <c r="A229" s="102" t="s">
        <v>1132</v>
      </c>
      <c r="B229" s="102">
        <v>227</v>
      </c>
      <c r="C229" s="102">
        <v>2</v>
      </c>
      <c r="D229" s="102">
        <v>5</v>
      </c>
      <c r="E229" s="96" t="s">
        <v>1298</v>
      </c>
      <c r="F229" s="96" t="s">
        <v>1299</v>
      </c>
      <c r="G229" s="96" t="s">
        <v>1300</v>
      </c>
      <c r="H229" s="96" t="s">
        <v>2920</v>
      </c>
      <c r="I229" s="102">
        <v>1</v>
      </c>
      <c r="J229" s="96" t="s">
        <v>1301</v>
      </c>
      <c r="K229" s="96" t="s">
        <v>30</v>
      </c>
      <c r="L229" s="102" t="s">
        <v>40</v>
      </c>
      <c r="M229" s="96" t="s">
        <v>433</v>
      </c>
      <c r="N229" s="102">
        <v>0.10787037037037037</v>
      </c>
      <c r="O229" s="96" t="s">
        <v>1262</v>
      </c>
      <c r="P229" s="102">
        <v>3</v>
      </c>
      <c r="Q229" s="102">
        <f t="shared" si="0"/>
        <v>1085</v>
      </c>
      <c r="R229" s="102"/>
      <c r="S229" s="102" t="s">
        <v>40</v>
      </c>
      <c r="T229" s="102" t="s">
        <v>41</v>
      </c>
      <c r="U229" s="102" t="s">
        <v>41</v>
      </c>
      <c r="V229" s="102"/>
      <c r="W229" s="102"/>
      <c r="X229" s="102"/>
      <c r="Y229" s="96"/>
    </row>
    <row r="230" spans="1:25" ht="39.950000000000003" customHeight="1">
      <c r="A230" s="102" t="s">
        <v>1132</v>
      </c>
      <c r="B230" s="102">
        <v>228</v>
      </c>
      <c r="C230" s="102">
        <v>1</v>
      </c>
      <c r="D230" s="102">
        <v>10</v>
      </c>
      <c r="E230" s="96" t="s">
        <v>1302</v>
      </c>
      <c r="F230" s="96" t="s">
        <v>1303</v>
      </c>
      <c r="G230" s="96" t="s">
        <v>1304</v>
      </c>
      <c r="H230" s="96" t="s">
        <v>2924</v>
      </c>
      <c r="I230" s="102">
        <v>2</v>
      </c>
      <c r="J230" s="96" t="s">
        <v>1305</v>
      </c>
      <c r="K230" s="96" t="s">
        <v>30</v>
      </c>
      <c r="L230" s="102" t="s">
        <v>533</v>
      </c>
      <c r="M230" s="96" t="s">
        <v>451</v>
      </c>
      <c r="N230" s="102">
        <v>0.10879629629629629</v>
      </c>
      <c r="O230" s="96" t="s">
        <v>1262</v>
      </c>
      <c r="P230" s="102">
        <v>5</v>
      </c>
      <c r="Q230" s="102">
        <f t="shared" si="0"/>
        <v>1090</v>
      </c>
      <c r="R230" s="102"/>
      <c r="S230" s="102" t="s">
        <v>533</v>
      </c>
      <c r="T230" s="102" t="s">
        <v>84</v>
      </c>
      <c r="U230" s="102" t="s">
        <v>85</v>
      </c>
      <c r="V230" s="102" t="s">
        <v>1306</v>
      </c>
      <c r="W230" s="102"/>
      <c r="X230" s="102"/>
      <c r="Y230" s="96"/>
    </row>
    <row r="231" spans="1:25" ht="39.950000000000003" customHeight="1">
      <c r="A231" s="102" t="s">
        <v>1132</v>
      </c>
      <c r="B231" s="102">
        <v>229</v>
      </c>
      <c r="C231" s="102">
        <v>1</v>
      </c>
      <c r="D231" s="102">
        <v>10</v>
      </c>
      <c r="E231" s="96" t="s">
        <v>1307</v>
      </c>
      <c r="F231" s="96" t="s">
        <v>1308</v>
      </c>
      <c r="G231" s="96" t="s">
        <v>1309</v>
      </c>
      <c r="H231" s="96" t="s">
        <v>2924</v>
      </c>
      <c r="I231" s="102">
        <v>2</v>
      </c>
      <c r="J231" s="96" t="s">
        <v>1310</v>
      </c>
      <c r="K231" s="96" t="s">
        <v>30</v>
      </c>
      <c r="L231" s="102" t="s">
        <v>165</v>
      </c>
      <c r="M231" s="96" t="s">
        <v>451</v>
      </c>
      <c r="N231" s="102">
        <v>0.10943287037037037</v>
      </c>
      <c r="O231" s="96" t="s">
        <v>1262</v>
      </c>
      <c r="P231" s="102">
        <v>5</v>
      </c>
      <c r="Q231" s="102">
        <f t="shared" si="0"/>
        <v>1095</v>
      </c>
      <c r="R231" s="102"/>
      <c r="S231" s="102" t="s">
        <v>165</v>
      </c>
      <c r="T231" s="102" t="s">
        <v>54</v>
      </c>
      <c r="U231" s="102" t="s">
        <v>34</v>
      </c>
      <c r="V231" s="102"/>
      <c r="W231" s="102"/>
      <c r="X231" s="102"/>
      <c r="Y231" s="96"/>
    </row>
    <row r="232" spans="1:25" ht="39.950000000000003" customHeight="1">
      <c r="A232" s="102" t="s">
        <v>1132</v>
      </c>
      <c r="B232" s="102">
        <v>230</v>
      </c>
      <c r="C232" s="102">
        <v>8</v>
      </c>
      <c r="D232" s="102">
        <v>9</v>
      </c>
      <c r="E232" s="96" t="s">
        <v>1311</v>
      </c>
      <c r="F232" s="96" t="s">
        <v>1312</v>
      </c>
      <c r="G232" s="96" t="s">
        <v>1313</v>
      </c>
      <c r="H232" s="96" t="s">
        <v>3023</v>
      </c>
      <c r="I232" s="102">
        <v>1</v>
      </c>
      <c r="J232" s="96" t="s">
        <v>1314</v>
      </c>
      <c r="K232" s="96" t="s">
        <v>672</v>
      </c>
      <c r="L232" s="102" t="s">
        <v>40</v>
      </c>
      <c r="M232" s="96" t="s">
        <v>673</v>
      </c>
      <c r="N232" s="102">
        <v>0.10972222222222222</v>
      </c>
      <c r="O232" s="96" t="s">
        <v>1315</v>
      </c>
      <c r="P232" s="102">
        <v>4</v>
      </c>
      <c r="Q232" s="102">
        <f t="shared" si="0"/>
        <v>1099</v>
      </c>
      <c r="R232" s="102" t="s">
        <v>1316</v>
      </c>
      <c r="S232" s="102" t="s">
        <v>40</v>
      </c>
      <c r="T232" s="102" t="s">
        <v>41</v>
      </c>
      <c r="U232" s="102" t="s">
        <v>41</v>
      </c>
      <c r="V232" s="102"/>
      <c r="W232" s="102"/>
      <c r="X232" s="102"/>
      <c r="Y232" s="96"/>
    </row>
    <row r="233" spans="1:25" ht="39.950000000000003" customHeight="1">
      <c r="A233" s="102" t="s">
        <v>1132</v>
      </c>
      <c r="B233" s="102">
        <v>231</v>
      </c>
      <c r="C233" s="102">
        <v>4</v>
      </c>
      <c r="D233" s="102">
        <v>8</v>
      </c>
      <c r="E233" s="96" t="s">
        <v>1317</v>
      </c>
      <c r="F233" s="96" t="s">
        <v>1318</v>
      </c>
      <c r="G233" s="96" t="s">
        <v>1319</v>
      </c>
      <c r="H233" s="96" t="s">
        <v>2977</v>
      </c>
      <c r="I233" s="102">
        <v>4</v>
      </c>
      <c r="J233" s="96" t="s">
        <v>1320</v>
      </c>
      <c r="K233" s="96" t="s">
        <v>870</v>
      </c>
      <c r="L233" s="102" t="s">
        <v>85</v>
      </c>
      <c r="M233" s="96" t="s">
        <v>871</v>
      </c>
      <c r="N233" s="102">
        <v>0.11041666666666666</v>
      </c>
      <c r="O233" s="96" t="s">
        <v>1315</v>
      </c>
      <c r="P233" s="102">
        <v>6</v>
      </c>
      <c r="Q233" s="102">
        <f t="shared" si="0"/>
        <v>1105</v>
      </c>
      <c r="R233" s="102"/>
      <c r="S233" s="102" t="s">
        <v>85</v>
      </c>
      <c r="T233" s="102" t="s">
        <v>165</v>
      </c>
      <c r="U233" s="102" t="s">
        <v>34</v>
      </c>
      <c r="V233" s="102"/>
      <c r="W233" s="102"/>
      <c r="X233" s="102"/>
      <c r="Y233" s="96"/>
    </row>
    <row r="234" spans="1:25" ht="39.950000000000003" customHeight="1">
      <c r="A234" s="102" t="s">
        <v>1132</v>
      </c>
      <c r="B234" s="102">
        <v>232</v>
      </c>
      <c r="C234" s="102">
        <v>1</v>
      </c>
      <c r="D234" s="102">
        <v>10</v>
      </c>
      <c r="E234" s="96" t="s">
        <v>1321</v>
      </c>
      <c r="F234" s="96" t="s">
        <v>1322</v>
      </c>
      <c r="G234" s="96" t="s">
        <v>1323</v>
      </c>
      <c r="H234" s="96" t="s">
        <v>2924</v>
      </c>
      <c r="I234" s="102">
        <v>2</v>
      </c>
      <c r="J234" s="96" t="s">
        <v>1324</v>
      </c>
      <c r="K234" s="96" t="s">
        <v>30</v>
      </c>
      <c r="L234" s="102" t="s">
        <v>165</v>
      </c>
      <c r="M234" s="96" t="s">
        <v>451</v>
      </c>
      <c r="N234" s="102">
        <v>0.11105324074074074</v>
      </c>
      <c r="O234" s="96" t="s">
        <v>1315</v>
      </c>
      <c r="P234" s="102">
        <v>5</v>
      </c>
      <c r="Q234" s="102">
        <f t="shared" si="0"/>
        <v>1110</v>
      </c>
      <c r="R234" s="102"/>
      <c r="S234" s="102" t="s">
        <v>165</v>
      </c>
      <c r="T234" s="102" t="s">
        <v>54</v>
      </c>
      <c r="U234" s="102" t="s">
        <v>34</v>
      </c>
      <c r="V234" s="102"/>
      <c r="W234" s="102"/>
      <c r="X234" s="102"/>
      <c r="Y234" s="96"/>
    </row>
    <row r="235" spans="1:25" ht="39.950000000000003" customHeight="1">
      <c r="A235" s="102" t="s">
        <v>1132</v>
      </c>
      <c r="B235" s="102">
        <v>233</v>
      </c>
      <c r="C235" s="102">
        <v>1</v>
      </c>
      <c r="D235" s="102">
        <v>8</v>
      </c>
      <c r="E235" s="96" t="s">
        <v>1325</v>
      </c>
      <c r="F235" s="96" t="s">
        <v>1326</v>
      </c>
      <c r="G235" s="96" t="s">
        <v>1327</v>
      </c>
      <c r="H235" s="96" t="s">
        <v>2928</v>
      </c>
      <c r="I235" s="102">
        <v>2</v>
      </c>
      <c r="J235" s="96" t="s">
        <v>1328</v>
      </c>
      <c r="K235" s="96" t="s">
        <v>30</v>
      </c>
      <c r="L235" s="102" t="s">
        <v>48</v>
      </c>
      <c r="M235" s="96" t="s">
        <v>465</v>
      </c>
      <c r="N235" s="102">
        <v>0.11140046296296297</v>
      </c>
      <c r="O235" s="96" t="s">
        <v>1315</v>
      </c>
      <c r="P235" s="102">
        <v>4</v>
      </c>
      <c r="Q235" s="102">
        <f t="shared" si="0"/>
        <v>1114</v>
      </c>
      <c r="R235" s="102"/>
      <c r="S235" s="102" t="s">
        <v>48</v>
      </c>
      <c r="T235" s="102" t="s">
        <v>48</v>
      </c>
      <c r="U235" s="102" t="s">
        <v>40</v>
      </c>
      <c r="V235" s="102"/>
      <c r="W235" s="102"/>
      <c r="X235" s="102"/>
      <c r="Y235" s="96"/>
    </row>
    <row r="236" spans="1:25" ht="39.950000000000003" customHeight="1">
      <c r="A236" s="102" t="s">
        <v>1132</v>
      </c>
      <c r="B236" s="102">
        <v>234</v>
      </c>
      <c r="C236" s="102">
        <v>1</v>
      </c>
      <c r="D236" s="102">
        <v>10</v>
      </c>
      <c r="E236" s="96" t="s">
        <v>1329</v>
      </c>
      <c r="F236" s="96" t="s">
        <v>1330</v>
      </c>
      <c r="G236" s="96" t="s">
        <v>1331</v>
      </c>
      <c r="H236" s="96" t="s">
        <v>2924</v>
      </c>
      <c r="I236" s="102">
        <v>2</v>
      </c>
      <c r="J236" s="96" t="s">
        <v>1332</v>
      </c>
      <c r="K236" s="96" t="s">
        <v>30</v>
      </c>
      <c r="L236" s="102" t="s">
        <v>165</v>
      </c>
      <c r="M236" s="96" t="s">
        <v>451</v>
      </c>
      <c r="N236" s="102">
        <v>0.11203703703703703</v>
      </c>
      <c r="O236" s="96" t="s">
        <v>1315</v>
      </c>
      <c r="P236" s="102">
        <v>5</v>
      </c>
      <c r="Q236" s="102">
        <f t="shared" si="0"/>
        <v>1119</v>
      </c>
      <c r="R236" s="102"/>
      <c r="S236" s="102" t="s">
        <v>165</v>
      </c>
      <c r="T236" s="102" t="s">
        <v>54</v>
      </c>
      <c r="U236" s="102" t="s">
        <v>34</v>
      </c>
      <c r="V236" s="102"/>
      <c r="W236" s="102"/>
      <c r="X236" s="102"/>
      <c r="Y236" s="96"/>
    </row>
    <row r="237" spans="1:25" ht="39.950000000000003" customHeight="1">
      <c r="A237" s="102" t="s">
        <v>1132</v>
      </c>
      <c r="B237" s="102">
        <v>235</v>
      </c>
      <c r="C237" s="102">
        <v>5</v>
      </c>
      <c r="D237" s="102">
        <v>9</v>
      </c>
      <c r="E237" s="96" t="s">
        <v>1333</v>
      </c>
      <c r="F237" s="96" t="s">
        <v>1334</v>
      </c>
      <c r="G237" s="96" t="s">
        <v>1335</v>
      </c>
      <c r="H237" s="96" t="s">
        <v>3028</v>
      </c>
      <c r="I237" s="102">
        <v>6</v>
      </c>
      <c r="J237" s="96" t="s">
        <v>1336</v>
      </c>
      <c r="K237" s="96" t="s">
        <v>1337</v>
      </c>
      <c r="L237" s="102" t="s">
        <v>35</v>
      </c>
      <c r="M237" s="96" t="s">
        <v>1338</v>
      </c>
      <c r="N237" s="102">
        <v>0.11244212962962963</v>
      </c>
      <c r="O237" s="96" t="s">
        <v>1315</v>
      </c>
      <c r="P237" s="102">
        <v>7</v>
      </c>
      <c r="Q237" s="102">
        <f t="shared" si="0"/>
        <v>1126</v>
      </c>
      <c r="R237" s="102"/>
      <c r="S237" s="102" t="s">
        <v>35</v>
      </c>
      <c r="T237" s="102" t="s">
        <v>48</v>
      </c>
      <c r="U237" s="102" t="s">
        <v>48</v>
      </c>
      <c r="V237" s="102"/>
      <c r="W237" s="102"/>
      <c r="X237" s="102"/>
      <c r="Y237" s="96"/>
    </row>
    <row r="238" spans="1:25" ht="39.950000000000003" customHeight="1">
      <c r="A238" s="102" t="s">
        <v>1132</v>
      </c>
      <c r="B238" s="102">
        <v>236</v>
      </c>
      <c r="C238" s="102">
        <v>8</v>
      </c>
      <c r="D238" s="102">
        <v>9</v>
      </c>
      <c r="E238" s="96" t="s">
        <v>1339</v>
      </c>
      <c r="F238" s="96" t="s">
        <v>1340</v>
      </c>
      <c r="G238" s="96" t="s">
        <v>1341</v>
      </c>
      <c r="H238" s="96" t="s">
        <v>3023</v>
      </c>
      <c r="I238" s="102">
        <v>5</v>
      </c>
      <c r="J238" s="96" t="s">
        <v>1342</v>
      </c>
      <c r="K238" s="96" t="s">
        <v>672</v>
      </c>
      <c r="L238" s="102" t="s">
        <v>48</v>
      </c>
      <c r="M238" s="96" t="s">
        <v>673</v>
      </c>
      <c r="N238" s="102">
        <v>0.11278935185185185</v>
      </c>
      <c r="O238" s="96" t="s">
        <v>1315</v>
      </c>
      <c r="P238" s="102">
        <v>6</v>
      </c>
      <c r="Q238" s="102">
        <f t="shared" si="0"/>
        <v>1132</v>
      </c>
      <c r="R238" s="102" t="s">
        <v>1343</v>
      </c>
      <c r="S238" s="102" t="s">
        <v>48</v>
      </c>
      <c r="T238" s="102" t="s">
        <v>48</v>
      </c>
      <c r="U238" s="102" t="s">
        <v>48</v>
      </c>
      <c r="V238" s="102"/>
      <c r="W238" s="102"/>
      <c r="X238" s="102"/>
      <c r="Y238" s="96"/>
    </row>
    <row r="239" spans="1:25" ht="39.950000000000003" customHeight="1">
      <c r="A239" s="102" t="s">
        <v>1132</v>
      </c>
      <c r="B239" s="102">
        <v>237</v>
      </c>
      <c r="C239" s="102">
        <v>3</v>
      </c>
      <c r="D239" s="102">
        <v>10</v>
      </c>
      <c r="E239" s="96" t="s">
        <v>1344</v>
      </c>
      <c r="F239" s="96" t="s">
        <v>1345</v>
      </c>
      <c r="G239" s="96" t="s">
        <v>1346</v>
      </c>
      <c r="H239" s="96" t="s">
        <v>3029</v>
      </c>
      <c r="I239" s="102">
        <v>3</v>
      </c>
      <c r="J239" s="96" t="s">
        <v>1347</v>
      </c>
      <c r="K239" s="96" t="s">
        <v>30</v>
      </c>
      <c r="L239" s="102" t="s">
        <v>41</v>
      </c>
      <c r="M239" s="96" t="s">
        <v>1348</v>
      </c>
      <c r="N239" s="102">
        <v>0.11302083333333333</v>
      </c>
      <c r="O239" s="96" t="s">
        <v>1315</v>
      </c>
      <c r="P239" s="102">
        <v>5</v>
      </c>
      <c r="Q239" s="102">
        <f t="shared" si="0"/>
        <v>1137</v>
      </c>
      <c r="R239" s="102"/>
      <c r="S239" s="102" t="s">
        <v>41</v>
      </c>
      <c r="T239" s="102" t="s">
        <v>41</v>
      </c>
      <c r="U239" s="102" t="s">
        <v>41</v>
      </c>
      <c r="V239" s="102"/>
      <c r="W239" s="102"/>
      <c r="X239" s="102"/>
      <c r="Y239" s="96" t="s">
        <v>1349</v>
      </c>
    </row>
    <row r="240" spans="1:25" ht="39.950000000000003" customHeight="1">
      <c r="A240" s="102" t="s">
        <v>1132</v>
      </c>
      <c r="B240" s="102">
        <v>238</v>
      </c>
      <c r="C240" s="102">
        <v>6</v>
      </c>
      <c r="D240" s="102">
        <v>9</v>
      </c>
      <c r="E240" s="96" t="s">
        <v>1350</v>
      </c>
      <c r="F240" s="96" t="s">
        <v>1351</v>
      </c>
      <c r="G240" s="96" t="s">
        <v>3030</v>
      </c>
      <c r="H240" s="96" t="s">
        <v>3031</v>
      </c>
      <c r="I240" s="102">
        <v>1</v>
      </c>
      <c r="J240" s="96" t="s">
        <v>1352</v>
      </c>
      <c r="K240" s="96" t="s">
        <v>1353</v>
      </c>
      <c r="L240" s="102" t="s">
        <v>41</v>
      </c>
      <c r="M240" s="96" t="s">
        <v>1354</v>
      </c>
      <c r="N240" s="102">
        <v>0.11325231481481482</v>
      </c>
      <c r="O240" s="96" t="s">
        <v>1355</v>
      </c>
      <c r="P240" s="102">
        <v>7</v>
      </c>
      <c r="Q240" s="102">
        <f t="shared" si="0"/>
        <v>1144</v>
      </c>
      <c r="R240" s="102"/>
      <c r="S240" s="102" t="s">
        <v>41</v>
      </c>
      <c r="T240" s="102" t="s">
        <v>41</v>
      </c>
      <c r="U240" s="102" t="s">
        <v>41</v>
      </c>
      <c r="V240" s="102"/>
      <c r="W240" s="102"/>
      <c r="X240" s="102"/>
      <c r="Y240" s="96"/>
    </row>
    <row r="241" spans="1:25" ht="39.950000000000003" customHeight="1">
      <c r="A241" s="102" t="s">
        <v>1132</v>
      </c>
      <c r="B241" s="102">
        <v>239</v>
      </c>
      <c r="C241" s="102">
        <v>8</v>
      </c>
      <c r="D241" s="102">
        <v>9</v>
      </c>
      <c r="E241" s="96" t="s">
        <v>1356</v>
      </c>
      <c r="F241" s="96" t="s">
        <v>1357</v>
      </c>
      <c r="G241" s="96" t="s">
        <v>1358</v>
      </c>
      <c r="H241" s="96" t="s">
        <v>3023</v>
      </c>
      <c r="I241" s="102">
        <v>4</v>
      </c>
      <c r="J241" s="96" t="s">
        <v>1359</v>
      </c>
      <c r="K241" s="96" t="s">
        <v>672</v>
      </c>
      <c r="L241" s="102" t="s">
        <v>1360</v>
      </c>
      <c r="M241" s="96" t="s">
        <v>673</v>
      </c>
      <c r="N241" s="102">
        <v>0.11550925925925926</v>
      </c>
      <c r="O241" s="96" t="s">
        <v>1361</v>
      </c>
      <c r="P241" s="102">
        <v>6</v>
      </c>
      <c r="Q241" s="102">
        <f t="shared" si="0"/>
        <v>1150</v>
      </c>
      <c r="R241" s="102" t="s">
        <v>1362</v>
      </c>
      <c r="S241" s="102" t="s">
        <v>1360</v>
      </c>
      <c r="T241" s="102" t="s">
        <v>1363</v>
      </c>
      <c r="U241" s="102" t="s">
        <v>1364</v>
      </c>
      <c r="V241" s="102"/>
      <c r="W241" s="102"/>
      <c r="X241" s="102"/>
      <c r="Y241" s="96"/>
    </row>
    <row r="242" spans="1:25" ht="39.950000000000003" customHeight="1">
      <c r="A242" s="102" t="s">
        <v>1132</v>
      </c>
      <c r="B242" s="102">
        <v>240</v>
      </c>
      <c r="C242" s="102">
        <v>9</v>
      </c>
      <c r="D242" s="102">
        <v>9</v>
      </c>
      <c r="E242" s="96" t="s">
        <v>1365</v>
      </c>
      <c r="F242" s="96" t="s">
        <v>1366</v>
      </c>
      <c r="G242" s="96" t="s">
        <v>1367</v>
      </c>
      <c r="H242" s="96" t="s">
        <v>3032</v>
      </c>
      <c r="I242" s="102">
        <v>6</v>
      </c>
      <c r="J242" s="96" t="s">
        <v>1368</v>
      </c>
      <c r="K242" s="96" t="s">
        <v>672</v>
      </c>
      <c r="L242" s="102" t="s">
        <v>1369</v>
      </c>
      <c r="M242" s="96" t="s">
        <v>913</v>
      </c>
      <c r="N242" s="102">
        <v>0.11915509259259259</v>
      </c>
      <c r="O242" s="96" t="s">
        <v>1370</v>
      </c>
      <c r="P242" s="102">
        <v>5</v>
      </c>
      <c r="Q242" s="102">
        <f t="shared" si="0"/>
        <v>1155</v>
      </c>
      <c r="R242" s="102" t="s">
        <v>1371</v>
      </c>
      <c r="S242" s="102" t="s">
        <v>1369</v>
      </c>
      <c r="T242" s="102" t="s">
        <v>1372</v>
      </c>
      <c r="U242" s="102" t="s">
        <v>1373</v>
      </c>
      <c r="V242" s="102"/>
      <c r="W242" s="102"/>
      <c r="X242" s="102" t="s">
        <v>1374</v>
      </c>
      <c r="Y242" s="96"/>
    </row>
    <row r="243" spans="1:25" ht="39.950000000000003" customHeight="1">
      <c r="A243" s="102" t="s">
        <v>1132</v>
      </c>
      <c r="B243" s="102">
        <v>241</v>
      </c>
      <c r="C243" s="102">
        <v>2</v>
      </c>
      <c r="D243" s="102">
        <v>8</v>
      </c>
      <c r="E243" s="96" t="s">
        <v>1375</v>
      </c>
      <c r="F243" s="96" t="s">
        <v>1220</v>
      </c>
      <c r="G243" s="96" t="s">
        <v>1376</v>
      </c>
      <c r="H243" s="96" t="s">
        <v>3033</v>
      </c>
      <c r="I243" s="102">
        <v>2</v>
      </c>
      <c r="J243" s="96" t="s">
        <v>1222</v>
      </c>
      <c r="K243" s="96" t="s">
        <v>1223</v>
      </c>
      <c r="L243" s="102" t="s">
        <v>42</v>
      </c>
      <c r="M243" s="96" t="s">
        <v>1224</v>
      </c>
      <c r="N243" s="102">
        <v>0.1193287037037037</v>
      </c>
      <c r="O243" s="96" t="s">
        <v>1377</v>
      </c>
      <c r="P243" s="102">
        <v>4</v>
      </c>
      <c r="Q243" s="102">
        <f t="shared" si="0"/>
        <v>1159</v>
      </c>
      <c r="R243" s="102"/>
      <c r="S243" s="102" t="s">
        <v>42</v>
      </c>
      <c r="T243" s="102" t="s">
        <v>42</v>
      </c>
      <c r="U243" s="102" t="s">
        <v>42</v>
      </c>
      <c r="V243" s="102"/>
      <c r="W243" s="102"/>
      <c r="X243" s="102" t="s">
        <v>1378</v>
      </c>
      <c r="Y243" s="96"/>
    </row>
    <row r="244" spans="1:25" ht="39.950000000000003" customHeight="1">
      <c r="A244" s="102" t="s">
        <v>1132</v>
      </c>
      <c r="B244" s="102">
        <v>242</v>
      </c>
      <c r="C244" s="102">
        <v>2</v>
      </c>
      <c r="D244" s="102">
        <v>9</v>
      </c>
      <c r="E244" s="96" t="s">
        <v>1379</v>
      </c>
      <c r="F244" s="96" t="s">
        <v>1380</v>
      </c>
      <c r="G244" s="96" t="s">
        <v>1381</v>
      </c>
      <c r="H244" s="96" t="s">
        <v>3034</v>
      </c>
      <c r="I244" s="102">
        <v>3</v>
      </c>
      <c r="J244" s="96" t="s">
        <v>1382</v>
      </c>
      <c r="K244" s="96" t="s">
        <v>1383</v>
      </c>
      <c r="L244" s="102" t="s">
        <v>48</v>
      </c>
      <c r="M244" s="96" t="s">
        <v>1384</v>
      </c>
      <c r="N244" s="102">
        <v>0.11967592592592592</v>
      </c>
      <c r="O244" s="96" t="s">
        <v>1377</v>
      </c>
      <c r="P244" s="102">
        <v>4</v>
      </c>
      <c r="Q244" s="102">
        <f t="shared" si="0"/>
        <v>1163</v>
      </c>
      <c r="R244" s="102"/>
      <c r="S244" s="102" t="s">
        <v>48</v>
      </c>
      <c r="T244" s="102" t="s">
        <v>48</v>
      </c>
      <c r="U244" s="102" t="s">
        <v>48</v>
      </c>
      <c r="V244" s="102"/>
      <c r="W244" s="102"/>
      <c r="X244" s="102"/>
      <c r="Y244" s="96" t="s">
        <v>1385</v>
      </c>
    </row>
    <row r="245" spans="1:25" ht="39.950000000000003" customHeight="1">
      <c r="A245" s="102" t="s">
        <v>1132</v>
      </c>
      <c r="B245" s="102">
        <v>243</v>
      </c>
      <c r="C245" s="102">
        <v>4</v>
      </c>
      <c r="D245" s="102">
        <v>10</v>
      </c>
      <c r="E245" s="96" t="s">
        <v>1386</v>
      </c>
      <c r="F245" s="96" t="s">
        <v>1387</v>
      </c>
      <c r="G245" s="96" t="s">
        <v>1388</v>
      </c>
      <c r="H245" s="96" t="s">
        <v>3035</v>
      </c>
      <c r="I245" s="102">
        <v>5</v>
      </c>
      <c r="J245" s="96" t="s">
        <v>1389</v>
      </c>
      <c r="K245" s="96" t="s">
        <v>1390</v>
      </c>
      <c r="L245" s="102" t="s">
        <v>42</v>
      </c>
      <c r="M245" s="96" t="s">
        <v>1391</v>
      </c>
      <c r="N245" s="102">
        <v>0.11984953703703703</v>
      </c>
      <c r="O245" s="96" t="s">
        <v>1377</v>
      </c>
      <c r="P245" s="102">
        <v>6</v>
      </c>
      <c r="Q245" s="102">
        <f t="shared" ref="Q245:Q276" si="1">Q244+P245</f>
        <v>1169</v>
      </c>
      <c r="R245" s="102"/>
      <c r="S245" s="102" t="s">
        <v>42</v>
      </c>
      <c r="T245" s="102" t="s">
        <v>42</v>
      </c>
      <c r="U245" s="102" t="s">
        <v>42</v>
      </c>
      <c r="V245" s="102"/>
      <c r="W245" s="102"/>
      <c r="X245" s="102"/>
      <c r="Y245" s="96"/>
    </row>
    <row r="246" spans="1:25" ht="39.950000000000003" customHeight="1">
      <c r="A246" s="102" t="s">
        <v>1132</v>
      </c>
      <c r="B246" s="102">
        <v>244</v>
      </c>
      <c r="C246" s="102">
        <v>5</v>
      </c>
      <c r="D246" s="102">
        <v>9</v>
      </c>
      <c r="E246" s="96" t="s">
        <v>1392</v>
      </c>
      <c r="F246" s="96" t="s">
        <v>1393</v>
      </c>
      <c r="G246" s="96" t="s">
        <v>3036</v>
      </c>
      <c r="H246" s="96" t="s">
        <v>3037</v>
      </c>
      <c r="I246" s="102">
        <v>3</v>
      </c>
      <c r="J246" s="96" t="s">
        <v>1394</v>
      </c>
      <c r="K246" s="96" t="s">
        <v>1395</v>
      </c>
      <c r="L246" s="102" t="s">
        <v>40</v>
      </c>
      <c r="M246" s="96" t="s">
        <v>1396</v>
      </c>
      <c r="N246" s="102">
        <v>0.12013888888888889</v>
      </c>
      <c r="O246" s="96" t="s">
        <v>1377</v>
      </c>
      <c r="P246" s="102">
        <v>6</v>
      </c>
      <c r="Q246" s="102">
        <f t="shared" si="1"/>
        <v>1175</v>
      </c>
      <c r="R246" s="102"/>
      <c r="S246" s="102" t="s">
        <v>40</v>
      </c>
      <c r="T246" s="102" t="s">
        <v>40</v>
      </c>
      <c r="U246" s="102" t="s">
        <v>40</v>
      </c>
      <c r="V246" s="102"/>
      <c r="W246" s="102"/>
      <c r="X246" s="102"/>
      <c r="Y246" s="96"/>
    </row>
    <row r="247" spans="1:25" ht="39.950000000000003" customHeight="1">
      <c r="A247" s="102" t="s">
        <v>1132</v>
      </c>
      <c r="B247" s="102">
        <v>245</v>
      </c>
      <c r="C247" s="102">
        <v>1</v>
      </c>
      <c r="D247" s="102">
        <v>10</v>
      </c>
      <c r="E247" s="96" t="s">
        <v>1397</v>
      </c>
      <c r="F247" s="96" t="s">
        <v>1398</v>
      </c>
      <c r="G247" s="96" t="s">
        <v>1399</v>
      </c>
      <c r="H247" s="96" t="s">
        <v>2922</v>
      </c>
      <c r="I247" s="102">
        <v>2</v>
      </c>
      <c r="J247" s="96" t="s">
        <v>1400</v>
      </c>
      <c r="K247" s="96" t="s">
        <v>30</v>
      </c>
      <c r="L247" s="102" t="s">
        <v>165</v>
      </c>
      <c r="M247" s="96" t="s">
        <v>1401</v>
      </c>
      <c r="N247" s="102">
        <v>0.12077546296296296</v>
      </c>
      <c r="O247" s="96" t="s">
        <v>1377</v>
      </c>
      <c r="P247" s="102">
        <v>5</v>
      </c>
      <c r="Q247" s="102">
        <f t="shared" si="1"/>
        <v>1180</v>
      </c>
      <c r="R247" s="102" t="s">
        <v>1402</v>
      </c>
      <c r="S247" s="102" t="s">
        <v>165</v>
      </c>
      <c r="T247" s="102" t="s">
        <v>54</v>
      </c>
      <c r="U247" s="102" t="s">
        <v>34</v>
      </c>
      <c r="V247" s="102"/>
      <c r="W247" s="102"/>
      <c r="X247" s="102"/>
      <c r="Y247" s="96" t="s">
        <v>1403</v>
      </c>
    </row>
    <row r="248" spans="1:25" ht="39.950000000000003" customHeight="1">
      <c r="A248" s="102" t="s">
        <v>1132</v>
      </c>
      <c r="B248" s="102">
        <v>246</v>
      </c>
      <c r="C248" s="102">
        <v>8</v>
      </c>
      <c r="D248" s="102">
        <v>10</v>
      </c>
      <c r="E248" s="96" t="s">
        <v>1404</v>
      </c>
      <c r="F248" s="96" t="s">
        <v>1405</v>
      </c>
      <c r="G248" s="96" t="s">
        <v>1406</v>
      </c>
      <c r="H248" s="96" t="s">
        <v>3038</v>
      </c>
      <c r="I248" s="102">
        <v>3</v>
      </c>
      <c r="J248" s="96" t="s">
        <v>1407</v>
      </c>
      <c r="K248" s="96" t="s">
        <v>1408</v>
      </c>
      <c r="L248" s="102" t="s">
        <v>1409</v>
      </c>
      <c r="M248" s="96" t="s">
        <v>1410</v>
      </c>
      <c r="N248" s="102">
        <v>0.12239583333333333</v>
      </c>
      <c r="O248" s="96" t="s">
        <v>1377</v>
      </c>
      <c r="P248" s="102">
        <v>12</v>
      </c>
      <c r="Q248" s="102">
        <f t="shared" si="1"/>
        <v>1192</v>
      </c>
      <c r="R248" s="102"/>
      <c r="S248" s="102" t="s">
        <v>1409</v>
      </c>
      <c r="T248" s="102" t="s">
        <v>1411</v>
      </c>
      <c r="U248" s="102" t="s">
        <v>1412</v>
      </c>
      <c r="V248" s="102"/>
      <c r="W248" s="102"/>
      <c r="X248" s="102"/>
      <c r="Y248" s="96"/>
    </row>
    <row r="249" spans="1:25" ht="39.950000000000003" customHeight="1">
      <c r="A249" s="102" t="s">
        <v>1132</v>
      </c>
      <c r="B249" s="102">
        <v>247</v>
      </c>
      <c r="C249" s="102">
        <v>8</v>
      </c>
      <c r="D249" s="102">
        <v>10</v>
      </c>
      <c r="E249" s="96" t="s">
        <v>1413</v>
      </c>
      <c r="F249" s="96" t="s">
        <v>1414</v>
      </c>
      <c r="G249" s="96" t="s">
        <v>1415</v>
      </c>
      <c r="H249" s="96" t="s">
        <v>3039</v>
      </c>
      <c r="I249" s="102">
        <v>3</v>
      </c>
      <c r="J249" s="96" t="s">
        <v>1416</v>
      </c>
      <c r="K249" s="96" t="s">
        <v>1417</v>
      </c>
      <c r="L249" s="102" t="s">
        <v>801</v>
      </c>
      <c r="M249" s="96" t="s">
        <v>1418</v>
      </c>
      <c r="N249" s="102">
        <v>0.12366898148148148</v>
      </c>
      <c r="O249" s="96" t="s">
        <v>1377</v>
      </c>
      <c r="P249" s="102">
        <v>12</v>
      </c>
      <c r="Q249" s="102">
        <f t="shared" si="1"/>
        <v>1204</v>
      </c>
      <c r="R249" s="102"/>
      <c r="S249" s="102" t="s">
        <v>801</v>
      </c>
      <c r="T249" s="102" t="s">
        <v>1023</v>
      </c>
      <c r="U249" s="102" t="s">
        <v>802</v>
      </c>
      <c r="V249" s="102"/>
      <c r="W249" s="102"/>
      <c r="X249" s="102"/>
      <c r="Y249" s="96"/>
    </row>
    <row r="250" spans="1:25" ht="39.950000000000003" customHeight="1">
      <c r="A250" s="102" t="s">
        <v>1132</v>
      </c>
      <c r="B250" s="102">
        <v>248</v>
      </c>
      <c r="C250" s="102">
        <v>7</v>
      </c>
      <c r="D250" s="102">
        <v>10</v>
      </c>
      <c r="E250" s="96" t="s">
        <v>1419</v>
      </c>
      <c r="F250" s="96" t="s">
        <v>1420</v>
      </c>
      <c r="G250" s="96" t="s">
        <v>1421</v>
      </c>
      <c r="H250" s="96" t="s">
        <v>3040</v>
      </c>
      <c r="I250" s="102">
        <v>3</v>
      </c>
      <c r="J250" s="96" t="s">
        <v>1422</v>
      </c>
      <c r="K250" s="96" t="s">
        <v>1423</v>
      </c>
      <c r="L250" s="102" t="s">
        <v>536</v>
      </c>
      <c r="M250" s="96" t="s">
        <v>1424</v>
      </c>
      <c r="N250" s="102">
        <v>0.12442129629629629</v>
      </c>
      <c r="O250" s="96" t="s">
        <v>1377</v>
      </c>
      <c r="P250" s="102">
        <v>12</v>
      </c>
      <c r="Q250" s="102">
        <f t="shared" si="1"/>
        <v>1216</v>
      </c>
      <c r="R250" s="102"/>
      <c r="S250" s="102" t="s">
        <v>536</v>
      </c>
      <c r="T250" s="102" t="s">
        <v>85</v>
      </c>
      <c r="U250" s="102" t="s">
        <v>165</v>
      </c>
      <c r="V250" s="102"/>
      <c r="W250" s="102"/>
      <c r="X250" s="102"/>
      <c r="Y250" s="96"/>
    </row>
    <row r="251" spans="1:25" ht="39.950000000000003" customHeight="1">
      <c r="A251" s="102" t="s">
        <v>1132</v>
      </c>
      <c r="B251" s="102">
        <v>249</v>
      </c>
      <c r="C251" s="102">
        <v>1</v>
      </c>
      <c r="D251" s="102">
        <v>10</v>
      </c>
      <c r="E251" s="96" t="s">
        <v>3041</v>
      </c>
      <c r="F251" s="96" t="s">
        <v>1425</v>
      </c>
      <c r="G251" s="96" t="s">
        <v>3042</v>
      </c>
      <c r="H251" s="96" t="s">
        <v>3043</v>
      </c>
      <c r="I251" s="102">
        <v>4</v>
      </c>
      <c r="J251" s="96" t="s">
        <v>1426</v>
      </c>
      <c r="K251" s="96" t="s">
        <v>30</v>
      </c>
      <c r="L251" s="102" t="s">
        <v>536</v>
      </c>
      <c r="M251" s="96" t="s">
        <v>1427</v>
      </c>
      <c r="N251" s="102">
        <v>0.12517361111111111</v>
      </c>
      <c r="O251" s="96" t="s">
        <v>1377</v>
      </c>
      <c r="P251" s="102">
        <v>6</v>
      </c>
      <c r="Q251" s="102">
        <f t="shared" si="1"/>
        <v>1222</v>
      </c>
      <c r="R251" s="102"/>
      <c r="S251" s="102" t="s">
        <v>536</v>
      </c>
      <c r="T251" s="102" t="s">
        <v>85</v>
      </c>
      <c r="U251" s="102" t="s">
        <v>165</v>
      </c>
      <c r="V251" s="102" t="s">
        <v>1428</v>
      </c>
      <c r="W251" s="102"/>
      <c r="X251" s="102" t="s">
        <v>1429</v>
      </c>
      <c r="Y251" s="96" t="s">
        <v>1430</v>
      </c>
    </row>
    <row r="252" spans="1:25" ht="39.950000000000003" customHeight="1">
      <c r="A252" s="102" t="s">
        <v>1132</v>
      </c>
      <c r="B252" s="102">
        <v>250</v>
      </c>
      <c r="C252" s="102">
        <v>9</v>
      </c>
      <c r="D252" s="102">
        <v>9</v>
      </c>
      <c r="E252" s="96" t="s">
        <v>1431</v>
      </c>
      <c r="F252" s="96" t="s">
        <v>1432</v>
      </c>
      <c r="G252" s="96" t="s">
        <v>3044</v>
      </c>
      <c r="H252" s="96" t="s">
        <v>3045</v>
      </c>
      <c r="I252" s="102">
        <v>4</v>
      </c>
      <c r="J252" s="96" t="s">
        <v>1433</v>
      </c>
      <c r="K252" s="96" t="s">
        <v>1434</v>
      </c>
      <c r="L252" s="102" t="s">
        <v>1066</v>
      </c>
      <c r="M252" s="96" t="s">
        <v>1435</v>
      </c>
      <c r="N252" s="102">
        <v>0.12662037037037038</v>
      </c>
      <c r="O252" s="96" t="s">
        <v>1377</v>
      </c>
      <c r="P252" s="102">
        <v>8</v>
      </c>
      <c r="Q252" s="102">
        <f t="shared" si="1"/>
        <v>1230</v>
      </c>
      <c r="R252" s="102" t="s">
        <v>1436</v>
      </c>
      <c r="S252" s="102" t="s">
        <v>1066</v>
      </c>
      <c r="T252" s="102" t="s">
        <v>797</v>
      </c>
      <c r="U252" s="102" t="s">
        <v>1081</v>
      </c>
      <c r="V252" s="102"/>
      <c r="W252" s="102"/>
      <c r="X252" s="102"/>
      <c r="Y252" s="96" t="s">
        <v>1437</v>
      </c>
    </row>
    <row r="253" spans="1:25" ht="39.950000000000003" customHeight="1">
      <c r="A253" s="102" t="s">
        <v>1132</v>
      </c>
      <c r="B253" s="102">
        <v>251</v>
      </c>
      <c r="C253" s="102">
        <v>8</v>
      </c>
      <c r="D253" s="102">
        <v>9</v>
      </c>
      <c r="E253" s="96" t="s">
        <v>1438</v>
      </c>
      <c r="F253" s="96" t="s">
        <v>1439</v>
      </c>
      <c r="G253" s="96" t="s">
        <v>1440</v>
      </c>
      <c r="H253" s="96" t="s">
        <v>3046</v>
      </c>
      <c r="I253" s="102">
        <v>4</v>
      </c>
      <c r="J253" s="96" t="s">
        <v>1441</v>
      </c>
      <c r="K253" s="96" t="s">
        <v>1434</v>
      </c>
      <c r="L253" s="102" t="s">
        <v>1442</v>
      </c>
      <c r="M253" s="96" t="s">
        <v>1435</v>
      </c>
      <c r="N253" s="102">
        <v>0.12771990740740741</v>
      </c>
      <c r="O253" s="96" t="s">
        <v>1377</v>
      </c>
      <c r="P253" s="102">
        <v>8</v>
      </c>
      <c r="Q253" s="102">
        <f t="shared" si="1"/>
        <v>1238</v>
      </c>
      <c r="R253" s="102" t="s">
        <v>1443</v>
      </c>
      <c r="S253" s="102" t="s">
        <v>1442</v>
      </c>
      <c r="T253" s="102" t="s">
        <v>1444</v>
      </c>
      <c r="U253" s="102" t="s">
        <v>1445</v>
      </c>
      <c r="V253" s="102"/>
      <c r="W253" s="102"/>
      <c r="X253" s="102"/>
      <c r="Y253" s="96"/>
    </row>
    <row r="254" spans="1:25" ht="39.950000000000003" customHeight="1">
      <c r="A254" s="102" t="s">
        <v>1132</v>
      </c>
      <c r="B254" s="102">
        <v>252</v>
      </c>
      <c r="C254" s="102">
        <v>1</v>
      </c>
      <c r="D254" s="102">
        <v>10</v>
      </c>
      <c r="E254" s="96" t="s">
        <v>1446</v>
      </c>
      <c r="F254" s="96" t="s">
        <v>1447</v>
      </c>
      <c r="G254" s="96" t="s">
        <v>1448</v>
      </c>
      <c r="H254" s="96" t="s">
        <v>3047</v>
      </c>
      <c r="I254" s="102">
        <v>1</v>
      </c>
      <c r="J254" s="96" t="s">
        <v>1449</v>
      </c>
      <c r="K254" s="96" t="s">
        <v>1450</v>
      </c>
      <c r="L254" s="102" t="s">
        <v>41</v>
      </c>
      <c r="M254" s="96" t="s">
        <v>1451</v>
      </c>
      <c r="N254" s="102">
        <v>0.12795138888888888</v>
      </c>
      <c r="O254" s="96" t="s">
        <v>1377</v>
      </c>
      <c r="P254" s="102">
        <v>4</v>
      </c>
      <c r="Q254" s="102">
        <f t="shared" si="1"/>
        <v>1242</v>
      </c>
      <c r="R254" s="102"/>
      <c r="S254" s="102" t="s">
        <v>41</v>
      </c>
      <c r="T254" s="102" t="s">
        <v>41</v>
      </c>
      <c r="U254" s="102" t="s">
        <v>41</v>
      </c>
      <c r="V254" s="102"/>
      <c r="W254" s="102"/>
      <c r="X254" s="102"/>
      <c r="Y254" s="96"/>
    </row>
    <row r="255" spans="1:25" ht="39.950000000000003" customHeight="1">
      <c r="A255" s="102" t="s">
        <v>1132</v>
      </c>
      <c r="B255" s="102">
        <v>253</v>
      </c>
      <c r="C255" s="102">
        <v>1</v>
      </c>
      <c r="D255" s="102">
        <v>10</v>
      </c>
      <c r="E255" s="96" t="s">
        <v>1452</v>
      </c>
      <c r="F255" s="96" t="s">
        <v>1453</v>
      </c>
      <c r="G255" s="96" t="s">
        <v>1454</v>
      </c>
      <c r="H255" s="96" t="s">
        <v>2924</v>
      </c>
      <c r="I255" s="102">
        <v>2</v>
      </c>
      <c r="J255" s="96" t="s">
        <v>1455</v>
      </c>
      <c r="K255" s="96" t="s">
        <v>30</v>
      </c>
      <c r="L255" s="102" t="s">
        <v>165</v>
      </c>
      <c r="M255" s="96" t="s">
        <v>451</v>
      </c>
      <c r="N255" s="102">
        <v>0.12858796296296296</v>
      </c>
      <c r="O255" s="96" t="s">
        <v>1377</v>
      </c>
      <c r="P255" s="102">
        <v>5</v>
      </c>
      <c r="Q255" s="102">
        <f t="shared" si="1"/>
        <v>1247</v>
      </c>
      <c r="R255" s="102"/>
      <c r="S255" s="102" t="s">
        <v>165</v>
      </c>
      <c r="T255" s="102" t="s">
        <v>54</v>
      </c>
      <c r="U255" s="102" t="s">
        <v>34</v>
      </c>
      <c r="V255" s="102"/>
      <c r="W255" s="102"/>
      <c r="X255" s="102"/>
      <c r="Y255" s="96"/>
    </row>
    <row r="256" spans="1:25" ht="39.950000000000003" customHeight="1">
      <c r="A256" s="102" t="s">
        <v>1132</v>
      </c>
      <c r="B256" s="102">
        <v>254</v>
      </c>
      <c r="C256" s="102">
        <v>1</v>
      </c>
      <c r="D256" s="102">
        <v>10</v>
      </c>
      <c r="E256" s="96" t="s">
        <v>1456</v>
      </c>
      <c r="F256" s="96" t="s">
        <v>1457</v>
      </c>
      <c r="G256" s="96" t="s">
        <v>1458</v>
      </c>
      <c r="H256" s="96" t="s">
        <v>2924</v>
      </c>
      <c r="I256" s="102">
        <v>2</v>
      </c>
      <c r="J256" s="96" t="s">
        <v>1459</v>
      </c>
      <c r="K256" s="96" t="s">
        <v>30</v>
      </c>
      <c r="L256" s="102" t="s">
        <v>165</v>
      </c>
      <c r="M256" s="96" t="s">
        <v>451</v>
      </c>
      <c r="N256" s="102">
        <v>0.12922453703703704</v>
      </c>
      <c r="O256" s="96" t="s">
        <v>1377</v>
      </c>
      <c r="P256" s="102">
        <v>5</v>
      </c>
      <c r="Q256" s="102">
        <f t="shared" si="1"/>
        <v>1252</v>
      </c>
      <c r="R256" s="102"/>
      <c r="S256" s="102" t="s">
        <v>165</v>
      </c>
      <c r="T256" s="102" t="s">
        <v>54</v>
      </c>
      <c r="U256" s="102" t="s">
        <v>34</v>
      </c>
      <c r="V256" s="102"/>
      <c r="W256" s="102"/>
      <c r="X256" s="102"/>
      <c r="Y256" s="96"/>
    </row>
    <row r="257" spans="1:25" ht="39.950000000000003" customHeight="1">
      <c r="A257" s="102" t="s">
        <v>1132</v>
      </c>
      <c r="B257" s="102">
        <v>255</v>
      </c>
      <c r="C257" s="102">
        <v>1</v>
      </c>
      <c r="D257" s="102">
        <v>10</v>
      </c>
      <c r="E257" s="96" t="s">
        <v>1460</v>
      </c>
      <c r="F257" s="96" t="s">
        <v>1461</v>
      </c>
      <c r="G257" s="96" t="s">
        <v>1462</v>
      </c>
      <c r="H257" s="96" t="s">
        <v>2924</v>
      </c>
      <c r="I257" s="102">
        <v>2</v>
      </c>
      <c r="J257" s="96" t="s">
        <v>1463</v>
      </c>
      <c r="K257" s="96" t="s">
        <v>30</v>
      </c>
      <c r="L257" s="102" t="s">
        <v>802</v>
      </c>
      <c r="M257" s="96" t="s">
        <v>451</v>
      </c>
      <c r="N257" s="102">
        <v>0.13038194444444445</v>
      </c>
      <c r="O257" s="96" t="s">
        <v>1377</v>
      </c>
      <c r="P257" s="102">
        <v>12</v>
      </c>
      <c r="Q257" s="102">
        <f t="shared" si="1"/>
        <v>1264</v>
      </c>
      <c r="R257" s="102"/>
      <c r="S257" s="102" t="s">
        <v>802</v>
      </c>
      <c r="T257" s="102" t="s">
        <v>810</v>
      </c>
      <c r="U257" s="102" t="s">
        <v>533</v>
      </c>
      <c r="V257" s="102" t="s">
        <v>1464</v>
      </c>
      <c r="W257" s="102"/>
      <c r="X257" s="102" t="s">
        <v>1465</v>
      </c>
      <c r="Y257" s="96"/>
    </row>
    <row r="258" spans="1:25" ht="39.950000000000003" customHeight="1">
      <c r="A258" s="102" t="s">
        <v>1132</v>
      </c>
      <c r="B258" s="102">
        <v>256</v>
      </c>
      <c r="C258" s="102">
        <v>6</v>
      </c>
      <c r="D258" s="102">
        <v>9</v>
      </c>
      <c r="E258" s="96" t="s">
        <v>1466</v>
      </c>
      <c r="F258" s="96" t="s">
        <v>1467</v>
      </c>
      <c r="G258" s="96" t="s">
        <v>1468</v>
      </c>
      <c r="H258" s="96" t="s">
        <v>3048</v>
      </c>
      <c r="I258" s="102">
        <v>1</v>
      </c>
      <c r="J258" s="96" t="s">
        <v>1469</v>
      </c>
      <c r="K258" s="96" t="s">
        <v>1470</v>
      </c>
      <c r="L258" s="102" t="s">
        <v>35</v>
      </c>
      <c r="M258" s="96" t="s">
        <v>1471</v>
      </c>
      <c r="N258" s="102">
        <v>0.13078703703703703</v>
      </c>
      <c r="O258" s="96" t="s">
        <v>1472</v>
      </c>
      <c r="P258" s="102">
        <v>6</v>
      </c>
      <c r="Q258" s="102">
        <f t="shared" si="1"/>
        <v>1270</v>
      </c>
      <c r="R258" s="102"/>
      <c r="S258" s="102" t="s">
        <v>35</v>
      </c>
      <c r="T258" s="102" t="s">
        <v>48</v>
      </c>
      <c r="U258" s="102" t="s">
        <v>48</v>
      </c>
      <c r="V258" s="102"/>
      <c r="W258" s="102"/>
      <c r="X258" s="102"/>
      <c r="Y258" s="96"/>
    </row>
    <row r="259" spans="1:25" ht="39.950000000000003" customHeight="1">
      <c r="A259" s="102" t="s">
        <v>1132</v>
      </c>
      <c r="B259" s="102">
        <v>257</v>
      </c>
      <c r="C259" s="102">
        <v>1</v>
      </c>
      <c r="D259" s="102">
        <v>8</v>
      </c>
      <c r="E259" s="96" t="s">
        <v>1473</v>
      </c>
      <c r="F259" s="96" t="s">
        <v>1474</v>
      </c>
      <c r="G259" s="96" t="s">
        <v>1475</v>
      </c>
      <c r="H259" s="96" t="s">
        <v>2955</v>
      </c>
      <c r="I259" s="102">
        <v>3</v>
      </c>
      <c r="J259" s="96" t="s">
        <v>1476</v>
      </c>
      <c r="K259" s="96" t="s">
        <v>716</v>
      </c>
      <c r="L259" s="102" t="s">
        <v>48</v>
      </c>
      <c r="M259" s="96" t="s">
        <v>717</v>
      </c>
      <c r="N259" s="102">
        <v>0.13113425925925926</v>
      </c>
      <c r="O259" s="96" t="s">
        <v>1472</v>
      </c>
      <c r="P259" s="102">
        <v>4</v>
      </c>
      <c r="Q259" s="102">
        <f t="shared" si="1"/>
        <v>1274</v>
      </c>
      <c r="R259" s="102"/>
      <c r="S259" s="102" t="s">
        <v>48</v>
      </c>
      <c r="T259" s="102" t="s">
        <v>48</v>
      </c>
      <c r="U259" s="102" t="s">
        <v>48</v>
      </c>
      <c r="V259" s="102"/>
      <c r="W259" s="102"/>
      <c r="X259" s="102" t="s">
        <v>1477</v>
      </c>
      <c r="Y259" s="96"/>
    </row>
    <row r="260" spans="1:25" ht="39.950000000000003" customHeight="1">
      <c r="A260" s="102" t="s">
        <v>1478</v>
      </c>
      <c r="B260" s="102">
        <v>258</v>
      </c>
      <c r="C260" s="102">
        <v>1</v>
      </c>
      <c r="D260" s="102">
        <v>8</v>
      </c>
      <c r="E260" s="96" t="s">
        <v>1479</v>
      </c>
      <c r="F260" s="96" t="s">
        <v>1480</v>
      </c>
      <c r="G260" s="96" t="s">
        <v>1481</v>
      </c>
      <c r="H260" s="96" t="s">
        <v>3049</v>
      </c>
      <c r="I260" s="102">
        <v>3</v>
      </c>
      <c r="J260" s="96" t="s">
        <v>1482</v>
      </c>
      <c r="K260" s="96" t="s">
        <v>30</v>
      </c>
      <c r="L260" s="102" t="s">
        <v>40</v>
      </c>
      <c r="M260" s="96" t="s">
        <v>1483</v>
      </c>
      <c r="N260" s="102">
        <v>0.13142361111111112</v>
      </c>
      <c r="O260" s="96" t="s">
        <v>1484</v>
      </c>
      <c r="P260" s="102">
        <v>5</v>
      </c>
      <c r="Q260" s="102">
        <f t="shared" si="1"/>
        <v>1279</v>
      </c>
      <c r="R260" s="102"/>
      <c r="S260" s="102" t="s">
        <v>40</v>
      </c>
      <c r="T260" s="102" t="s">
        <v>41</v>
      </c>
      <c r="U260" s="102" t="s">
        <v>41</v>
      </c>
      <c r="V260" s="102"/>
      <c r="W260" s="102"/>
      <c r="X260" s="102" t="s">
        <v>1482</v>
      </c>
      <c r="Y260" s="96" t="s">
        <v>1485</v>
      </c>
    </row>
    <row r="261" spans="1:25" ht="39.950000000000003" customHeight="1">
      <c r="A261" s="102" t="s">
        <v>1478</v>
      </c>
      <c r="B261" s="102">
        <v>259</v>
      </c>
      <c r="C261" s="102">
        <v>1</v>
      </c>
      <c r="D261" s="102">
        <v>8</v>
      </c>
      <c r="E261" s="96" t="s">
        <v>1486</v>
      </c>
      <c r="F261" s="96" t="s">
        <v>1487</v>
      </c>
      <c r="G261" s="96" t="s">
        <v>1488</v>
      </c>
      <c r="H261" s="96" t="s">
        <v>2928</v>
      </c>
      <c r="I261" s="102">
        <v>2</v>
      </c>
      <c r="J261" s="96" t="s">
        <v>1489</v>
      </c>
      <c r="K261" s="96" t="s">
        <v>30</v>
      </c>
      <c r="L261" s="102" t="s">
        <v>48</v>
      </c>
      <c r="M261" s="96" t="s">
        <v>465</v>
      </c>
      <c r="N261" s="102">
        <v>0.13177083333333334</v>
      </c>
      <c r="O261" s="96" t="s">
        <v>1490</v>
      </c>
      <c r="P261" s="102">
        <v>4</v>
      </c>
      <c r="Q261" s="102">
        <f t="shared" si="1"/>
        <v>1283</v>
      </c>
      <c r="R261" s="102"/>
      <c r="S261" s="102" t="s">
        <v>48</v>
      </c>
      <c r="T261" s="102" t="s">
        <v>48</v>
      </c>
      <c r="U261" s="102" t="s">
        <v>40</v>
      </c>
      <c r="V261" s="102"/>
      <c r="W261" s="102"/>
      <c r="X261" s="102"/>
      <c r="Y261" s="96"/>
    </row>
    <row r="262" spans="1:25" ht="39.950000000000003" customHeight="1">
      <c r="A262" s="102" t="s">
        <v>1478</v>
      </c>
      <c r="B262" s="102">
        <v>260</v>
      </c>
      <c r="C262" s="102">
        <v>1</v>
      </c>
      <c r="D262" s="102">
        <v>10</v>
      </c>
      <c r="E262" s="96" t="s">
        <v>1491</v>
      </c>
      <c r="F262" s="96" t="s">
        <v>1492</v>
      </c>
      <c r="G262" s="96" t="s">
        <v>1493</v>
      </c>
      <c r="H262" s="96" t="s">
        <v>2924</v>
      </c>
      <c r="I262" s="102">
        <v>2</v>
      </c>
      <c r="J262" s="96" t="s">
        <v>1494</v>
      </c>
      <c r="K262" s="96" t="s">
        <v>30</v>
      </c>
      <c r="L262" s="102" t="s">
        <v>165</v>
      </c>
      <c r="M262" s="96" t="s">
        <v>451</v>
      </c>
      <c r="N262" s="102">
        <v>0.13240740740740742</v>
      </c>
      <c r="O262" s="96" t="s">
        <v>1490</v>
      </c>
      <c r="P262" s="102">
        <v>5</v>
      </c>
      <c r="Q262" s="102">
        <f t="shared" si="1"/>
        <v>1288</v>
      </c>
      <c r="R262" s="102"/>
      <c r="S262" s="102" t="s">
        <v>165</v>
      </c>
      <c r="T262" s="102" t="s">
        <v>54</v>
      </c>
      <c r="U262" s="102" t="s">
        <v>34</v>
      </c>
      <c r="V262" s="102"/>
      <c r="W262" s="102"/>
      <c r="X262" s="102"/>
      <c r="Y262" s="96"/>
    </row>
    <row r="263" spans="1:25" ht="39.950000000000003" customHeight="1">
      <c r="A263" s="102" t="s">
        <v>1478</v>
      </c>
      <c r="B263" s="102">
        <v>261</v>
      </c>
      <c r="C263" s="102">
        <v>2</v>
      </c>
      <c r="D263" s="102">
        <v>7</v>
      </c>
      <c r="E263" s="96" t="s">
        <v>1495</v>
      </c>
      <c r="F263" s="96" t="s">
        <v>1496</v>
      </c>
      <c r="G263" s="96" t="s">
        <v>1497</v>
      </c>
      <c r="H263" s="96" t="s">
        <v>2921</v>
      </c>
      <c r="I263" s="102">
        <v>3</v>
      </c>
      <c r="J263" s="96" t="s">
        <v>1498</v>
      </c>
      <c r="K263" s="96" t="s">
        <v>30</v>
      </c>
      <c r="L263" s="102" t="s">
        <v>40</v>
      </c>
      <c r="M263" s="96" t="s">
        <v>441</v>
      </c>
      <c r="N263" s="102">
        <v>0.13269675925925925</v>
      </c>
      <c r="O263" s="96" t="s">
        <v>1490</v>
      </c>
      <c r="P263" s="102">
        <v>4</v>
      </c>
      <c r="Q263" s="102">
        <f t="shared" si="1"/>
        <v>1292</v>
      </c>
      <c r="R263" s="102"/>
      <c r="S263" s="102" t="s">
        <v>40</v>
      </c>
      <c r="T263" s="102" t="s">
        <v>40</v>
      </c>
      <c r="U263" s="102" t="s">
        <v>41</v>
      </c>
      <c r="V263" s="102"/>
      <c r="W263" s="102"/>
      <c r="X263" s="102"/>
      <c r="Y263" s="96"/>
    </row>
    <row r="264" spans="1:25" ht="39.950000000000003" customHeight="1">
      <c r="A264" s="102" t="s">
        <v>1478</v>
      </c>
      <c r="B264" s="102">
        <v>262</v>
      </c>
      <c r="C264" s="102">
        <v>1</v>
      </c>
      <c r="D264" s="102">
        <v>10</v>
      </c>
      <c r="E264" s="96" t="s">
        <v>1499</v>
      </c>
      <c r="F264" s="96" t="s">
        <v>1500</v>
      </c>
      <c r="G264" s="96" t="s">
        <v>1501</v>
      </c>
      <c r="H264" s="96" t="s">
        <v>2924</v>
      </c>
      <c r="I264" s="102">
        <v>2</v>
      </c>
      <c r="J264" s="96" t="s">
        <v>1502</v>
      </c>
      <c r="K264" s="96" t="s">
        <v>30</v>
      </c>
      <c r="L264" s="102" t="s">
        <v>165</v>
      </c>
      <c r="M264" s="96" t="s">
        <v>451</v>
      </c>
      <c r="N264" s="102">
        <v>0.13333333333333333</v>
      </c>
      <c r="O264" s="96" t="s">
        <v>1490</v>
      </c>
      <c r="P264" s="102">
        <v>5</v>
      </c>
      <c r="Q264" s="102">
        <f t="shared" si="1"/>
        <v>1297</v>
      </c>
      <c r="R264" s="102"/>
      <c r="S264" s="102" t="s">
        <v>165</v>
      </c>
      <c r="T264" s="102" t="s">
        <v>54</v>
      </c>
      <c r="U264" s="102" t="s">
        <v>34</v>
      </c>
      <c r="V264" s="102" t="s">
        <v>1503</v>
      </c>
      <c r="W264" s="102"/>
      <c r="X264" s="102" t="s">
        <v>1504</v>
      </c>
      <c r="Y264" s="96"/>
    </row>
    <row r="265" spans="1:25" ht="39.950000000000003" customHeight="1">
      <c r="A265" s="102" t="s">
        <v>1478</v>
      </c>
      <c r="B265" s="102">
        <v>263</v>
      </c>
      <c r="C265" s="102">
        <v>1</v>
      </c>
      <c r="D265" s="102">
        <v>8</v>
      </c>
      <c r="E265" s="96" t="s">
        <v>1505</v>
      </c>
      <c r="F265" s="96" t="s">
        <v>1506</v>
      </c>
      <c r="G265" s="96" t="s">
        <v>1507</v>
      </c>
      <c r="H265" s="96" t="s">
        <v>2928</v>
      </c>
      <c r="I265" s="102">
        <v>2</v>
      </c>
      <c r="J265" s="96" t="s">
        <v>1508</v>
      </c>
      <c r="K265" s="96" t="s">
        <v>30</v>
      </c>
      <c r="L265" s="102" t="s">
        <v>48</v>
      </c>
      <c r="M265" s="96" t="s">
        <v>465</v>
      </c>
      <c r="N265" s="102">
        <v>0.13368055555555555</v>
      </c>
      <c r="O265" s="96" t="s">
        <v>1509</v>
      </c>
      <c r="P265" s="102">
        <v>4</v>
      </c>
      <c r="Q265" s="102">
        <f t="shared" si="1"/>
        <v>1301</v>
      </c>
      <c r="R265" s="102"/>
      <c r="S265" s="102" t="s">
        <v>48</v>
      </c>
      <c r="T265" s="102" t="s">
        <v>48</v>
      </c>
      <c r="U265" s="102" t="s">
        <v>40</v>
      </c>
      <c r="V265" s="102"/>
      <c r="W265" s="102" t="s">
        <v>1510</v>
      </c>
      <c r="X265" s="102"/>
      <c r="Y265" s="96"/>
    </row>
    <row r="266" spans="1:25" ht="39.950000000000003" customHeight="1">
      <c r="A266" s="102" t="s">
        <v>1478</v>
      </c>
      <c r="B266" s="102">
        <v>264</v>
      </c>
      <c r="C266" s="102">
        <v>1</v>
      </c>
      <c r="D266" s="102">
        <v>8</v>
      </c>
      <c r="E266" s="96" t="s">
        <v>1511</v>
      </c>
      <c r="F266" s="96" t="s">
        <v>1512</v>
      </c>
      <c r="G266" s="96" t="s">
        <v>1513</v>
      </c>
      <c r="H266" s="96" t="s">
        <v>2928</v>
      </c>
      <c r="I266" s="102">
        <v>2</v>
      </c>
      <c r="J266" s="96" t="s">
        <v>1514</v>
      </c>
      <c r="K266" s="96" t="s">
        <v>30</v>
      </c>
      <c r="L266" s="102" t="s">
        <v>48</v>
      </c>
      <c r="M266" s="96" t="s">
        <v>465</v>
      </c>
      <c r="N266" s="102">
        <v>0.13402777777777777</v>
      </c>
      <c r="O266" s="96" t="s">
        <v>1509</v>
      </c>
      <c r="P266" s="102">
        <v>4</v>
      </c>
      <c r="Q266" s="102">
        <f t="shared" si="1"/>
        <v>1305</v>
      </c>
      <c r="R266" s="102"/>
      <c r="S266" s="102" t="s">
        <v>48</v>
      </c>
      <c r="T266" s="102" t="s">
        <v>48</v>
      </c>
      <c r="U266" s="102" t="s">
        <v>40</v>
      </c>
      <c r="V266" s="102"/>
      <c r="W266" s="102" t="s">
        <v>1515</v>
      </c>
      <c r="X266" s="102"/>
      <c r="Y266" s="96"/>
    </row>
    <row r="267" spans="1:25" ht="39.950000000000003" customHeight="1">
      <c r="A267" s="102" t="s">
        <v>1478</v>
      </c>
      <c r="B267" s="102">
        <v>265</v>
      </c>
      <c r="C267" s="102">
        <v>8</v>
      </c>
      <c r="D267" s="102">
        <v>9</v>
      </c>
      <c r="E267" s="96" t="s">
        <v>1516</v>
      </c>
      <c r="F267" s="96" t="s">
        <v>1517</v>
      </c>
      <c r="G267" s="96" t="s">
        <v>1518</v>
      </c>
      <c r="H267" s="96" t="s">
        <v>2967</v>
      </c>
      <c r="I267" s="102">
        <v>5</v>
      </c>
      <c r="J267" s="96" t="s">
        <v>1519</v>
      </c>
      <c r="K267" s="96" t="s">
        <v>1520</v>
      </c>
      <c r="L267" s="102" t="s">
        <v>1521</v>
      </c>
      <c r="M267" s="96" t="s">
        <v>1522</v>
      </c>
      <c r="N267" s="102">
        <v>0.13576388888888888</v>
      </c>
      <c r="O267" s="96" t="s">
        <v>1523</v>
      </c>
      <c r="P267" s="102">
        <v>6</v>
      </c>
      <c r="Q267" s="102">
        <f t="shared" si="1"/>
        <v>1311</v>
      </c>
      <c r="R267" s="102" t="s">
        <v>1524</v>
      </c>
      <c r="S267" s="102" t="s">
        <v>1521</v>
      </c>
      <c r="T267" s="102" t="s">
        <v>1412</v>
      </c>
      <c r="U267" s="102" t="s">
        <v>801</v>
      </c>
      <c r="V267" s="102" t="s">
        <v>1525</v>
      </c>
      <c r="W267" s="102" t="s">
        <v>1526</v>
      </c>
      <c r="X267" s="102"/>
      <c r="Y267" s="96" t="s">
        <v>1527</v>
      </c>
    </row>
    <row r="268" spans="1:25" ht="39.950000000000003" customHeight="1">
      <c r="A268" s="102" t="s">
        <v>1478</v>
      </c>
      <c r="B268" s="102">
        <v>266</v>
      </c>
      <c r="C268" s="102">
        <v>3</v>
      </c>
      <c r="D268" s="102">
        <v>9</v>
      </c>
      <c r="E268" s="96" t="s">
        <v>1528</v>
      </c>
      <c r="F268" s="96" t="s">
        <v>1529</v>
      </c>
      <c r="G268" s="96" t="s">
        <v>1530</v>
      </c>
      <c r="H268" s="96" t="s">
        <v>2883</v>
      </c>
      <c r="I268" s="102">
        <v>4</v>
      </c>
      <c r="J268" s="96" t="s">
        <v>1531</v>
      </c>
      <c r="K268" s="96" t="s">
        <v>1532</v>
      </c>
      <c r="L268" s="102" t="s">
        <v>85</v>
      </c>
      <c r="M268" s="96" t="s">
        <v>1533</v>
      </c>
      <c r="N268" s="102">
        <v>0.13645833333333332</v>
      </c>
      <c r="O268" s="96" t="s">
        <v>1523</v>
      </c>
      <c r="P268" s="102">
        <v>3</v>
      </c>
      <c r="Q268" s="102">
        <f t="shared" si="1"/>
        <v>1314</v>
      </c>
      <c r="R268" s="102"/>
      <c r="S268" s="102" t="s">
        <v>85</v>
      </c>
      <c r="T268" s="102" t="s">
        <v>165</v>
      </c>
      <c r="U268" s="102" t="s">
        <v>31</v>
      </c>
      <c r="V268" s="102"/>
      <c r="W268" s="102" t="s">
        <v>1534</v>
      </c>
      <c r="X268" s="102"/>
      <c r="Y268" s="96" t="s">
        <v>1535</v>
      </c>
    </row>
    <row r="269" spans="1:25" ht="39.950000000000003" customHeight="1">
      <c r="A269" s="102" t="s">
        <v>1478</v>
      </c>
      <c r="B269" s="102">
        <v>267</v>
      </c>
      <c r="C269" s="102">
        <v>5</v>
      </c>
      <c r="D269" s="102">
        <v>10</v>
      </c>
      <c r="E269" s="96" t="s">
        <v>1536</v>
      </c>
      <c r="F269" s="96" t="s">
        <v>1537</v>
      </c>
      <c r="G269" s="96" t="s">
        <v>1538</v>
      </c>
      <c r="H269" s="96" t="s">
        <v>3050</v>
      </c>
      <c r="I269" s="102">
        <v>3</v>
      </c>
      <c r="J269" s="96" t="s">
        <v>1539</v>
      </c>
      <c r="K269" s="96" t="s">
        <v>1540</v>
      </c>
      <c r="L269" s="102" t="s">
        <v>801</v>
      </c>
      <c r="M269" s="96" t="s">
        <v>1541</v>
      </c>
      <c r="N269" s="102">
        <v>0.13773148148148148</v>
      </c>
      <c r="O269" s="96" t="s">
        <v>1509</v>
      </c>
      <c r="P269" s="102">
        <v>7</v>
      </c>
      <c r="Q269" s="102">
        <f t="shared" si="1"/>
        <v>1321</v>
      </c>
      <c r="R269" s="102"/>
      <c r="S269" s="102" t="s">
        <v>801</v>
      </c>
      <c r="T269" s="102" t="s">
        <v>1011</v>
      </c>
      <c r="U269" s="102" t="s">
        <v>533</v>
      </c>
      <c r="V269" s="102"/>
      <c r="W269" s="102" t="s">
        <v>1542</v>
      </c>
      <c r="X269" s="102"/>
      <c r="Y269" s="96" t="s">
        <v>1543</v>
      </c>
    </row>
    <row r="270" spans="1:25" ht="39.950000000000003" customHeight="1">
      <c r="A270" s="102" t="s">
        <v>1478</v>
      </c>
      <c r="B270" s="102">
        <v>268</v>
      </c>
      <c r="C270" s="102">
        <v>1</v>
      </c>
      <c r="D270" s="102">
        <v>10</v>
      </c>
      <c r="E270" s="96" t="s">
        <v>1544</v>
      </c>
      <c r="F270" s="96" t="s">
        <v>1545</v>
      </c>
      <c r="G270" s="96" t="s">
        <v>1546</v>
      </c>
      <c r="H270" s="96" t="s">
        <v>3051</v>
      </c>
      <c r="I270" s="102">
        <v>3</v>
      </c>
      <c r="J270" s="96" t="s">
        <v>1547</v>
      </c>
      <c r="K270" s="96" t="s">
        <v>30</v>
      </c>
      <c r="L270" s="102" t="s">
        <v>965</v>
      </c>
      <c r="M270" s="96" t="s">
        <v>1548</v>
      </c>
      <c r="N270" s="102">
        <v>0.13871527777777778</v>
      </c>
      <c r="O270" s="96" t="s">
        <v>1549</v>
      </c>
      <c r="P270" s="102">
        <v>5</v>
      </c>
      <c r="Q270" s="102">
        <f t="shared" si="1"/>
        <v>1326</v>
      </c>
      <c r="R270" s="102"/>
      <c r="S270" s="102" t="s">
        <v>965</v>
      </c>
      <c r="T270" s="102" t="s">
        <v>84</v>
      </c>
      <c r="U270" s="102" t="s">
        <v>84</v>
      </c>
      <c r="V270" s="102"/>
      <c r="W270" s="102" t="s">
        <v>1550</v>
      </c>
      <c r="X270" s="102"/>
      <c r="Y270" s="96" t="s">
        <v>1551</v>
      </c>
    </row>
    <row r="271" spans="1:25" ht="39.950000000000003" customHeight="1">
      <c r="A271" s="102" t="s">
        <v>1478</v>
      </c>
      <c r="B271" s="102">
        <v>269</v>
      </c>
      <c r="C271" s="102">
        <v>1</v>
      </c>
      <c r="D271" s="102">
        <v>10</v>
      </c>
      <c r="E271" s="96" t="s">
        <v>1552</v>
      </c>
      <c r="F271" s="96" t="s">
        <v>1553</v>
      </c>
      <c r="G271" s="96" t="s">
        <v>1554</v>
      </c>
      <c r="H271" s="96" t="s">
        <v>3052</v>
      </c>
      <c r="I271" s="102">
        <v>3</v>
      </c>
      <c r="J271" s="96" t="s">
        <v>1555</v>
      </c>
      <c r="K271" s="96" t="s">
        <v>30</v>
      </c>
      <c r="L271" s="102" t="s">
        <v>536</v>
      </c>
      <c r="M271" s="96" t="s">
        <v>1556</v>
      </c>
      <c r="N271" s="102">
        <v>0.13946759259259259</v>
      </c>
      <c r="O271" s="96" t="s">
        <v>1549</v>
      </c>
      <c r="P271" s="102">
        <v>5</v>
      </c>
      <c r="Q271" s="102">
        <f t="shared" si="1"/>
        <v>1331</v>
      </c>
      <c r="R271" s="102"/>
      <c r="S271" s="102" t="s">
        <v>536</v>
      </c>
      <c r="T271" s="102" t="s">
        <v>536</v>
      </c>
      <c r="U271" s="102" t="s">
        <v>85</v>
      </c>
      <c r="V271" s="102"/>
      <c r="W271" s="102" t="s">
        <v>1557</v>
      </c>
      <c r="X271" s="102"/>
      <c r="Y271" s="96" t="s">
        <v>1558</v>
      </c>
    </row>
    <row r="272" spans="1:25" ht="39.950000000000003" customHeight="1">
      <c r="A272" s="102" t="s">
        <v>1478</v>
      </c>
      <c r="B272" s="102">
        <v>270</v>
      </c>
      <c r="C272" s="102">
        <v>1</v>
      </c>
      <c r="D272" s="102">
        <v>9</v>
      </c>
      <c r="E272" s="96" t="s">
        <v>1559</v>
      </c>
      <c r="F272" s="96" t="s">
        <v>1560</v>
      </c>
      <c r="G272" s="96" t="s">
        <v>1561</v>
      </c>
      <c r="H272" s="96" t="s">
        <v>3053</v>
      </c>
      <c r="I272" s="102">
        <v>2</v>
      </c>
      <c r="J272" s="96" t="s">
        <v>1562</v>
      </c>
      <c r="K272" s="96" t="s">
        <v>30</v>
      </c>
      <c r="L272" s="102" t="s">
        <v>54</v>
      </c>
      <c r="M272" s="96" t="s">
        <v>1563</v>
      </c>
      <c r="N272" s="102">
        <v>0.14004629629629631</v>
      </c>
      <c r="O272" s="96" t="s">
        <v>1549</v>
      </c>
      <c r="P272" s="102">
        <v>4</v>
      </c>
      <c r="Q272" s="102">
        <f t="shared" si="1"/>
        <v>1335</v>
      </c>
      <c r="R272" s="102"/>
      <c r="S272" s="102" t="s">
        <v>54</v>
      </c>
      <c r="T272" s="102" t="s">
        <v>31</v>
      </c>
      <c r="U272" s="102" t="s">
        <v>31</v>
      </c>
      <c r="V272" s="102"/>
      <c r="W272" s="102" t="s">
        <v>1564</v>
      </c>
      <c r="X272" s="102" t="s">
        <v>1565</v>
      </c>
      <c r="Y272" s="96" t="s">
        <v>3054</v>
      </c>
    </row>
    <row r="273" spans="1:25" ht="39.950000000000003" customHeight="1">
      <c r="A273" s="102" t="s">
        <v>1478</v>
      </c>
      <c r="B273" s="102">
        <v>271</v>
      </c>
      <c r="C273" s="102">
        <v>1</v>
      </c>
      <c r="D273" s="102">
        <v>9</v>
      </c>
      <c r="E273" s="96" t="s">
        <v>1566</v>
      </c>
      <c r="F273" s="96" t="s">
        <v>1567</v>
      </c>
      <c r="G273" s="96" t="s">
        <v>1568</v>
      </c>
      <c r="H273" s="96" t="s">
        <v>3055</v>
      </c>
      <c r="I273" s="102">
        <v>3</v>
      </c>
      <c r="J273" s="96" t="s">
        <v>1569</v>
      </c>
      <c r="K273" s="96" t="s">
        <v>30</v>
      </c>
      <c r="L273" s="102" t="s">
        <v>48</v>
      </c>
      <c r="M273" s="96" t="s">
        <v>1570</v>
      </c>
      <c r="N273" s="102">
        <v>0.14039351851851853</v>
      </c>
      <c r="O273" s="96" t="s">
        <v>1549</v>
      </c>
      <c r="P273" s="102">
        <v>5</v>
      </c>
      <c r="Q273" s="102">
        <f t="shared" si="1"/>
        <v>1340</v>
      </c>
      <c r="R273" s="102"/>
      <c r="S273" s="102" t="s">
        <v>48</v>
      </c>
      <c r="T273" s="102" t="s">
        <v>48</v>
      </c>
      <c r="U273" s="102" t="s">
        <v>48</v>
      </c>
      <c r="V273" s="102"/>
      <c r="W273" s="102"/>
      <c r="X273" s="102" t="s">
        <v>1571</v>
      </c>
      <c r="Y273" s="96" t="s">
        <v>1572</v>
      </c>
    </row>
    <row r="274" spans="1:25" ht="39.950000000000003" customHeight="1">
      <c r="A274" s="102" t="s">
        <v>1478</v>
      </c>
      <c r="B274" s="102">
        <v>272</v>
      </c>
      <c r="C274" s="102">
        <v>5</v>
      </c>
      <c r="D274" s="102">
        <v>9</v>
      </c>
      <c r="E274" s="96" t="s">
        <v>1573</v>
      </c>
      <c r="F274" s="96" t="s">
        <v>1574</v>
      </c>
      <c r="G274" s="96" t="s">
        <v>1575</v>
      </c>
      <c r="H274" s="96" t="s">
        <v>3056</v>
      </c>
      <c r="I274" s="102">
        <v>1</v>
      </c>
      <c r="J274" s="96" t="s">
        <v>1576</v>
      </c>
      <c r="K274" s="96" t="s">
        <v>30</v>
      </c>
      <c r="L274" s="102" t="s">
        <v>35</v>
      </c>
      <c r="M274" s="96" t="s">
        <v>109</v>
      </c>
      <c r="N274" s="102">
        <v>0.14079861111111111</v>
      </c>
      <c r="O274" s="96" t="s">
        <v>1577</v>
      </c>
      <c r="P274" s="102">
        <v>6</v>
      </c>
      <c r="Q274" s="102">
        <f t="shared" si="1"/>
        <v>1346</v>
      </c>
      <c r="R274" s="102"/>
      <c r="S274" s="102" t="s">
        <v>35</v>
      </c>
      <c r="T274" s="102" t="s">
        <v>48</v>
      </c>
      <c r="U274" s="102" t="s">
        <v>48</v>
      </c>
      <c r="V274" s="102"/>
      <c r="W274" s="102"/>
      <c r="X274" s="102" t="s">
        <v>1578</v>
      </c>
      <c r="Y274" s="96"/>
    </row>
    <row r="275" spans="1:25" ht="39.950000000000003" customHeight="1">
      <c r="A275" s="102" t="s">
        <v>1478</v>
      </c>
      <c r="B275" s="102">
        <v>273</v>
      </c>
      <c r="C275" s="102">
        <v>6</v>
      </c>
      <c r="D275" s="102">
        <v>10</v>
      </c>
      <c r="E275" s="96" t="s">
        <v>1579</v>
      </c>
      <c r="F275" s="96" t="s">
        <v>1580</v>
      </c>
      <c r="G275" s="96" t="s">
        <v>1581</v>
      </c>
      <c r="H275" s="96" t="s">
        <v>3057</v>
      </c>
      <c r="I275" s="102">
        <v>3</v>
      </c>
      <c r="J275" s="96" t="s">
        <v>1582</v>
      </c>
      <c r="K275" s="96" t="s">
        <v>1583</v>
      </c>
      <c r="L275" s="102" t="s">
        <v>40</v>
      </c>
      <c r="M275" s="96" t="s">
        <v>1584</v>
      </c>
      <c r="N275" s="102">
        <v>0.14108796296296297</v>
      </c>
      <c r="O275" s="96" t="s">
        <v>1585</v>
      </c>
      <c r="P275" s="102">
        <v>7</v>
      </c>
      <c r="Q275" s="102">
        <f t="shared" si="1"/>
        <v>1353</v>
      </c>
      <c r="R275" s="102"/>
      <c r="S275" s="102" t="s">
        <v>40</v>
      </c>
      <c r="T275" s="102" t="s">
        <v>40</v>
      </c>
      <c r="U275" s="102" t="s">
        <v>40</v>
      </c>
      <c r="V275" s="102"/>
      <c r="W275" s="102"/>
      <c r="X275" s="102"/>
      <c r="Y275" s="96"/>
    </row>
    <row r="276" spans="1:25" ht="39.950000000000003" customHeight="1">
      <c r="A276" s="102" t="s">
        <v>1478</v>
      </c>
      <c r="B276" s="102">
        <v>274</v>
      </c>
      <c r="C276" s="102">
        <v>9</v>
      </c>
      <c r="D276" s="102">
        <v>10</v>
      </c>
      <c r="E276" s="96" t="s">
        <v>1586</v>
      </c>
      <c r="F276" s="96" t="s">
        <v>1587</v>
      </c>
      <c r="G276" s="96" t="s">
        <v>1588</v>
      </c>
      <c r="H276" s="96" t="s">
        <v>3058</v>
      </c>
      <c r="I276" s="102">
        <v>4</v>
      </c>
      <c r="J276" s="96" t="s">
        <v>1589</v>
      </c>
      <c r="K276" s="96" t="s">
        <v>672</v>
      </c>
      <c r="L276" s="102" t="s">
        <v>85</v>
      </c>
      <c r="M276" s="96" t="s">
        <v>673</v>
      </c>
      <c r="N276" s="102">
        <v>0.14178240740740741</v>
      </c>
      <c r="O276" s="96" t="s">
        <v>1585</v>
      </c>
      <c r="P276" s="102">
        <v>6</v>
      </c>
      <c r="Q276" s="102">
        <f t="shared" si="1"/>
        <v>1359</v>
      </c>
      <c r="R276" s="102" t="s">
        <v>1590</v>
      </c>
      <c r="S276" s="102" t="s">
        <v>85</v>
      </c>
      <c r="T276" s="102" t="s">
        <v>165</v>
      </c>
      <c r="U276" s="102" t="s">
        <v>34</v>
      </c>
      <c r="V276" s="102"/>
      <c r="W276" s="102"/>
      <c r="X276" s="102"/>
      <c r="Y276" s="96" t="s">
        <v>1591</v>
      </c>
    </row>
    <row r="277" spans="1:25" ht="39.950000000000003" customHeight="1">
      <c r="A277" s="102" t="s">
        <v>1478</v>
      </c>
      <c r="B277" s="102">
        <v>275</v>
      </c>
      <c r="C277" s="102">
        <v>9</v>
      </c>
      <c r="D277" s="102">
        <v>10</v>
      </c>
      <c r="E277" s="96" t="s">
        <v>1592</v>
      </c>
      <c r="F277" s="96" t="s">
        <v>1593</v>
      </c>
      <c r="G277" s="96" t="s">
        <v>1594</v>
      </c>
      <c r="H277" s="96" t="s">
        <v>3058</v>
      </c>
      <c r="I277" s="102">
        <v>4</v>
      </c>
      <c r="J277" s="96" t="s">
        <v>1595</v>
      </c>
      <c r="K277" s="96" t="s">
        <v>672</v>
      </c>
      <c r="L277" s="102" t="s">
        <v>85</v>
      </c>
      <c r="M277" s="96" t="s">
        <v>673</v>
      </c>
      <c r="N277" s="102">
        <v>0.14247685185185185</v>
      </c>
      <c r="O277" s="96" t="s">
        <v>1596</v>
      </c>
      <c r="P277" s="102">
        <v>6</v>
      </c>
      <c r="Q277" s="102">
        <f t="shared" ref="Q277:Q308" si="2">Q276+P277</f>
        <v>1365</v>
      </c>
      <c r="R277" s="102" t="s">
        <v>1597</v>
      </c>
      <c r="S277" s="102" t="s">
        <v>85</v>
      </c>
      <c r="T277" s="102" t="s">
        <v>165</v>
      </c>
      <c r="U277" s="102" t="s">
        <v>34</v>
      </c>
      <c r="V277" s="102"/>
      <c r="W277" s="102"/>
      <c r="X277" s="102"/>
      <c r="Y277" s="96"/>
    </row>
    <row r="278" spans="1:25" ht="39.950000000000003" customHeight="1">
      <c r="A278" s="102" t="s">
        <v>1478</v>
      </c>
      <c r="B278" s="102">
        <v>276</v>
      </c>
      <c r="C278" s="102">
        <v>9</v>
      </c>
      <c r="D278" s="102">
        <v>10</v>
      </c>
      <c r="E278" s="96" t="s">
        <v>1598</v>
      </c>
      <c r="F278" s="96" t="s">
        <v>1599</v>
      </c>
      <c r="G278" s="96" t="s">
        <v>1600</v>
      </c>
      <c r="H278" s="96" t="s">
        <v>3058</v>
      </c>
      <c r="I278" s="102">
        <v>4</v>
      </c>
      <c r="J278" s="96" t="s">
        <v>1601</v>
      </c>
      <c r="K278" s="96" t="s">
        <v>672</v>
      </c>
      <c r="L278" s="102" t="s">
        <v>1521</v>
      </c>
      <c r="M278" s="96" t="s">
        <v>673</v>
      </c>
      <c r="N278" s="102">
        <v>0.14421296296296296</v>
      </c>
      <c r="O278" s="96" t="s">
        <v>1596</v>
      </c>
      <c r="P278" s="102">
        <v>6</v>
      </c>
      <c r="Q278" s="102">
        <f t="shared" si="2"/>
        <v>1371</v>
      </c>
      <c r="R278" s="102" t="s">
        <v>1602</v>
      </c>
      <c r="S278" s="102" t="s">
        <v>1521</v>
      </c>
      <c r="T278" s="102" t="s">
        <v>1411</v>
      </c>
      <c r="U278" s="102" t="s">
        <v>801</v>
      </c>
      <c r="V278" s="102" t="s">
        <v>1603</v>
      </c>
      <c r="W278" s="102"/>
      <c r="X278" s="102"/>
      <c r="Y278" s="96"/>
    </row>
    <row r="279" spans="1:25" ht="39.950000000000003" customHeight="1">
      <c r="A279" s="102" t="s">
        <v>1478</v>
      </c>
      <c r="B279" s="102">
        <v>277</v>
      </c>
      <c r="C279" s="102">
        <v>9</v>
      </c>
      <c r="D279" s="102">
        <v>10</v>
      </c>
      <c r="E279" s="96" t="s">
        <v>1604</v>
      </c>
      <c r="F279" s="96" t="s">
        <v>1605</v>
      </c>
      <c r="G279" s="96" t="s">
        <v>1606</v>
      </c>
      <c r="H279" s="96" t="s">
        <v>3058</v>
      </c>
      <c r="I279" s="102">
        <v>4</v>
      </c>
      <c r="J279" s="96" t="s">
        <v>1607</v>
      </c>
      <c r="K279" s="96" t="s">
        <v>672</v>
      </c>
      <c r="L279" s="102" t="s">
        <v>85</v>
      </c>
      <c r="M279" s="96" t="s">
        <v>673</v>
      </c>
      <c r="N279" s="102">
        <v>0.1449074074074074</v>
      </c>
      <c r="O279" s="96" t="s">
        <v>1596</v>
      </c>
      <c r="P279" s="102">
        <v>6</v>
      </c>
      <c r="Q279" s="102">
        <f t="shared" si="2"/>
        <v>1377</v>
      </c>
      <c r="R279" s="102" t="s">
        <v>1608</v>
      </c>
      <c r="S279" s="102" t="s">
        <v>85</v>
      </c>
      <c r="T279" s="102" t="s">
        <v>165</v>
      </c>
      <c r="U279" s="102" t="s">
        <v>34</v>
      </c>
      <c r="V279" s="102"/>
      <c r="W279" s="102"/>
      <c r="X279" s="102"/>
      <c r="Y279" s="96"/>
    </row>
    <row r="280" spans="1:25" ht="39.950000000000003" customHeight="1">
      <c r="A280" s="102" t="s">
        <v>1478</v>
      </c>
      <c r="B280" s="102">
        <v>278</v>
      </c>
      <c r="C280" s="102">
        <v>1</v>
      </c>
      <c r="D280" s="102">
        <v>10</v>
      </c>
      <c r="E280" s="96" t="s">
        <v>1609</v>
      </c>
      <c r="F280" s="96" t="s">
        <v>1610</v>
      </c>
      <c r="G280" s="96" t="s">
        <v>1611</v>
      </c>
      <c r="H280" s="96" t="s">
        <v>2924</v>
      </c>
      <c r="I280" s="102">
        <v>2</v>
      </c>
      <c r="J280" s="96" t="s">
        <v>1612</v>
      </c>
      <c r="K280" s="96" t="s">
        <v>30</v>
      </c>
      <c r="L280" s="102" t="s">
        <v>165</v>
      </c>
      <c r="M280" s="96" t="s">
        <v>451</v>
      </c>
      <c r="N280" s="102">
        <v>0.14554398148148148</v>
      </c>
      <c r="O280" s="96" t="s">
        <v>1613</v>
      </c>
      <c r="P280" s="102">
        <v>5</v>
      </c>
      <c r="Q280" s="102">
        <f t="shared" si="2"/>
        <v>1382</v>
      </c>
      <c r="R280" s="102"/>
      <c r="S280" s="102" t="s">
        <v>165</v>
      </c>
      <c r="T280" s="102" t="s">
        <v>54</v>
      </c>
      <c r="U280" s="102" t="s">
        <v>34</v>
      </c>
      <c r="V280" s="102"/>
      <c r="W280" s="102"/>
      <c r="X280" s="102"/>
      <c r="Y280" s="96"/>
    </row>
    <row r="281" spans="1:25" ht="39.950000000000003" customHeight="1">
      <c r="A281" s="102" t="s">
        <v>1478</v>
      </c>
      <c r="B281" s="102">
        <v>279</v>
      </c>
      <c r="C281" s="102">
        <v>9</v>
      </c>
      <c r="D281" s="102">
        <v>10</v>
      </c>
      <c r="E281" s="96" t="s">
        <v>1614</v>
      </c>
      <c r="F281" s="96" t="s">
        <v>1615</v>
      </c>
      <c r="G281" s="96" t="s">
        <v>1616</v>
      </c>
      <c r="H281" s="96" t="s">
        <v>3058</v>
      </c>
      <c r="I281" s="102">
        <v>2</v>
      </c>
      <c r="J281" s="96" t="s">
        <v>1617</v>
      </c>
      <c r="K281" s="96" t="s">
        <v>672</v>
      </c>
      <c r="L281" s="102" t="s">
        <v>165</v>
      </c>
      <c r="M281" s="96" t="s">
        <v>673</v>
      </c>
      <c r="N281" s="102">
        <v>0.14618055555555556</v>
      </c>
      <c r="O281" s="96" t="s">
        <v>1613</v>
      </c>
      <c r="P281" s="102">
        <v>5</v>
      </c>
      <c r="Q281" s="102">
        <f t="shared" si="2"/>
        <v>1387</v>
      </c>
      <c r="R281" s="102" t="s">
        <v>1618</v>
      </c>
      <c r="S281" s="102" t="s">
        <v>165</v>
      </c>
      <c r="T281" s="102" t="s">
        <v>54</v>
      </c>
      <c r="U281" s="102" t="s">
        <v>34</v>
      </c>
      <c r="V281" s="102" t="s">
        <v>1619</v>
      </c>
      <c r="W281" s="102"/>
      <c r="X281" s="102"/>
      <c r="Y281" s="96"/>
    </row>
    <row r="282" spans="1:25" ht="39.950000000000003" customHeight="1">
      <c r="A282" s="102" t="s">
        <v>1478</v>
      </c>
      <c r="B282" s="102">
        <v>280</v>
      </c>
      <c r="C282" s="102">
        <v>9</v>
      </c>
      <c r="D282" s="102">
        <v>10</v>
      </c>
      <c r="E282" s="96" t="s">
        <v>1620</v>
      </c>
      <c r="F282" s="96" t="s">
        <v>1621</v>
      </c>
      <c r="G282" s="96" t="s">
        <v>1622</v>
      </c>
      <c r="H282" s="96" t="s">
        <v>3058</v>
      </c>
      <c r="I282" s="102">
        <v>3</v>
      </c>
      <c r="J282" s="96" t="s">
        <v>1623</v>
      </c>
      <c r="K282" s="96" t="s">
        <v>672</v>
      </c>
      <c r="L282" s="102" t="s">
        <v>40</v>
      </c>
      <c r="M282" s="96" t="s">
        <v>673</v>
      </c>
      <c r="N282" s="102">
        <v>0.1464699074074074</v>
      </c>
      <c r="O282" s="96" t="s">
        <v>1624</v>
      </c>
      <c r="P282" s="102">
        <v>4</v>
      </c>
      <c r="Q282" s="102">
        <f t="shared" si="2"/>
        <v>1391</v>
      </c>
      <c r="R282" s="102" t="s">
        <v>1625</v>
      </c>
      <c r="S282" s="102" t="s">
        <v>40</v>
      </c>
      <c r="T282" s="102" t="s">
        <v>40</v>
      </c>
      <c r="U282" s="102" t="s">
        <v>41</v>
      </c>
      <c r="V282" s="102"/>
      <c r="W282" s="102"/>
      <c r="X282" s="102"/>
      <c r="Y282" s="96"/>
    </row>
    <row r="283" spans="1:25" ht="39.950000000000003" customHeight="1">
      <c r="A283" s="102" t="s">
        <v>1478</v>
      </c>
      <c r="B283" s="102">
        <v>281</v>
      </c>
      <c r="C283" s="102">
        <v>1</v>
      </c>
      <c r="D283" s="102">
        <v>10</v>
      </c>
      <c r="E283" s="96" t="s">
        <v>1626</v>
      </c>
      <c r="F283" s="96" t="s">
        <v>1627</v>
      </c>
      <c r="G283" s="96" t="s">
        <v>1628</v>
      </c>
      <c r="H283" s="96" t="s">
        <v>2924</v>
      </c>
      <c r="I283" s="102">
        <v>2</v>
      </c>
      <c r="J283" s="96" t="s">
        <v>1629</v>
      </c>
      <c r="K283" s="96" t="s">
        <v>30</v>
      </c>
      <c r="L283" s="102" t="s">
        <v>536</v>
      </c>
      <c r="M283" s="96" t="s">
        <v>451</v>
      </c>
      <c r="N283" s="102">
        <v>0.14722222222222223</v>
      </c>
      <c r="O283" s="96" t="s">
        <v>1630</v>
      </c>
      <c r="P283" s="102">
        <v>5</v>
      </c>
      <c r="Q283" s="102">
        <f t="shared" si="2"/>
        <v>1396</v>
      </c>
      <c r="R283" s="102"/>
      <c r="S283" s="102" t="s">
        <v>536</v>
      </c>
      <c r="T283" s="102" t="s">
        <v>536</v>
      </c>
      <c r="U283" s="102" t="s">
        <v>165</v>
      </c>
      <c r="V283" s="102" t="s">
        <v>1631</v>
      </c>
      <c r="W283" s="102"/>
      <c r="X283" s="102"/>
      <c r="Y283" s="96"/>
    </row>
    <row r="284" spans="1:25" ht="39.950000000000003" customHeight="1">
      <c r="A284" s="102" t="s">
        <v>1478</v>
      </c>
      <c r="B284" s="102">
        <v>282</v>
      </c>
      <c r="C284" s="102">
        <v>2</v>
      </c>
      <c r="D284" s="102">
        <v>5</v>
      </c>
      <c r="E284" s="96" t="s">
        <v>1632</v>
      </c>
      <c r="F284" s="96" t="s">
        <v>1633</v>
      </c>
      <c r="G284" s="96" t="s">
        <v>1634</v>
      </c>
      <c r="H284" s="96" t="s">
        <v>2920</v>
      </c>
      <c r="I284" s="102">
        <v>1</v>
      </c>
      <c r="J284" s="96" t="s">
        <v>1635</v>
      </c>
      <c r="K284" s="96" t="s">
        <v>30</v>
      </c>
      <c r="L284" s="102" t="s">
        <v>40</v>
      </c>
      <c r="M284" s="96" t="s">
        <v>433</v>
      </c>
      <c r="N284" s="102">
        <v>0.14751157407407409</v>
      </c>
      <c r="O284" s="96" t="s">
        <v>1630</v>
      </c>
      <c r="P284" s="102">
        <v>3</v>
      </c>
      <c r="Q284" s="102">
        <f t="shared" si="2"/>
        <v>1399</v>
      </c>
      <c r="R284" s="102"/>
      <c r="S284" s="102" t="s">
        <v>40</v>
      </c>
      <c r="T284" s="102" t="s">
        <v>41</v>
      </c>
      <c r="U284" s="102" t="s">
        <v>41</v>
      </c>
      <c r="V284" s="102"/>
      <c r="W284" s="102"/>
      <c r="X284" s="102"/>
      <c r="Y284" s="96"/>
    </row>
    <row r="285" spans="1:25" ht="39.950000000000003" customHeight="1">
      <c r="A285" s="102" t="s">
        <v>1478</v>
      </c>
      <c r="B285" s="102">
        <v>283</v>
      </c>
      <c r="C285" s="102">
        <v>10</v>
      </c>
      <c r="D285" s="102">
        <v>10</v>
      </c>
      <c r="E285" s="96" t="s">
        <v>3059</v>
      </c>
      <c r="F285" s="96" t="s">
        <v>1636</v>
      </c>
      <c r="G285" s="96" t="s">
        <v>1637</v>
      </c>
      <c r="H285" s="96" t="s">
        <v>3060</v>
      </c>
      <c r="I285" s="102">
        <v>6</v>
      </c>
      <c r="J285" s="96" t="s">
        <v>1638</v>
      </c>
      <c r="K285" s="96" t="s">
        <v>672</v>
      </c>
      <c r="L285" s="102" t="s">
        <v>1639</v>
      </c>
      <c r="M285" s="96" t="s">
        <v>913</v>
      </c>
      <c r="N285" s="102">
        <v>0.15480324074074073</v>
      </c>
      <c r="O285" s="96" t="s">
        <v>1630</v>
      </c>
      <c r="P285" s="102">
        <v>12</v>
      </c>
      <c r="Q285" s="102">
        <f t="shared" si="2"/>
        <v>1411</v>
      </c>
      <c r="R285" s="102" t="s">
        <v>1640</v>
      </c>
      <c r="S285" s="102" t="s">
        <v>1639</v>
      </c>
      <c r="T285" s="102" t="s">
        <v>1641</v>
      </c>
      <c r="U285" s="102" t="s">
        <v>1642</v>
      </c>
      <c r="V285" s="102"/>
      <c r="W285" s="102"/>
      <c r="X285" s="102" t="s">
        <v>1643</v>
      </c>
      <c r="Y285" s="96"/>
    </row>
    <row r="286" spans="1:25" ht="39.950000000000003" customHeight="1">
      <c r="A286" s="102" t="s">
        <v>1478</v>
      </c>
      <c r="B286" s="102">
        <v>284</v>
      </c>
      <c r="C286" s="102">
        <v>1</v>
      </c>
      <c r="D286" s="102">
        <v>10</v>
      </c>
      <c r="E286" s="96" t="s">
        <v>1644</v>
      </c>
      <c r="F286" s="96" t="s">
        <v>1645</v>
      </c>
      <c r="G286" s="96" t="s">
        <v>1646</v>
      </c>
      <c r="H286" s="96" t="s">
        <v>2922</v>
      </c>
      <c r="I286" s="102">
        <v>2</v>
      </c>
      <c r="J286" s="96" t="s">
        <v>1647</v>
      </c>
      <c r="K286" s="96" t="s">
        <v>30</v>
      </c>
      <c r="L286" s="102" t="s">
        <v>165</v>
      </c>
      <c r="M286" s="96" t="s">
        <v>1401</v>
      </c>
      <c r="N286" s="102">
        <v>0.15543981481481481</v>
      </c>
      <c r="O286" s="96" t="s">
        <v>1648</v>
      </c>
      <c r="P286" s="102">
        <v>5</v>
      </c>
      <c r="Q286" s="102">
        <f t="shared" si="2"/>
        <v>1416</v>
      </c>
      <c r="R286" s="102" t="s">
        <v>1649</v>
      </c>
      <c r="S286" s="102" t="s">
        <v>165</v>
      </c>
      <c r="T286" s="102" t="s">
        <v>54</v>
      </c>
      <c r="U286" s="102" t="s">
        <v>34</v>
      </c>
      <c r="V286" s="102"/>
      <c r="W286" s="102"/>
      <c r="X286" s="102"/>
      <c r="Y286" s="96"/>
    </row>
    <row r="287" spans="1:25" ht="39.950000000000003" customHeight="1">
      <c r="A287" s="102" t="s">
        <v>1478</v>
      </c>
      <c r="B287" s="102">
        <v>285</v>
      </c>
      <c r="C287" s="102">
        <v>8</v>
      </c>
      <c r="D287" s="102">
        <v>10</v>
      </c>
      <c r="E287" s="96" t="s">
        <v>1650</v>
      </c>
      <c r="F287" s="96" t="s">
        <v>1651</v>
      </c>
      <c r="G287" s="96" t="s">
        <v>3061</v>
      </c>
      <c r="H287" s="96" t="s">
        <v>3062</v>
      </c>
      <c r="I287" s="102">
        <v>4</v>
      </c>
      <c r="J287" s="96" t="s">
        <v>1652</v>
      </c>
      <c r="K287" s="96" t="s">
        <v>1653</v>
      </c>
      <c r="L287" s="102" t="s">
        <v>1654</v>
      </c>
      <c r="M287" s="96" t="s">
        <v>1655</v>
      </c>
      <c r="N287" s="102">
        <v>0.15729166666666666</v>
      </c>
      <c r="O287" s="96" t="s">
        <v>1648</v>
      </c>
      <c r="P287" s="102">
        <v>12</v>
      </c>
      <c r="Q287" s="102">
        <f t="shared" si="2"/>
        <v>1428</v>
      </c>
      <c r="R287" s="102"/>
      <c r="S287" s="102" t="s">
        <v>1654</v>
      </c>
      <c r="T287" s="102" t="s">
        <v>1521</v>
      </c>
      <c r="U287" s="102" t="s">
        <v>1409</v>
      </c>
      <c r="V287" s="102"/>
      <c r="W287" s="102"/>
      <c r="X287" s="102"/>
      <c r="Y287" s="96"/>
    </row>
    <row r="288" spans="1:25" ht="39.950000000000003" customHeight="1">
      <c r="A288" s="102" t="s">
        <v>1478</v>
      </c>
      <c r="B288" s="102">
        <v>286</v>
      </c>
      <c r="C288" s="102">
        <v>8</v>
      </c>
      <c r="D288" s="102">
        <v>10</v>
      </c>
      <c r="E288" s="96" t="s">
        <v>1656</v>
      </c>
      <c r="F288" s="96" t="s">
        <v>1657</v>
      </c>
      <c r="G288" s="96" t="s">
        <v>1658</v>
      </c>
      <c r="H288" s="96" t="s">
        <v>3063</v>
      </c>
      <c r="I288" s="102">
        <v>6</v>
      </c>
      <c r="J288" s="96" t="s">
        <v>1659</v>
      </c>
      <c r="K288" s="96" t="s">
        <v>1660</v>
      </c>
      <c r="L288" s="102" t="s">
        <v>1654</v>
      </c>
      <c r="M288" s="96" t="s">
        <v>1661</v>
      </c>
      <c r="N288" s="102">
        <v>0.15914351851851852</v>
      </c>
      <c r="O288" s="96" t="s">
        <v>1648</v>
      </c>
      <c r="P288" s="102">
        <v>12</v>
      </c>
      <c r="Q288" s="102">
        <f t="shared" si="2"/>
        <v>1440</v>
      </c>
      <c r="R288" s="102"/>
      <c r="S288" s="102" t="s">
        <v>1654</v>
      </c>
      <c r="T288" s="102" t="s">
        <v>1521</v>
      </c>
      <c r="U288" s="102" t="s">
        <v>1409</v>
      </c>
      <c r="V288" s="102"/>
      <c r="W288" s="102"/>
      <c r="X288" s="102"/>
      <c r="Y288" s="96"/>
    </row>
    <row r="289" spans="1:25" ht="39.950000000000003" customHeight="1">
      <c r="A289" s="102" t="s">
        <v>1478</v>
      </c>
      <c r="B289" s="102">
        <v>287</v>
      </c>
      <c r="C289" s="102">
        <v>9</v>
      </c>
      <c r="D289" s="102">
        <v>10</v>
      </c>
      <c r="E289" s="96" t="s">
        <v>1662</v>
      </c>
      <c r="F289" s="96" t="s">
        <v>1663</v>
      </c>
      <c r="G289" s="96" t="s">
        <v>3064</v>
      </c>
      <c r="H289" s="96" t="s">
        <v>3065</v>
      </c>
      <c r="I289" s="102">
        <v>4</v>
      </c>
      <c r="J289" s="96" t="s">
        <v>1664</v>
      </c>
      <c r="K289" s="96" t="s">
        <v>1665</v>
      </c>
      <c r="L289" s="102" t="s">
        <v>1666</v>
      </c>
      <c r="M289" s="96" t="s">
        <v>1667</v>
      </c>
      <c r="N289" s="102">
        <v>0.16134259259259259</v>
      </c>
      <c r="O289" s="96" t="s">
        <v>1648</v>
      </c>
      <c r="P289" s="102">
        <v>12</v>
      </c>
      <c r="Q289" s="102">
        <f t="shared" si="2"/>
        <v>1452</v>
      </c>
      <c r="R289" s="102"/>
      <c r="S289" s="102" t="s">
        <v>1666</v>
      </c>
      <c r="T289" s="102" t="s">
        <v>1363</v>
      </c>
      <c r="U289" s="102" t="s">
        <v>1668</v>
      </c>
      <c r="V289" s="102"/>
      <c r="W289" s="102"/>
      <c r="X289" s="102"/>
      <c r="Y289" s="96" t="s">
        <v>3066</v>
      </c>
    </row>
    <row r="290" spans="1:25" ht="39.950000000000003" customHeight="1">
      <c r="A290" s="102" t="s">
        <v>1478</v>
      </c>
      <c r="B290" s="102">
        <v>288</v>
      </c>
      <c r="C290" s="102">
        <v>10</v>
      </c>
      <c r="D290" s="102">
        <v>10</v>
      </c>
      <c r="E290" s="96" t="s">
        <v>1669</v>
      </c>
      <c r="F290" s="96" t="s">
        <v>1670</v>
      </c>
      <c r="G290" s="96" t="s">
        <v>1671</v>
      </c>
      <c r="H290" s="96" t="s">
        <v>3067</v>
      </c>
      <c r="I290" s="102">
        <v>5</v>
      </c>
      <c r="J290" s="96" t="s">
        <v>1672</v>
      </c>
      <c r="K290" s="96" t="s">
        <v>1673</v>
      </c>
      <c r="L290" s="102" t="s">
        <v>1674</v>
      </c>
      <c r="M290" s="96" t="s">
        <v>1675</v>
      </c>
      <c r="N290" s="102">
        <v>0.16412037037037036</v>
      </c>
      <c r="O290" s="96" t="s">
        <v>1648</v>
      </c>
      <c r="P290" s="102">
        <v>12</v>
      </c>
      <c r="Q290" s="102">
        <f t="shared" si="2"/>
        <v>1464</v>
      </c>
      <c r="R290" s="102" t="s">
        <v>1676</v>
      </c>
      <c r="S290" s="102" t="s">
        <v>1674</v>
      </c>
      <c r="T290" s="102" t="s">
        <v>943</v>
      </c>
      <c r="U290" s="102" t="s">
        <v>1677</v>
      </c>
      <c r="V290" s="102"/>
      <c r="W290" s="102"/>
      <c r="X290" s="102" t="s">
        <v>1678</v>
      </c>
      <c r="Y290" s="96" t="s">
        <v>1679</v>
      </c>
    </row>
    <row r="291" spans="1:25" ht="39.950000000000003" customHeight="1">
      <c r="A291" s="102" t="s">
        <v>1478</v>
      </c>
      <c r="B291" s="102">
        <v>289</v>
      </c>
      <c r="C291" s="102">
        <v>1</v>
      </c>
      <c r="D291" s="102">
        <v>10</v>
      </c>
      <c r="E291" s="96" t="s">
        <v>1680</v>
      </c>
      <c r="F291" s="96" t="s">
        <v>1681</v>
      </c>
      <c r="G291" s="96" t="s">
        <v>1682</v>
      </c>
      <c r="H291" s="96" t="s">
        <v>2924</v>
      </c>
      <c r="I291" s="102">
        <v>2</v>
      </c>
      <c r="J291" s="96" t="s">
        <v>1683</v>
      </c>
      <c r="K291" s="96" t="s">
        <v>30</v>
      </c>
      <c r="L291" s="102" t="s">
        <v>165</v>
      </c>
      <c r="M291" s="96" t="s">
        <v>451</v>
      </c>
      <c r="N291" s="102">
        <v>0.16475694444444444</v>
      </c>
      <c r="O291" s="96" t="s">
        <v>1648</v>
      </c>
      <c r="P291" s="102">
        <v>10</v>
      </c>
      <c r="Q291" s="102">
        <f t="shared" si="2"/>
        <v>1474</v>
      </c>
      <c r="R291" s="102"/>
      <c r="S291" s="102" t="s">
        <v>165</v>
      </c>
      <c r="T291" s="102" t="s">
        <v>54</v>
      </c>
      <c r="U291" s="102" t="s">
        <v>34</v>
      </c>
      <c r="V291" s="102"/>
      <c r="W291" s="102"/>
      <c r="X291" s="102"/>
      <c r="Y291" s="96"/>
    </row>
    <row r="292" spans="1:25" ht="39.950000000000003" customHeight="1">
      <c r="A292" s="102" t="s">
        <v>1478</v>
      </c>
      <c r="B292" s="102">
        <v>290</v>
      </c>
      <c r="C292" s="102">
        <v>1</v>
      </c>
      <c r="D292" s="102">
        <v>10</v>
      </c>
      <c r="E292" s="96" t="s">
        <v>1684</v>
      </c>
      <c r="F292" s="96" t="s">
        <v>1685</v>
      </c>
      <c r="G292" s="96" t="s">
        <v>1686</v>
      </c>
      <c r="H292" s="96" t="s">
        <v>2924</v>
      </c>
      <c r="I292" s="102">
        <v>2</v>
      </c>
      <c r="J292" s="96" t="s">
        <v>1687</v>
      </c>
      <c r="K292" s="96" t="s">
        <v>30</v>
      </c>
      <c r="L292" s="102" t="s">
        <v>165</v>
      </c>
      <c r="M292" s="96" t="s">
        <v>451</v>
      </c>
      <c r="N292" s="102">
        <v>0.16539351851851852</v>
      </c>
      <c r="O292" s="96" t="s">
        <v>1688</v>
      </c>
      <c r="P292" s="102">
        <v>5</v>
      </c>
      <c r="Q292" s="102">
        <f t="shared" si="2"/>
        <v>1479</v>
      </c>
      <c r="R292" s="102"/>
      <c r="S292" s="102" t="s">
        <v>165</v>
      </c>
      <c r="T292" s="102" t="s">
        <v>54</v>
      </c>
      <c r="U292" s="102" t="s">
        <v>34</v>
      </c>
      <c r="V292" s="102" t="s">
        <v>1689</v>
      </c>
      <c r="W292" s="102"/>
      <c r="X292" s="102" t="s">
        <v>1690</v>
      </c>
      <c r="Y292" s="96"/>
    </row>
    <row r="293" spans="1:25" ht="39.950000000000003" customHeight="1">
      <c r="A293" s="102" t="s">
        <v>1478</v>
      </c>
      <c r="B293" s="102">
        <v>291</v>
      </c>
      <c r="C293" s="102">
        <v>1</v>
      </c>
      <c r="D293" s="102">
        <v>8</v>
      </c>
      <c r="E293" s="96" t="s">
        <v>1691</v>
      </c>
      <c r="F293" s="96" t="s">
        <v>1692</v>
      </c>
      <c r="G293" s="96" t="s">
        <v>1693</v>
      </c>
      <c r="H293" s="96" t="s">
        <v>2928</v>
      </c>
      <c r="I293" s="102">
        <v>2</v>
      </c>
      <c r="J293" s="96" t="s">
        <v>1694</v>
      </c>
      <c r="K293" s="96" t="s">
        <v>30</v>
      </c>
      <c r="L293" s="102" t="s">
        <v>48</v>
      </c>
      <c r="M293" s="96" t="s">
        <v>465</v>
      </c>
      <c r="N293" s="102">
        <v>0.16574074074074074</v>
      </c>
      <c r="O293" s="96" t="s">
        <v>1688</v>
      </c>
      <c r="P293" s="102">
        <v>4</v>
      </c>
      <c r="Q293" s="102">
        <f t="shared" si="2"/>
        <v>1483</v>
      </c>
      <c r="R293" s="102"/>
      <c r="S293" s="102" t="s">
        <v>48</v>
      </c>
      <c r="T293" s="102" t="s">
        <v>48</v>
      </c>
      <c r="U293" s="102" t="s">
        <v>40</v>
      </c>
      <c r="V293" s="102"/>
      <c r="W293" s="102"/>
      <c r="X293" s="102"/>
      <c r="Y293" s="96"/>
    </row>
    <row r="294" spans="1:25" ht="39.950000000000003" customHeight="1">
      <c r="A294" s="102" t="s">
        <v>1478</v>
      </c>
      <c r="B294" s="102">
        <v>292</v>
      </c>
      <c r="C294" s="102">
        <v>1</v>
      </c>
      <c r="D294" s="102">
        <v>8</v>
      </c>
      <c r="E294" s="96" t="s">
        <v>1695</v>
      </c>
      <c r="F294" s="96" t="s">
        <v>1696</v>
      </c>
      <c r="G294" s="96" t="s">
        <v>1697</v>
      </c>
      <c r="H294" s="96" t="s">
        <v>2928</v>
      </c>
      <c r="I294" s="102">
        <v>2</v>
      </c>
      <c r="J294" s="96" t="s">
        <v>1698</v>
      </c>
      <c r="K294" s="96" t="s">
        <v>30</v>
      </c>
      <c r="L294" s="102" t="s">
        <v>48</v>
      </c>
      <c r="M294" s="96" t="s">
        <v>465</v>
      </c>
      <c r="N294" s="102">
        <v>0.16608796296296297</v>
      </c>
      <c r="O294" s="96" t="s">
        <v>1688</v>
      </c>
      <c r="P294" s="102">
        <v>4</v>
      </c>
      <c r="Q294" s="102">
        <f t="shared" si="2"/>
        <v>1487</v>
      </c>
      <c r="R294" s="102"/>
      <c r="S294" s="102" t="s">
        <v>48</v>
      </c>
      <c r="T294" s="102" t="s">
        <v>48</v>
      </c>
      <c r="U294" s="102" t="s">
        <v>40</v>
      </c>
      <c r="V294" s="102"/>
      <c r="W294" s="102"/>
      <c r="X294" s="102"/>
      <c r="Y294" s="96" t="s">
        <v>1699</v>
      </c>
    </row>
    <row r="295" spans="1:25" ht="39.950000000000003" customHeight="1">
      <c r="A295" s="102" t="s">
        <v>1478</v>
      </c>
      <c r="B295" s="102">
        <v>293</v>
      </c>
      <c r="C295" s="102">
        <v>1</v>
      </c>
      <c r="D295" s="102">
        <v>10</v>
      </c>
      <c r="E295" s="96" t="s">
        <v>1700</v>
      </c>
      <c r="F295" s="96" t="s">
        <v>1701</v>
      </c>
      <c r="G295" s="96" t="s">
        <v>1702</v>
      </c>
      <c r="H295" s="96" t="s">
        <v>2924</v>
      </c>
      <c r="I295" s="102">
        <v>2</v>
      </c>
      <c r="J295" s="96" t="s">
        <v>1703</v>
      </c>
      <c r="K295" s="96" t="s">
        <v>30</v>
      </c>
      <c r="L295" s="102" t="s">
        <v>797</v>
      </c>
      <c r="M295" s="96" t="s">
        <v>451</v>
      </c>
      <c r="N295" s="102">
        <v>0.16747685185185185</v>
      </c>
      <c r="O295" s="96" t="s">
        <v>1704</v>
      </c>
      <c r="P295" s="102">
        <v>8</v>
      </c>
      <c r="Q295" s="102">
        <f t="shared" si="2"/>
        <v>1495</v>
      </c>
      <c r="R295" s="102"/>
      <c r="S295" s="102" t="s">
        <v>797</v>
      </c>
      <c r="T295" s="102" t="s">
        <v>1023</v>
      </c>
      <c r="U295" s="102" t="s">
        <v>1011</v>
      </c>
      <c r="V295" s="102"/>
      <c r="W295" s="102"/>
      <c r="X295" s="102"/>
      <c r="Y295" s="96" t="s">
        <v>1705</v>
      </c>
    </row>
    <row r="296" spans="1:25" ht="39.950000000000003" customHeight="1">
      <c r="A296" s="102" t="s">
        <v>1478</v>
      </c>
      <c r="B296" s="102">
        <v>294</v>
      </c>
      <c r="C296" s="102">
        <v>1</v>
      </c>
      <c r="D296" s="102">
        <v>10</v>
      </c>
      <c r="E296" s="96" t="s">
        <v>1706</v>
      </c>
      <c r="F296" s="96" t="s">
        <v>1707</v>
      </c>
      <c r="G296" s="96" t="s">
        <v>1708</v>
      </c>
      <c r="H296" s="96" t="s">
        <v>2924</v>
      </c>
      <c r="I296" s="102">
        <v>2</v>
      </c>
      <c r="J296" s="96" t="s">
        <v>1709</v>
      </c>
      <c r="K296" s="96" t="s">
        <v>30</v>
      </c>
      <c r="L296" s="102" t="s">
        <v>165</v>
      </c>
      <c r="M296" s="96" t="s">
        <v>451</v>
      </c>
      <c r="N296" s="102">
        <v>0.16811342592592593</v>
      </c>
      <c r="O296" s="96" t="s">
        <v>1704</v>
      </c>
      <c r="P296" s="102">
        <v>5</v>
      </c>
      <c r="Q296" s="102">
        <f t="shared" si="2"/>
        <v>1500</v>
      </c>
      <c r="R296" s="102"/>
      <c r="S296" s="102" t="s">
        <v>165</v>
      </c>
      <c r="T296" s="102" t="s">
        <v>54</v>
      </c>
      <c r="U296" s="102" t="s">
        <v>34</v>
      </c>
      <c r="V296" s="102"/>
      <c r="W296" s="102"/>
      <c r="X296" s="102"/>
      <c r="Y296" s="96" t="s">
        <v>1710</v>
      </c>
    </row>
    <row r="297" spans="1:25" ht="39.950000000000003" customHeight="1">
      <c r="A297" s="102" t="s">
        <v>1478</v>
      </c>
      <c r="B297" s="102">
        <v>295</v>
      </c>
      <c r="C297" s="102">
        <v>1</v>
      </c>
      <c r="D297" s="102">
        <v>10</v>
      </c>
      <c r="E297" s="96" t="s">
        <v>1711</v>
      </c>
      <c r="F297" s="96" t="s">
        <v>1712</v>
      </c>
      <c r="G297" s="96" t="s">
        <v>1713</v>
      </c>
      <c r="H297" s="96" t="s">
        <v>2924</v>
      </c>
      <c r="I297" s="102">
        <v>2</v>
      </c>
      <c r="J297" s="96" t="s">
        <v>1714</v>
      </c>
      <c r="K297" s="96" t="s">
        <v>30</v>
      </c>
      <c r="L297" s="102" t="s">
        <v>165</v>
      </c>
      <c r="M297" s="96" t="s">
        <v>451</v>
      </c>
      <c r="N297" s="102">
        <v>0.16875000000000001</v>
      </c>
      <c r="O297" s="96" t="s">
        <v>1704</v>
      </c>
      <c r="P297" s="102">
        <v>5</v>
      </c>
      <c r="Q297" s="102">
        <f t="shared" si="2"/>
        <v>1505</v>
      </c>
      <c r="R297" s="102"/>
      <c r="S297" s="102" t="s">
        <v>165</v>
      </c>
      <c r="T297" s="102" t="s">
        <v>54</v>
      </c>
      <c r="U297" s="102" t="s">
        <v>34</v>
      </c>
      <c r="V297" s="102"/>
      <c r="W297" s="102"/>
      <c r="X297" s="102"/>
      <c r="Y297" s="96" t="s">
        <v>1710</v>
      </c>
    </row>
    <row r="298" spans="1:25" ht="39.950000000000003" customHeight="1">
      <c r="A298" s="102" t="s">
        <v>1478</v>
      </c>
      <c r="B298" s="102">
        <v>296</v>
      </c>
      <c r="C298" s="102">
        <v>1</v>
      </c>
      <c r="D298" s="102">
        <v>10</v>
      </c>
      <c r="E298" s="96" t="s">
        <v>3068</v>
      </c>
      <c r="F298" s="96" t="s">
        <v>3069</v>
      </c>
      <c r="G298" s="96" t="s">
        <v>3070</v>
      </c>
      <c r="H298" s="96" t="s">
        <v>2924</v>
      </c>
      <c r="I298" s="102">
        <v>2</v>
      </c>
      <c r="J298" s="96" t="s">
        <v>3071</v>
      </c>
      <c r="K298" s="96" t="s">
        <v>30</v>
      </c>
      <c r="L298" s="102" t="s">
        <v>165</v>
      </c>
      <c r="M298" s="96" t="s">
        <v>451</v>
      </c>
      <c r="N298" s="102">
        <v>0.16938657407407406</v>
      </c>
      <c r="O298" s="96" t="s">
        <v>1704</v>
      </c>
      <c r="P298" s="102">
        <v>5</v>
      </c>
      <c r="Q298" s="102">
        <f t="shared" si="2"/>
        <v>1510</v>
      </c>
      <c r="R298" s="102" t="s">
        <v>3072</v>
      </c>
      <c r="S298" s="102" t="s">
        <v>165</v>
      </c>
      <c r="T298" s="102" t="s">
        <v>54</v>
      </c>
      <c r="U298" s="102" t="s">
        <v>34</v>
      </c>
      <c r="V298" s="102"/>
      <c r="W298" s="102"/>
      <c r="X298" s="102" t="s">
        <v>1715</v>
      </c>
      <c r="Y298" s="96" t="s">
        <v>3073</v>
      </c>
    </row>
    <row r="299" spans="1:25" ht="39.950000000000003" customHeight="1">
      <c r="A299" s="102" t="s">
        <v>1478</v>
      </c>
      <c r="B299" s="102">
        <v>297</v>
      </c>
      <c r="C299" s="102">
        <v>1</v>
      </c>
      <c r="D299" s="102">
        <v>10</v>
      </c>
      <c r="E299" s="96" t="s">
        <v>1716</v>
      </c>
      <c r="F299" s="96" t="s">
        <v>1717</v>
      </c>
      <c r="G299" s="96" t="s">
        <v>1718</v>
      </c>
      <c r="H299" s="96" t="s">
        <v>2924</v>
      </c>
      <c r="I299" s="102">
        <v>2</v>
      </c>
      <c r="J299" s="96" t="s">
        <v>1719</v>
      </c>
      <c r="K299" s="96" t="s">
        <v>30</v>
      </c>
      <c r="L299" s="102" t="s">
        <v>797</v>
      </c>
      <c r="M299" s="96" t="s">
        <v>451</v>
      </c>
      <c r="N299" s="102">
        <v>0.17077546296296298</v>
      </c>
      <c r="O299" s="96" t="s">
        <v>1720</v>
      </c>
      <c r="P299" s="102">
        <v>10</v>
      </c>
      <c r="Q299" s="102">
        <f t="shared" si="2"/>
        <v>1520</v>
      </c>
      <c r="R299" s="102"/>
      <c r="S299" s="102" t="s">
        <v>797</v>
      </c>
      <c r="T299" s="102" t="s">
        <v>1023</v>
      </c>
      <c r="U299" s="102" t="s">
        <v>1011</v>
      </c>
      <c r="V299" s="102"/>
      <c r="W299" s="102"/>
      <c r="X299" s="102"/>
      <c r="Y299" s="96" t="s">
        <v>1721</v>
      </c>
    </row>
    <row r="300" spans="1:25" ht="39.950000000000003" customHeight="1">
      <c r="A300" s="102" t="s">
        <v>1478</v>
      </c>
      <c r="B300" s="102">
        <v>298</v>
      </c>
      <c r="C300" s="102">
        <v>1</v>
      </c>
      <c r="D300" s="102">
        <v>10</v>
      </c>
      <c r="E300" s="96" t="s">
        <v>3074</v>
      </c>
      <c r="F300" s="96" t="s">
        <v>1722</v>
      </c>
      <c r="G300" s="96" t="s">
        <v>3075</v>
      </c>
      <c r="H300" s="96" t="s">
        <v>2924</v>
      </c>
      <c r="I300" s="102">
        <v>2</v>
      </c>
      <c r="J300" s="96" t="s">
        <v>3076</v>
      </c>
      <c r="K300" s="96" t="s">
        <v>30</v>
      </c>
      <c r="L300" s="102" t="s">
        <v>797</v>
      </c>
      <c r="M300" s="96" t="s">
        <v>451</v>
      </c>
      <c r="N300" s="102">
        <v>0.17216435185185186</v>
      </c>
      <c r="O300" s="96" t="s">
        <v>1720</v>
      </c>
      <c r="P300" s="102">
        <v>10</v>
      </c>
      <c r="Q300" s="102">
        <f t="shared" si="2"/>
        <v>1530</v>
      </c>
      <c r="R300" s="102"/>
      <c r="S300" s="102" t="s">
        <v>797</v>
      </c>
      <c r="T300" s="102" t="s">
        <v>801</v>
      </c>
      <c r="U300" s="102" t="s">
        <v>802</v>
      </c>
      <c r="V300" s="102"/>
      <c r="W300" s="102"/>
      <c r="X300" s="102"/>
      <c r="Y300" s="96" t="s">
        <v>1723</v>
      </c>
    </row>
    <row r="301" spans="1:25" ht="39.950000000000003" customHeight="1">
      <c r="A301" s="102" t="s">
        <v>1478</v>
      </c>
      <c r="B301" s="102">
        <v>299</v>
      </c>
      <c r="C301" s="102">
        <v>1</v>
      </c>
      <c r="D301" s="102">
        <v>8</v>
      </c>
      <c r="E301" s="96" t="s">
        <v>1724</v>
      </c>
      <c r="F301" s="96" t="s">
        <v>1725</v>
      </c>
      <c r="G301" s="96" t="s">
        <v>1726</v>
      </c>
      <c r="H301" s="96" t="s">
        <v>2928</v>
      </c>
      <c r="I301" s="102">
        <v>2</v>
      </c>
      <c r="J301" s="96" t="s">
        <v>1727</v>
      </c>
      <c r="K301" s="96" t="s">
        <v>30</v>
      </c>
      <c r="L301" s="102" t="s">
        <v>48</v>
      </c>
      <c r="M301" s="96" t="s">
        <v>465</v>
      </c>
      <c r="N301" s="102">
        <v>0.17251157407407408</v>
      </c>
      <c r="O301" s="96" t="s">
        <v>1720</v>
      </c>
      <c r="P301" s="102">
        <v>4</v>
      </c>
      <c r="Q301" s="102">
        <f t="shared" si="2"/>
        <v>1534</v>
      </c>
      <c r="R301" s="102"/>
      <c r="S301" s="102" t="s">
        <v>48</v>
      </c>
      <c r="T301" s="102" t="s">
        <v>48</v>
      </c>
      <c r="U301" s="102" t="s">
        <v>40</v>
      </c>
      <c r="V301" s="102"/>
      <c r="W301" s="102"/>
      <c r="X301" s="102"/>
      <c r="Y301" s="96"/>
    </row>
    <row r="302" spans="1:25" ht="39.950000000000003" customHeight="1">
      <c r="A302" s="102" t="s">
        <v>1478</v>
      </c>
      <c r="B302" s="102">
        <v>300</v>
      </c>
      <c r="C302" s="102">
        <v>1</v>
      </c>
      <c r="D302" s="102">
        <v>10</v>
      </c>
      <c r="E302" s="96" t="s">
        <v>1728</v>
      </c>
      <c r="F302" s="96" t="s">
        <v>1729</v>
      </c>
      <c r="G302" s="96" t="s">
        <v>1730</v>
      </c>
      <c r="H302" s="96" t="s">
        <v>3077</v>
      </c>
      <c r="I302" s="102">
        <v>4</v>
      </c>
      <c r="J302" s="96" t="s">
        <v>1731</v>
      </c>
      <c r="K302" s="96" t="s">
        <v>30</v>
      </c>
      <c r="L302" s="102" t="s">
        <v>35</v>
      </c>
      <c r="M302" s="96" t="s">
        <v>1732</v>
      </c>
      <c r="N302" s="102">
        <v>0.17291666666666666</v>
      </c>
      <c r="O302" s="96" t="s">
        <v>1733</v>
      </c>
      <c r="P302" s="102">
        <v>5</v>
      </c>
      <c r="Q302" s="102">
        <f t="shared" si="2"/>
        <v>1539</v>
      </c>
      <c r="R302" s="102"/>
      <c r="S302" s="102" t="s">
        <v>35</v>
      </c>
      <c r="T302" s="102" t="s">
        <v>48</v>
      </c>
      <c r="U302" s="102" t="s">
        <v>48</v>
      </c>
      <c r="V302" s="102"/>
      <c r="W302" s="102"/>
      <c r="X302" s="102"/>
      <c r="Y302" s="96"/>
    </row>
    <row r="303" spans="1:25" ht="39.950000000000003" customHeight="1">
      <c r="A303" s="102" t="s">
        <v>1478</v>
      </c>
      <c r="B303" s="102">
        <v>301</v>
      </c>
      <c r="C303" s="102">
        <v>1</v>
      </c>
      <c r="D303" s="102">
        <v>10</v>
      </c>
      <c r="E303" s="96" t="s">
        <v>1734</v>
      </c>
      <c r="F303" s="96" t="s">
        <v>1735</v>
      </c>
      <c r="G303" s="96" t="s">
        <v>1736</v>
      </c>
      <c r="H303" s="96" t="s">
        <v>3017</v>
      </c>
      <c r="I303" s="102">
        <v>3</v>
      </c>
      <c r="J303" s="96" t="s">
        <v>1737</v>
      </c>
      <c r="K303" s="96" t="s">
        <v>30</v>
      </c>
      <c r="L303" s="102" t="s">
        <v>84</v>
      </c>
      <c r="M303" s="96" t="s">
        <v>1738</v>
      </c>
      <c r="N303" s="102">
        <v>0.17372685185185185</v>
      </c>
      <c r="O303" s="96" t="s">
        <v>1733</v>
      </c>
      <c r="P303" s="102">
        <v>4</v>
      </c>
      <c r="Q303" s="102">
        <f t="shared" si="2"/>
        <v>1543</v>
      </c>
      <c r="R303" s="102"/>
      <c r="S303" s="102" t="s">
        <v>84</v>
      </c>
      <c r="T303" s="102" t="s">
        <v>536</v>
      </c>
      <c r="U303" s="102" t="s">
        <v>85</v>
      </c>
      <c r="V303" s="102"/>
      <c r="W303" s="102" t="s">
        <v>1739</v>
      </c>
      <c r="X303" s="102"/>
      <c r="Y303" s="96" t="s">
        <v>1740</v>
      </c>
    </row>
    <row r="304" spans="1:25" ht="39.950000000000003" customHeight="1">
      <c r="A304" s="102" t="s">
        <v>1478</v>
      </c>
      <c r="B304" s="102">
        <v>302</v>
      </c>
      <c r="C304" s="102">
        <v>1</v>
      </c>
      <c r="D304" s="102">
        <v>9</v>
      </c>
      <c r="E304" s="96" t="s">
        <v>3078</v>
      </c>
      <c r="F304" s="96" t="s">
        <v>1741</v>
      </c>
      <c r="G304" s="96" t="s">
        <v>3079</v>
      </c>
      <c r="H304" s="96" t="s">
        <v>3080</v>
      </c>
      <c r="I304" s="102">
        <v>3</v>
      </c>
      <c r="J304" s="96" t="s">
        <v>1742</v>
      </c>
      <c r="K304" s="96" t="s">
        <v>30</v>
      </c>
      <c r="L304" s="102" t="s">
        <v>965</v>
      </c>
      <c r="M304" s="96" t="s">
        <v>1743</v>
      </c>
      <c r="N304" s="102">
        <v>0.17471064814814816</v>
      </c>
      <c r="O304" s="96" t="s">
        <v>1733</v>
      </c>
      <c r="P304" s="102">
        <v>5</v>
      </c>
      <c r="Q304" s="102">
        <f t="shared" si="2"/>
        <v>1548</v>
      </c>
      <c r="R304" s="102"/>
      <c r="S304" s="102" t="s">
        <v>965</v>
      </c>
      <c r="T304" s="102" t="s">
        <v>84</v>
      </c>
      <c r="U304" s="102" t="s">
        <v>84</v>
      </c>
      <c r="V304" s="102"/>
      <c r="W304" s="102" t="s">
        <v>1744</v>
      </c>
      <c r="X304" s="102"/>
      <c r="Y304" s="96" t="s">
        <v>1745</v>
      </c>
    </row>
    <row r="305" spans="1:25" ht="39.950000000000003" customHeight="1">
      <c r="A305" s="102" t="s">
        <v>1478</v>
      </c>
      <c r="B305" s="102">
        <v>303</v>
      </c>
      <c r="C305" s="102">
        <v>1</v>
      </c>
      <c r="D305" s="102">
        <v>9</v>
      </c>
      <c r="E305" s="96" t="s">
        <v>1746</v>
      </c>
      <c r="F305" s="96" t="s">
        <v>1747</v>
      </c>
      <c r="G305" s="96" t="s">
        <v>1748</v>
      </c>
      <c r="H305" s="96" t="s">
        <v>3081</v>
      </c>
      <c r="I305" s="102">
        <v>2</v>
      </c>
      <c r="J305" s="96" t="s">
        <v>1749</v>
      </c>
      <c r="K305" s="96" t="s">
        <v>30</v>
      </c>
      <c r="L305" s="102" t="s">
        <v>165</v>
      </c>
      <c r="M305" s="96" t="s">
        <v>1750</v>
      </c>
      <c r="N305" s="102">
        <v>0.17534722222222221</v>
      </c>
      <c r="O305" s="96" t="s">
        <v>1733</v>
      </c>
      <c r="P305" s="102">
        <v>4</v>
      </c>
      <c r="Q305" s="102">
        <f t="shared" si="2"/>
        <v>1552</v>
      </c>
      <c r="R305" s="102"/>
      <c r="S305" s="102" t="s">
        <v>165</v>
      </c>
      <c r="T305" s="102" t="s">
        <v>54</v>
      </c>
      <c r="U305" s="102" t="s">
        <v>54</v>
      </c>
      <c r="V305" s="102"/>
      <c r="W305" s="102" t="s">
        <v>1751</v>
      </c>
      <c r="X305" s="102"/>
      <c r="Y305" s="96" t="s">
        <v>1752</v>
      </c>
    </row>
    <row r="306" spans="1:25" ht="39.950000000000003" customHeight="1">
      <c r="A306" s="102" t="s">
        <v>1478</v>
      </c>
      <c r="B306" s="102">
        <v>304</v>
      </c>
      <c r="C306" s="102">
        <v>1</v>
      </c>
      <c r="D306" s="102">
        <v>10</v>
      </c>
      <c r="E306" s="96" t="s">
        <v>1753</v>
      </c>
      <c r="F306" s="96" t="s">
        <v>1754</v>
      </c>
      <c r="G306" s="96" t="s">
        <v>3082</v>
      </c>
      <c r="H306" s="96" t="s">
        <v>3017</v>
      </c>
      <c r="I306" s="102">
        <v>3</v>
      </c>
      <c r="J306" s="96" t="s">
        <v>1755</v>
      </c>
      <c r="K306" s="96" t="s">
        <v>30</v>
      </c>
      <c r="L306" s="102" t="s">
        <v>165</v>
      </c>
      <c r="M306" s="96" t="s">
        <v>1756</v>
      </c>
      <c r="N306" s="102">
        <v>0.17598379629629629</v>
      </c>
      <c r="O306" s="96" t="s">
        <v>1733</v>
      </c>
      <c r="P306" s="102">
        <v>4</v>
      </c>
      <c r="Q306" s="102">
        <f t="shared" si="2"/>
        <v>1556</v>
      </c>
      <c r="R306" s="102"/>
      <c r="S306" s="102" t="s">
        <v>165</v>
      </c>
      <c r="T306" s="102" t="s">
        <v>54</v>
      </c>
      <c r="U306" s="102" t="s">
        <v>54</v>
      </c>
      <c r="V306" s="102"/>
      <c r="W306" s="102"/>
      <c r="X306" s="102" t="s">
        <v>1757</v>
      </c>
      <c r="Y306" s="96" t="s">
        <v>1758</v>
      </c>
    </row>
    <row r="307" spans="1:25" ht="39.950000000000003" customHeight="1">
      <c r="A307" s="102" t="s">
        <v>1478</v>
      </c>
      <c r="B307" s="102">
        <v>305</v>
      </c>
      <c r="C307" s="102">
        <v>1</v>
      </c>
      <c r="D307" s="102">
        <v>9</v>
      </c>
      <c r="E307" s="96" t="s">
        <v>1759</v>
      </c>
      <c r="F307" s="96" t="s">
        <v>1760</v>
      </c>
      <c r="G307" s="96" t="s">
        <v>1761</v>
      </c>
      <c r="H307" s="96" t="s">
        <v>3077</v>
      </c>
      <c r="I307" s="102">
        <v>5</v>
      </c>
      <c r="J307" s="96" t="s">
        <v>1731</v>
      </c>
      <c r="K307" s="96" t="s">
        <v>30</v>
      </c>
      <c r="L307" s="102" t="s">
        <v>84</v>
      </c>
      <c r="M307" s="96" t="s">
        <v>1732</v>
      </c>
      <c r="N307" s="102">
        <v>0.17679398148148148</v>
      </c>
      <c r="O307" s="96" t="s">
        <v>1733</v>
      </c>
      <c r="P307" s="102">
        <v>5</v>
      </c>
      <c r="Q307" s="102">
        <f t="shared" si="2"/>
        <v>1561</v>
      </c>
      <c r="R307" s="102"/>
      <c r="S307" s="102" t="s">
        <v>84</v>
      </c>
      <c r="T307" s="102" t="s">
        <v>84</v>
      </c>
      <c r="U307" s="102" t="s">
        <v>84</v>
      </c>
      <c r="V307" s="102"/>
      <c r="W307" s="102"/>
      <c r="X307" s="102"/>
      <c r="Y307" s="96" t="s">
        <v>1762</v>
      </c>
    </row>
    <row r="308" spans="1:25" ht="39.950000000000003" customHeight="1">
      <c r="A308" s="102" t="s">
        <v>1478</v>
      </c>
      <c r="B308" s="102">
        <v>306</v>
      </c>
      <c r="C308" s="102">
        <v>1</v>
      </c>
      <c r="D308" s="102">
        <v>9</v>
      </c>
      <c r="E308" s="96" t="s">
        <v>1763</v>
      </c>
      <c r="F308" s="96" t="s">
        <v>1764</v>
      </c>
      <c r="G308" s="96" t="s">
        <v>1765</v>
      </c>
      <c r="H308" s="96" t="s">
        <v>3083</v>
      </c>
      <c r="I308" s="102">
        <v>1</v>
      </c>
      <c r="J308" s="96" t="s">
        <v>1766</v>
      </c>
      <c r="K308" s="96" t="s">
        <v>30</v>
      </c>
      <c r="L308" s="102" t="s">
        <v>536</v>
      </c>
      <c r="M308" s="96" t="s">
        <v>1767</v>
      </c>
      <c r="N308" s="102">
        <v>0.17754629629629629</v>
      </c>
      <c r="O308" s="96" t="s">
        <v>1733</v>
      </c>
      <c r="P308" s="102">
        <v>5</v>
      </c>
      <c r="Q308" s="102">
        <f t="shared" si="2"/>
        <v>1566</v>
      </c>
      <c r="R308" s="102"/>
      <c r="S308" s="102" t="s">
        <v>536</v>
      </c>
      <c r="T308" s="102" t="s">
        <v>536</v>
      </c>
      <c r="U308" s="102" t="s">
        <v>85</v>
      </c>
      <c r="V308" s="102"/>
      <c r="W308" s="102"/>
      <c r="X308" s="102"/>
      <c r="Y308" s="96"/>
    </row>
  </sheetData>
  <mergeCells count="1">
    <mergeCell ref="S1:U1"/>
  </mergeCells>
  <phoneticPr fontId="26" type="noConversion"/>
  <conditionalFormatting sqref="A2:A121">
    <cfRule type="colorScale" priority="114">
      <colorScale>
        <cfvo type="min"/>
        <cfvo type="percentile" val="50"/>
        <cfvo type="max"/>
        <color rgb="FF63BE7B"/>
        <color rgb="FFFFEB84"/>
        <color rgb="FFF8696B"/>
      </colorScale>
    </cfRule>
    <cfRule type="colorScale" priority="113">
      <colorScale>
        <cfvo type="min"/>
        <cfvo type="max"/>
        <color rgb="FF63BE7B"/>
        <color rgb="FFFCFCFF"/>
      </colorScale>
    </cfRule>
    <cfRule type="colorScale" priority="112">
      <colorScale>
        <cfvo type="min"/>
        <cfvo type="max"/>
        <color rgb="FF9BCFD9"/>
        <color rgb="FFC6A5CB"/>
      </colorScale>
    </cfRule>
  </conditionalFormatting>
  <conditionalFormatting sqref="I3:I121">
    <cfRule type="dataBar" priority="109">
      <dataBar>
        <cfvo type="min"/>
        <cfvo type="max"/>
        <color rgb="FF315F97"/>
      </dataBar>
      <extLst>
        <ext xmlns:x14="http://schemas.microsoft.com/office/spreadsheetml/2009/9/main" uri="{B025F937-C7B1-47D3-B67F-A62EFF666E3E}">
          <x14:id>{2A1A3C71-69EF-44CE-A8ED-EB3E3C0DE870}</x14:id>
        </ext>
      </extLst>
    </cfRule>
  </conditionalFormatting>
  <conditionalFormatting sqref="D1:D1048572">
    <cfRule type="iconSet" priority="106">
      <iconSet iconSet="3Signs">
        <cfvo type="percent" val="0"/>
        <cfvo type="percent" val="33"/>
        <cfvo type="percent" val="67"/>
      </iconSet>
    </cfRule>
    <cfRule type="iconSet" priority="101">
      <iconSet iconSet="4TrafficLights">
        <cfvo type="percent" val="0"/>
        <cfvo type="percent" val="25"/>
        <cfvo type="percent" val="50"/>
        <cfvo type="percent" val="75"/>
      </iconSet>
    </cfRule>
  </conditionalFormatting>
  <conditionalFormatting sqref="C1:C1048572">
    <cfRule type="iconSet" priority="103">
      <iconSet iconSet="4TrafficLights">
        <cfvo type="percent" val="0"/>
        <cfvo type="percent" val="25"/>
        <cfvo type="percent" val="50"/>
        <cfvo type="percent" val="75"/>
      </iconSet>
    </cfRule>
  </conditionalFormatting>
  <conditionalFormatting sqref="I122:I151">
    <cfRule type="dataBar" priority="2">
      <dataBar>
        <cfvo type="min"/>
        <cfvo type="max"/>
        <color rgb="FF315F97"/>
      </dataBar>
      <extLst>
        <ext xmlns:x14="http://schemas.microsoft.com/office/spreadsheetml/2009/9/main" uri="{B025F937-C7B1-47D3-B67F-A62EFF666E3E}">
          <x14:id>{76F1B815-3B3A-4FC9-B9A7-F726EE58BBEF}</x14:id>
        </ext>
      </extLst>
    </cfRule>
  </conditionalFormatting>
  <conditionalFormatting sqref="I3:I121">
    <cfRule type="dataBar" priority="119">
      <dataBar>
        <cfvo type="min"/>
        <cfvo type="max"/>
        <color rgb="FF315F97"/>
      </dataBar>
      <extLst>
        <ext xmlns:x14="http://schemas.microsoft.com/office/spreadsheetml/2009/9/main" uri="{B025F937-C7B1-47D3-B67F-A62EFF666E3E}">
          <x14:id>{6341F1FF-9EAC-49A7-9FC3-2A34E52B071C}</x14:id>
        </ext>
      </extLst>
    </cfRule>
  </conditionalFormatting>
  <conditionalFormatting sqref="I122:I151">
    <cfRule type="dataBar" priority="120">
      <dataBar>
        <cfvo type="min"/>
        <cfvo type="max"/>
        <color rgb="FF315F97"/>
      </dataBar>
      <extLst>
        <ext xmlns:x14="http://schemas.microsoft.com/office/spreadsheetml/2009/9/main" uri="{B025F937-C7B1-47D3-B67F-A62EFF666E3E}">
          <x14:id>{6578DE72-9B60-49DE-8106-221A93A70D75}</x14:id>
        </ext>
      </extLst>
    </cfRule>
  </conditionalFormatting>
  <conditionalFormatting sqref="I3:I121">
    <cfRule type="dataBar" priority="122">
      <dataBar>
        <cfvo type="min"/>
        <cfvo type="max"/>
        <color rgb="FF315F97"/>
      </dataBar>
      <extLst>
        <ext xmlns:x14="http://schemas.microsoft.com/office/spreadsheetml/2009/9/main" uri="{B025F937-C7B1-47D3-B67F-A62EFF666E3E}">
          <x14:id>{23026368-46C3-4791-A180-5111D943EAD2}</x14:id>
        </ext>
      </extLst>
    </cfRule>
  </conditionalFormatting>
  <conditionalFormatting sqref="I122:I151">
    <cfRule type="dataBar" priority="123">
      <dataBar>
        <cfvo type="min"/>
        <cfvo type="max"/>
        <color rgb="FF315F97"/>
      </dataBar>
      <extLst>
        <ext xmlns:x14="http://schemas.microsoft.com/office/spreadsheetml/2009/9/main" uri="{B025F937-C7B1-47D3-B67F-A62EFF666E3E}">
          <x14:id>{9805262C-4D7E-4077-A00D-296B9E69832E}</x14:id>
        </ext>
      </extLst>
    </cfRule>
  </conditionalFormatting>
  <conditionalFormatting sqref="I3:I121">
    <cfRule type="dataBar" priority="124">
      <dataBar>
        <cfvo type="min"/>
        <cfvo type="max"/>
        <color rgb="FF315F97"/>
      </dataBar>
      <extLst>
        <ext xmlns:x14="http://schemas.microsoft.com/office/spreadsheetml/2009/9/main" uri="{B025F937-C7B1-47D3-B67F-A62EFF666E3E}">
          <x14:id>{6141863B-1129-415F-8246-E822449A2312}</x14:id>
        </ext>
      </extLst>
    </cfRule>
  </conditionalFormatting>
  <conditionalFormatting sqref="I122:I151">
    <cfRule type="dataBar" priority="125">
      <dataBar>
        <cfvo type="min"/>
        <cfvo type="max"/>
        <color rgb="FF315F97"/>
      </dataBar>
      <extLst>
        <ext xmlns:x14="http://schemas.microsoft.com/office/spreadsheetml/2009/9/main" uri="{B025F937-C7B1-47D3-B67F-A62EFF666E3E}">
          <x14:id>{A65DDD42-56D5-4B2F-85D8-7AD17CCE4CB8}</x14:id>
        </ext>
      </extLst>
    </cfRule>
  </conditionalFormatting>
  <conditionalFormatting sqref="I3:I121">
    <cfRule type="dataBar" priority="127">
      <dataBar>
        <cfvo type="min"/>
        <cfvo type="max"/>
        <color rgb="FF315F97"/>
      </dataBar>
      <extLst>
        <ext xmlns:x14="http://schemas.microsoft.com/office/spreadsheetml/2009/9/main" uri="{B025F937-C7B1-47D3-B67F-A62EFF666E3E}">
          <x14:id>{8C1E5D9E-C4B1-404B-AC2B-EFB15352D329}</x14:id>
        </ext>
      </extLst>
    </cfRule>
  </conditionalFormatting>
  <conditionalFormatting sqref="I122:I151">
    <cfRule type="dataBar" priority="126">
      <dataBar>
        <cfvo type="min"/>
        <cfvo type="max"/>
        <color rgb="FF315F97"/>
      </dataBar>
      <extLst>
        <ext xmlns:x14="http://schemas.microsoft.com/office/spreadsheetml/2009/9/main" uri="{B025F937-C7B1-47D3-B67F-A62EFF666E3E}">
          <x14:id>{2F62FB71-DAA8-4602-9727-D9D69585F0BD}</x14:id>
        </ext>
      </extLst>
    </cfRule>
  </conditionalFormatting>
  <conditionalFormatting sqref="I3:I121">
    <cfRule type="dataBar" priority="128">
      <dataBar>
        <cfvo type="min"/>
        <cfvo type="max"/>
        <color rgb="FF315F97"/>
      </dataBar>
      <extLst>
        <ext xmlns:x14="http://schemas.microsoft.com/office/spreadsheetml/2009/9/main" uri="{B025F937-C7B1-47D3-B67F-A62EFF666E3E}">
          <x14:id>{F8422F86-9035-475D-83F1-8E89BCFEF944}</x14:id>
        </ext>
      </extLst>
    </cfRule>
  </conditionalFormatting>
  <conditionalFormatting sqref="I122:I151">
    <cfRule type="dataBar" priority="129">
      <dataBar>
        <cfvo type="min"/>
        <cfvo type="max"/>
        <color rgb="FF315F97"/>
      </dataBar>
      <extLst>
        <ext xmlns:x14="http://schemas.microsoft.com/office/spreadsheetml/2009/9/main" uri="{B025F937-C7B1-47D3-B67F-A62EFF666E3E}">
          <x14:id>{1A2CF6D8-5FC8-4E95-8C6B-1D93300F1790}</x14:id>
        </ext>
      </extLst>
    </cfRule>
  </conditionalFormatting>
  <conditionalFormatting sqref="I3:I121">
    <cfRule type="dataBar" priority="130">
      <dataBar>
        <cfvo type="min"/>
        <cfvo type="max"/>
        <color rgb="FF315F97"/>
      </dataBar>
      <extLst>
        <ext xmlns:x14="http://schemas.microsoft.com/office/spreadsheetml/2009/9/main" uri="{B025F937-C7B1-47D3-B67F-A62EFF666E3E}">
          <x14:id>{176FDB8E-C4AE-4D68-8CF7-264EBA39038D}</x14:id>
        </ext>
      </extLst>
    </cfRule>
  </conditionalFormatting>
  <conditionalFormatting sqref="I122:I151">
    <cfRule type="dataBar" priority="131">
      <dataBar>
        <cfvo type="min"/>
        <cfvo type="max"/>
        <color rgb="FF315F97"/>
      </dataBar>
      <extLst>
        <ext xmlns:x14="http://schemas.microsoft.com/office/spreadsheetml/2009/9/main" uri="{B025F937-C7B1-47D3-B67F-A62EFF666E3E}">
          <x14:id>{07EEEE8A-9826-4C46-93C4-5237021BEAA5}</x14:id>
        </ext>
      </extLst>
    </cfRule>
  </conditionalFormatting>
  <conditionalFormatting sqref="I3:I121">
    <cfRule type="dataBar" priority="132">
      <dataBar>
        <cfvo type="min"/>
        <cfvo type="max"/>
        <color rgb="FF315F97"/>
      </dataBar>
      <extLst>
        <ext xmlns:x14="http://schemas.microsoft.com/office/spreadsheetml/2009/9/main" uri="{B025F937-C7B1-47D3-B67F-A62EFF666E3E}">
          <x14:id>{16C7BBCA-3BE3-4E3D-B1F1-D65C6AB7F1CD}</x14:id>
        </ext>
      </extLst>
    </cfRule>
  </conditionalFormatting>
  <conditionalFormatting sqref="I122:I151">
    <cfRule type="dataBar" priority="133">
      <dataBar>
        <cfvo type="min"/>
        <cfvo type="max"/>
        <color rgb="FF315F97"/>
      </dataBar>
      <extLst>
        <ext xmlns:x14="http://schemas.microsoft.com/office/spreadsheetml/2009/9/main" uri="{B025F937-C7B1-47D3-B67F-A62EFF666E3E}">
          <x14:id>{A8624CF2-B556-49C2-98CE-B2B7D9CCA7C3}</x14:id>
        </ext>
      </extLst>
    </cfRule>
  </conditionalFormatting>
  <conditionalFormatting sqref="I3:I121">
    <cfRule type="dataBar" priority="135">
      <dataBar>
        <cfvo type="min"/>
        <cfvo type="max"/>
        <color rgb="FF315F97"/>
      </dataBar>
      <extLst>
        <ext xmlns:x14="http://schemas.microsoft.com/office/spreadsheetml/2009/9/main" uri="{B025F937-C7B1-47D3-B67F-A62EFF666E3E}">
          <x14:id>{80E2A184-0222-4AB2-B6AD-DD4BCFFF20B7}</x14:id>
        </ext>
      </extLst>
    </cfRule>
  </conditionalFormatting>
  <conditionalFormatting sqref="I122:I151">
    <cfRule type="dataBar" priority="136">
      <dataBar>
        <cfvo type="min"/>
        <cfvo type="max"/>
        <color rgb="FF315F97"/>
      </dataBar>
      <extLst>
        <ext xmlns:x14="http://schemas.microsoft.com/office/spreadsheetml/2009/9/main" uri="{B025F937-C7B1-47D3-B67F-A62EFF666E3E}">
          <x14:id>{D325A3C3-7687-48ED-B977-E9CE85DEB6F6}</x14:id>
        </ext>
      </extLst>
    </cfRule>
  </conditionalFormatting>
  <conditionalFormatting sqref="I3:I121">
    <cfRule type="dataBar" priority="137">
      <dataBar>
        <cfvo type="min"/>
        <cfvo type="max"/>
        <color rgb="FF315F97"/>
      </dataBar>
      <extLst>
        <ext xmlns:x14="http://schemas.microsoft.com/office/spreadsheetml/2009/9/main" uri="{B025F937-C7B1-47D3-B67F-A62EFF666E3E}">
          <x14:id>{B16223EC-EB69-49B0-BEC2-A75F7C49779D}</x14:id>
        </ext>
      </extLst>
    </cfRule>
  </conditionalFormatting>
  <conditionalFormatting sqref="I122:I151">
    <cfRule type="dataBar" priority="138">
      <dataBar>
        <cfvo type="min"/>
        <cfvo type="max"/>
        <color rgb="FF315F97"/>
      </dataBar>
      <extLst>
        <ext xmlns:x14="http://schemas.microsoft.com/office/spreadsheetml/2009/9/main" uri="{B025F937-C7B1-47D3-B67F-A62EFF666E3E}">
          <x14:id>{70ECAA3E-58EE-4884-8925-9EC3F51439AD}</x14:id>
        </ext>
      </extLst>
    </cfRule>
  </conditionalFormatting>
  <conditionalFormatting sqref="I3:I121">
    <cfRule type="dataBar" priority="139">
      <dataBar>
        <cfvo type="min"/>
        <cfvo type="max"/>
        <color rgb="FF315F97"/>
      </dataBar>
      <extLst>
        <ext xmlns:x14="http://schemas.microsoft.com/office/spreadsheetml/2009/9/main" uri="{B025F937-C7B1-47D3-B67F-A62EFF666E3E}">
          <x14:id>{181D6FFC-4107-430E-80D6-721651B70F34}</x14:id>
        </ext>
      </extLst>
    </cfRule>
  </conditionalFormatting>
  <conditionalFormatting sqref="I122:I151">
    <cfRule type="dataBar" priority="140">
      <dataBar>
        <cfvo type="min"/>
        <cfvo type="max"/>
        <color rgb="FF315F97"/>
      </dataBar>
      <extLst>
        <ext xmlns:x14="http://schemas.microsoft.com/office/spreadsheetml/2009/9/main" uri="{B025F937-C7B1-47D3-B67F-A62EFF666E3E}">
          <x14:id>{02E12119-E889-4858-AA25-410169549E84}</x14:id>
        </ext>
      </extLst>
    </cfRule>
  </conditionalFormatting>
  <conditionalFormatting sqref="I3:I121">
    <cfRule type="dataBar" priority="141">
      <dataBar>
        <cfvo type="min"/>
        <cfvo type="max"/>
        <color rgb="FF315F97"/>
      </dataBar>
      <extLst>
        <ext xmlns:x14="http://schemas.microsoft.com/office/spreadsheetml/2009/9/main" uri="{B025F937-C7B1-47D3-B67F-A62EFF666E3E}">
          <x14:id>{5D579E2D-87A8-4CA8-8500-02269A0348D6}</x14:id>
        </ext>
      </extLst>
    </cfRule>
  </conditionalFormatting>
  <conditionalFormatting sqref="I122:I151">
    <cfRule type="dataBar" priority="142">
      <dataBar>
        <cfvo type="min"/>
        <cfvo type="max"/>
        <color rgb="FF315F97"/>
      </dataBar>
      <extLst>
        <ext xmlns:x14="http://schemas.microsoft.com/office/spreadsheetml/2009/9/main" uri="{B025F937-C7B1-47D3-B67F-A62EFF666E3E}">
          <x14:id>{252C3E71-8B35-4834-8692-73A13DD49FA5}</x14:id>
        </ext>
      </extLst>
    </cfRule>
  </conditionalFormatting>
  <conditionalFormatting sqref="I3:I121">
    <cfRule type="dataBar" priority="143">
      <dataBar>
        <cfvo type="min"/>
        <cfvo type="max"/>
        <color rgb="FF315F97"/>
      </dataBar>
      <extLst>
        <ext xmlns:x14="http://schemas.microsoft.com/office/spreadsheetml/2009/9/main" uri="{B025F937-C7B1-47D3-B67F-A62EFF666E3E}">
          <x14:id>{0D80B759-718B-44B2-A622-BC7AF1F0F8B4}</x14:id>
        </ext>
      </extLst>
    </cfRule>
  </conditionalFormatting>
  <conditionalFormatting sqref="I122:I151">
    <cfRule type="dataBar" priority="144">
      <dataBar>
        <cfvo type="min"/>
        <cfvo type="max"/>
        <color rgb="FF315F97"/>
      </dataBar>
      <extLst>
        <ext xmlns:x14="http://schemas.microsoft.com/office/spreadsheetml/2009/9/main" uri="{B025F937-C7B1-47D3-B67F-A62EFF666E3E}">
          <x14:id>{F5444160-D060-4448-8AC4-0354355E5D0D}</x14:id>
        </ext>
      </extLst>
    </cfRule>
  </conditionalFormatting>
  <conditionalFormatting sqref="I3:I121">
    <cfRule type="dataBar" priority="145">
      <dataBar>
        <cfvo type="min"/>
        <cfvo type="max"/>
        <color rgb="FF315F97"/>
      </dataBar>
      <extLst>
        <ext xmlns:x14="http://schemas.microsoft.com/office/spreadsheetml/2009/9/main" uri="{B025F937-C7B1-47D3-B67F-A62EFF666E3E}">
          <x14:id>{85526809-270B-47E4-BBC4-33A999D62F19}</x14:id>
        </ext>
      </extLst>
    </cfRule>
  </conditionalFormatting>
  <conditionalFormatting sqref="I122:I151">
    <cfRule type="dataBar" priority="146">
      <dataBar>
        <cfvo type="min"/>
        <cfvo type="max"/>
        <color rgb="FF315F97"/>
      </dataBar>
      <extLst>
        <ext xmlns:x14="http://schemas.microsoft.com/office/spreadsheetml/2009/9/main" uri="{B025F937-C7B1-47D3-B67F-A62EFF666E3E}">
          <x14:id>{323D3A2C-D6E1-493D-ADCB-880AB164D040}</x14:id>
        </ext>
      </extLst>
    </cfRule>
  </conditionalFormatting>
  <conditionalFormatting sqref="I3:I121">
    <cfRule type="dataBar" priority="147">
      <dataBar>
        <cfvo type="min"/>
        <cfvo type="max"/>
        <color rgb="FF315F97"/>
      </dataBar>
      <extLst>
        <ext xmlns:x14="http://schemas.microsoft.com/office/spreadsheetml/2009/9/main" uri="{B025F937-C7B1-47D3-B67F-A62EFF666E3E}">
          <x14:id>{3C015690-F2B3-45A5-A3F2-36ADC983C128}</x14:id>
        </ext>
      </extLst>
    </cfRule>
  </conditionalFormatting>
  <conditionalFormatting sqref="I122:I151">
    <cfRule type="dataBar" priority="148">
      <dataBar>
        <cfvo type="min"/>
        <cfvo type="max"/>
        <color rgb="FF315F97"/>
      </dataBar>
      <extLst>
        <ext xmlns:x14="http://schemas.microsoft.com/office/spreadsheetml/2009/9/main" uri="{B025F937-C7B1-47D3-B67F-A62EFF666E3E}">
          <x14:id>{8A33CE4A-CFC0-4CB4-8A60-4A61495D997B}</x14:id>
        </ext>
      </extLst>
    </cfRule>
  </conditionalFormatting>
  <conditionalFormatting sqref="I3:I121">
    <cfRule type="dataBar" priority="149">
      <dataBar>
        <cfvo type="min"/>
        <cfvo type="max"/>
        <color rgb="FF315F97"/>
      </dataBar>
      <extLst>
        <ext xmlns:x14="http://schemas.microsoft.com/office/spreadsheetml/2009/9/main" uri="{B025F937-C7B1-47D3-B67F-A62EFF666E3E}">
          <x14:id>{D9561704-AABE-4F98-B178-55240EC212D9}</x14:id>
        </ext>
      </extLst>
    </cfRule>
  </conditionalFormatting>
  <conditionalFormatting sqref="I122:I151">
    <cfRule type="dataBar" priority="150">
      <dataBar>
        <cfvo type="min"/>
        <cfvo type="max"/>
        <color rgb="FF315F97"/>
      </dataBar>
      <extLst>
        <ext xmlns:x14="http://schemas.microsoft.com/office/spreadsheetml/2009/9/main" uri="{B025F937-C7B1-47D3-B67F-A62EFF666E3E}">
          <x14:id>{7567ACF2-8F83-41EF-BA4D-770461CBD98D}</x14:id>
        </ext>
      </extLst>
    </cfRule>
  </conditionalFormatting>
  <conditionalFormatting sqref="I3:I121">
    <cfRule type="dataBar" priority="151">
      <dataBar>
        <cfvo type="min"/>
        <cfvo type="max"/>
        <color rgb="FF315F97"/>
      </dataBar>
      <extLst>
        <ext xmlns:x14="http://schemas.microsoft.com/office/spreadsheetml/2009/9/main" uri="{B025F937-C7B1-47D3-B67F-A62EFF666E3E}">
          <x14:id>{E38472E0-C80D-435F-8535-766150D1CF0F}</x14:id>
        </ext>
      </extLst>
    </cfRule>
  </conditionalFormatting>
  <conditionalFormatting sqref="I122:I151">
    <cfRule type="dataBar" priority="152">
      <dataBar>
        <cfvo type="min"/>
        <cfvo type="max"/>
        <color rgb="FF315F97"/>
      </dataBar>
      <extLst>
        <ext xmlns:x14="http://schemas.microsoft.com/office/spreadsheetml/2009/9/main" uri="{B025F937-C7B1-47D3-B67F-A62EFF666E3E}">
          <x14:id>{99E3F477-782A-4169-9968-DE9ED13BD877}</x14:id>
        </ext>
      </extLst>
    </cfRule>
  </conditionalFormatting>
  <conditionalFormatting sqref="I3:I121">
    <cfRule type="dataBar" priority="153">
      <dataBar>
        <cfvo type="min"/>
        <cfvo type="max"/>
        <color rgb="FF315F97"/>
      </dataBar>
      <extLst>
        <ext xmlns:x14="http://schemas.microsoft.com/office/spreadsheetml/2009/9/main" uri="{B025F937-C7B1-47D3-B67F-A62EFF666E3E}">
          <x14:id>{DAE81703-5BD7-4BA9-8ED5-995B6E855D1C}</x14:id>
        </ext>
      </extLst>
    </cfRule>
  </conditionalFormatting>
  <conditionalFormatting sqref="I122:I151">
    <cfRule type="dataBar" priority="154">
      <dataBar>
        <cfvo type="min"/>
        <cfvo type="max"/>
        <color rgb="FF315F97"/>
      </dataBar>
      <extLst>
        <ext xmlns:x14="http://schemas.microsoft.com/office/spreadsheetml/2009/9/main" uri="{B025F937-C7B1-47D3-B67F-A62EFF666E3E}">
          <x14:id>{2B58A334-DF84-40C1-98A0-7803B0496515}</x14:id>
        </ext>
      </extLst>
    </cfRule>
  </conditionalFormatting>
  <conditionalFormatting sqref="I3:I121">
    <cfRule type="dataBar" priority="155">
      <dataBar>
        <cfvo type="min"/>
        <cfvo type="max"/>
        <color rgb="FF315F97"/>
      </dataBar>
      <extLst>
        <ext xmlns:x14="http://schemas.microsoft.com/office/spreadsheetml/2009/9/main" uri="{B025F937-C7B1-47D3-B67F-A62EFF666E3E}">
          <x14:id>{B6C191F5-92D4-4AF1-9397-970F5AD91B91}</x14:id>
        </ext>
      </extLst>
    </cfRule>
  </conditionalFormatting>
  <conditionalFormatting sqref="I122:I151">
    <cfRule type="dataBar" priority="156">
      <dataBar>
        <cfvo type="min"/>
        <cfvo type="max"/>
        <color rgb="FF315F97"/>
      </dataBar>
      <extLst>
        <ext xmlns:x14="http://schemas.microsoft.com/office/spreadsheetml/2009/9/main" uri="{B025F937-C7B1-47D3-B67F-A62EFF666E3E}">
          <x14:id>{0ECE4AC3-4E4B-4500-8820-03E651378491}</x14:id>
        </ext>
      </extLst>
    </cfRule>
  </conditionalFormatting>
  <conditionalFormatting sqref="I3:I121">
    <cfRule type="dataBar" priority="157">
      <dataBar>
        <cfvo type="min"/>
        <cfvo type="max"/>
        <color rgb="FF315F97"/>
      </dataBar>
      <extLst>
        <ext xmlns:x14="http://schemas.microsoft.com/office/spreadsheetml/2009/9/main" uri="{B025F937-C7B1-47D3-B67F-A62EFF666E3E}">
          <x14:id>{DF7C5FFD-A4D3-4D40-8744-CDA7C33225C3}</x14:id>
        </ext>
      </extLst>
    </cfRule>
  </conditionalFormatting>
  <conditionalFormatting sqref="I122:I151">
    <cfRule type="dataBar" priority="158">
      <dataBar>
        <cfvo type="min"/>
        <cfvo type="max"/>
        <color rgb="FF315F97"/>
      </dataBar>
      <extLst>
        <ext xmlns:x14="http://schemas.microsoft.com/office/spreadsheetml/2009/9/main" uri="{B025F937-C7B1-47D3-B67F-A62EFF666E3E}">
          <x14:id>{0711A9B4-A106-4F33-B2C8-B673ED1D1DA5}</x14:id>
        </ext>
      </extLst>
    </cfRule>
  </conditionalFormatting>
  <conditionalFormatting sqref="I3:I121">
    <cfRule type="dataBar" priority="159">
      <dataBar>
        <cfvo type="min"/>
        <cfvo type="max"/>
        <color rgb="FF315F97"/>
      </dataBar>
      <extLst>
        <ext xmlns:x14="http://schemas.microsoft.com/office/spreadsheetml/2009/9/main" uri="{B025F937-C7B1-47D3-B67F-A62EFF666E3E}">
          <x14:id>{B826C9AC-F3C3-462C-BCC7-36AC70CE1BA6}</x14:id>
        </ext>
      </extLst>
    </cfRule>
  </conditionalFormatting>
  <conditionalFormatting sqref="I122:I151">
    <cfRule type="dataBar" priority="160">
      <dataBar>
        <cfvo type="min"/>
        <cfvo type="max"/>
        <color rgb="FF315F97"/>
      </dataBar>
      <extLst>
        <ext xmlns:x14="http://schemas.microsoft.com/office/spreadsheetml/2009/9/main" uri="{B025F937-C7B1-47D3-B67F-A62EFF666E3E}">
          <x14:id>{C2342608-55FC-4FF0-940C-9684614E909A}</x14:id>
        </ext>
      </extLst>
    </cfRule>
  </conditionalFormatting>
  <conditionalFormatting sqref="I3:I121">
    <cfRule type="dataBar" priority="161">
      <dataBar>
        <cfvo type="min"/>
        <cfvo type="max"/>
        <color rgb="FF315F97"/>
      </dataBar>
      <extLst>
        <ext xmlns:x14="http://schemas.microsoft.com/office/spreadsheetml/2009/9/main" uri="{B025F937-C7B1-47D3-B67F-A62EFF666E3E}">
          <x14:id>{5664BD22-30D6-4DE8-BCE3-41423C939F9A}</x14:id>
        </ext>
      </extLst>
    </cfRule>
  </conditionalFormatting>
  <conditionalFormatting sqref="I122:I151">
    <cfRule type="dataBar" priority="162">
      <dataBar>
        <cfvo type="min"/>
        <cfvo type="max"/>
        <color rgb="FF315F97"/>
      </dataBar>
      <extLst>
        <ext xmlns:x14="http://schemas.microsoft.com/office/spreadsheetml/2009/9/main" uri="{B025F937-C7B1-47D3-B67F-A62EFF666E3E}">
          <x14:id>{47D54244-DA27-4663-9A98-DC7B6FDC75DA}</x14:id>
        </ext>
      </extLst>
    </cfRule>
  </conditionalFormatting>
  <conditionalFormatting sqref="I3:I121">
    <cfRule type="dataBar" priority="163">
      <dataBar>
        <cfvo type="min"/>
        <cfvo type="max"/>
        <color rgb="FF315F97"/>
      </dataBar>
      <extLst>
        <ext xmlns:x14="http://schemas.microsoft.com/office/spreadsheetml/2009/9/main" uri="{B025F937-C7B1-47D3-B67F-A62EFF666E3E}">
          <x14:id>{C5E43D31-C2E6-4575-85E0-B36374E6BD58}</x14:id>
        </ext>
      </extLst>
    </cfRule>
  </conditionalFormatting>
  <conditionalFormatting sqref="I122:I151">
    <cfRule type="dataBar" priority="164">
      <dataBar>
        <cfvo type="min"/>
        <cfvo type="max"/>
        <color rgb="FF315F97"/>
      </dataBar>
      <extLst>
        <ext xmlns:x14="http://schemas.microsoft.com/office/spreadsheetml/2009/9/main" uri="{B025F937-C7B1-47D3-B67F-A62EFF666E3E}">
          <x14:id>{7A32345B-A478-4510-B6CD-AF39DAE39FBC}</x14:id>
        </ext>
      </extLst>
    </cfRule>
  </conditionalFormatting>
  <conditionalFormatting sqref="I3:I121">
    <cfRule type="dataBar" priority="165">
      <dataBar>
        <cfvo type="min"/>
        <cfvo type="max"/>
        <color rgb="FF315F97"/>
      </dataBar>
      <extLst>
        <ext xmlns:x14="http://schemas.microsoft.com/office/spreadsheetml/2009/9/main" uri="{B025F937-C7B1-47D3-B67F-A62EFF666E3E}">
          <x14:id>{773001E6-4997-4A74-A45A-127F4F8847C1}</x14:id>
        </ext>
      </extLst>
    </cfRule>
  </conditionalFormatting>
  <conditionalFormatting sqref="I122:I151">
    <cfRule type="dataBar" priority="166">
      <dataBar>
        <cfvo type="min"/>
        <cfvo type="max"/>
        <color rgb="FF315F97"/>
      </dataBar>
      <extLst>
        <ext xmlns:x14="http://schemas.microsoft.com/office/spreadsheetml/2009/9/main" uri="{B025F937-C7B1-47D3-B67F-A62EFF666E3E}">
          <x14:id>{4373EABA-9288-4AC6-BC48-3BF28D17ADB6}</x14:id>
        </ext>
      </extLst>
    </cfRule>
  </conditionalFormatting>
  <conditionalFormatting sqref="I3:I121">
    <cfRule type="dataBar" priority="167">
      <dataBar>
        <cfvo type="min"/>
        <cfvo type="max"/>
        <color rgb="FF315F97"/>
      </dataBar>
      <extLst>
        <ext xmlns:x14="http://schemas.microsoft.com/office/spreadsheetml/2009/9/main" uri="{B025F937-C7B1-47D3-B67F-A62EFF666E3E}">
          <x14:id>{1D30FC60-304B-4532-A487-5F9B552CE8EA}</x14:id>
        </ext>
      </extLst>
    </cfRule>
  </conditionalFormatting>
  <conditionalFormatting sqref="I122:I151">
    <cfRule type="dataBar" priority="168">
      <dataBar>
        <cfvo type="min"/>
        <cfvo type="max"/>
        <color rgb="FF315F97"/>
      </dataBar>
      <extLst>
        <ext xmlns:x14="http://schemas.microsoft.com/office/spreadsheetml/2009/9/main" uri="{B025F937-C7B1-47D3-B67F-A62EFF666E3E}">
          <x14:id>{EDD2F3D9-5F9E-4F5C-A5E6-D6659882397F}</x14:id>
        </ext>
      </extLst>
    </cfRule>
  </conditionalFormatting>
  <conditionalFormatting sqref="I3:I121">
    <cfRule type="dataBar" priority="169">
      <dataBar>
        <cfvo type="min"/>
        <cfvo type="max"/>
        <color rgb="FF315F97"/>
      </dataBar>
      <extLst>
        <ext xmlns:x14="http://schemas.microsoft.com/office/spreadsheetml/2009/9/main" uri="{B025F937-C7B1-47D3-B67F-A62EFF666E3E}">
          <x14:id>{18D14FBE-431C-48D3-9C3A-046C142CBA73}</x14:id>
        </ext>
      </extLst>
    </cfRule>
  </conditionalFormatting>
  <conditionalFormatting sqref="I122:I151">
    <cfRule type="dataBar" priority="170">
      <dataBar>
        <cfvo type="min"/>
        <cfvo type="max"/>
        <color rgb="FF315F97"/>
      </dataBar>
      <extLst>
        <ext xmlns:x14="http://schemas.microsoft.com/office/spreadsheetml/2009/9/main" uri="{B025F937-C7B1-47D3-B67F-A62EFF666E3E}">
          <x14:id>{584AF681-478D-47A5-9987-E24FEB9EC663}</x14:id>
        </ext>
      </extLst>
    </cfRule>
  </conditionalFormatting>
  <conditionalFormatting sqref="I3:I121">
    <cfRule type="dataBar" priority="171">
      <dataBar>
        <cfvo type="min"/>
        <cfvo type="max"/>
        <color rgb="FF315F97"/>
      </dataBar>
      <extLst>
        <ext xmlns:x14="http://schemas.microsoft.com/office/spreadsheetml/2009/9/main" uri="{B025F937-C7B1-47D3-B67F-A62EFF666E3E}">
          <x14:id>{E13DB6D9-A628-466C-B0D8-CE0C40D7BD8E}</x14:id>
        </ext>
      </extLst>
    </cfRule>
  </conditionalFormatting>
  <conditionalFormatting sqref="I122:I151">
    <cfRule type="dataBar" priority="172">
      <dataBar>
        <cfvo type="min"/>
        <cfvo type="max"/>
        <color rgb="FF315F97"/>
      </dataBar>
      <extLst>
        <ext xmlns:x14="http://schemas.microsoft.com/office/spreadsheetml/2009/9/main" uri="{B025F937-C7B1-47D3-B67F-A62EFF666E3E}">
          <x14:id>{72633E26-7358-47D3-BB22-836AC79CEC86}</x14:id>
        </ext>
      </extLst>
    </cfRule>
  </conditionalFormatting>
  <conditionalFormatting sqref="I3:I121">
    <cfRule type="dataBar" priority="173">
      <dataBar>
        <cfvo type="min"/>
        <cfvo type="max"/>
        <color rgb="FF315F97"/>
      </dataBar>
      <extLst>
        <ext xmlns:x14="http://schemas.microsoft.com/office/spreadsheetml/2009/9/main" uri="{B025F937-C7B1-47D3-B67F-A62EFF666E3E}">
          <x14:id>{7B19B8B8-22D6-46A9-91E8-BF64C94789C5}</x14:id>
        </ext>
      </extLst>
    </cfRule>
  </conditionalFormatting>
  <conditionalFormatting sqref="I122:I151">
    <cfRule type="dataBar" priority="174">
      <dataBar>
        <cfvo type="min"/>
        <cfvo type="max"/>
        <color rgb="FF315F97"/>
      </dataBar>
      <extLst>
        <ext xmlns:x14="http://schemas.microsoft.com/office/spreadsheetml/2009/9/main" uri="{B025F937-C7B1-47D3-B67F-A62EFF666E3E}">
          <x14:id>{591FDDDE-68AB-4DAD-BD57-5A1BE76591C1}</x14:id>
        </ext>
      </extLst>
    </cfRule>
  </conditionalFormatting>
  <conditionalFormatting sqref="I3:I121">
    <cfRule type="dataBar" priority="175">
      <dataBar>
        <cfvo type="min"/>
        <cfvo type="max"/>
        <color rgb="FF315F97"/>
      </dataBar>
      <extLst>
        <ext xmlns:x14="http://schemas.microsoft.com/office/spreadsheetml/2009/9/main" uri="{B025F937-C7B1-47D3-B67F-A62EFF666E3E}">
          <x14:id>{82B38CCA-70A1-42CC-A326-DCD52E30F656}</x14:id>
        </ext>
      </extLst>
    </cfRule>
  </conditionalFormatting>
  <conditionalFormatting sqref="I122:I151">
    <cfRule type="dataBar" priority="176">
      <dataBar>
        <cfvo type="min"/>
        <cfvo type="max"/>
        <color rgb="FF315F97"/>
      </dataBar>
      <extLst>
        <ext xmlns:x14="http://schemas.microsoft.com/office/spreadsheetml/2009/9/main" uri="{B025F937-C7B1-47D3-B67F-A62EFF666E3E}">
          <x14:id>{F2965078-E534-4FF8-BE8F-2D0015F6175E}</x14:id>
        </ext>
      </extLst>
    </cfRule>
  </conditionalFormatting>
  <conditionalFormatting sqref="I3:I121">
    <cfRule type="dataBar" priority="177">
      <dataBar>
        <cfvo type="min"/>
        <cfvo type="max"/>
        <color rgb="FF315F97"/>
      </dataBar>
      <extLst>
        <ext xmlns:x14="http://schemas.microsoft.com/office/spreadsheetml/2009/9/main" uri="{B025F937-C7B1-47D3-B67F-A62EFF666E3E}">
          <x14:id>{E089183C-1BA8-4B5C-9088-5AB97D9F5B06}</x14:id>
        </ext>
      </extLst>
    </cfRule>
  </conditionalFormatting>
  <conditionalFormatting sqref="I122:I151">
    <cfRule type="dataBar" priority="178">
      <dataBar>
        <cfvo type="min"/>
        <cfvo type="max"/>
        <color rgb="FF315F97"/>
      </dataBar>
      <extLst>
        <ext xmlns:x14="http://schemas.microsoft.com/office/spreadsheetml/2009/9/main" uri="{B025F937-C7B1-47D3-B67F-A62EFF666E3E}">
          <x14:id>{3AD57954-DD30-4BFF-B341-EC2AB73C54FE}</x14:id>
        </ext>
      </extLst>
    </cfRule>
  </conditionalFormatting>
  <conditionalFormatting sqref="I3:I121">
    <cfRule type="dataBar" priority="179">
      <dataBar>
        <cfvo type="min"/>
        <cfvo type="max"/>
        <color rgb="FF315F97"/>
      </dataBar>
      <extLst>
        <ext xmlns:x14="http://schemas.microsoft.com/office/spreadsheetml/2009/9/main" uri="{B025F937-C7B1-47D3-B67F-A62EFF666E3E}">
          <x14:id>{A78F0B99-C789-4513-95B1-B4F5F8EBF658}</x14:id>
        </ext>
      </extLst>
    </cfRule>
  </conditionalFormatting>
  <conditionalFormatting sqref="I122:I151">
    <cfRule type="dataBar" priority="180">
      <dataBar>
        <cfvo type="min"/>
        <cfvo type="max"/>
        <color rgb="FF315F97"/>
      </dataBar>
      <extLst>
        <ext xmlns:x14="http://schemas.microsoft.com/office/spreadsheetml/2009/9/main" uri="{B025F937-C7B1-47D3-B67F-A62EFF666E3E}">
          <x14:id>{F2E7F41E-78EB-42DE-ADD4-78E73608B6B8}</x14:id>
        </ext>
      </extLst>
    </cfRule>
  </conditionalFormatting>
  <conditionalFormatting sqref="I3:I121">
    <cfRule type="dataBar" priority="181">
      <dataBar>
        <cfvo type="min"/>
        <cfvo type="max"/>
        <color rgb="FF315F97"/>
      </dataBar>
      <extLst>
        <ext xmlns:x14="http://schemas.microsoft.com/office/spreadsheetml/2009/9/main" uri="{B025F937-C7B1-47D3-B67F-A62EFF666E3E}">
          <x14:id>{C219F5DB-BC2E-40A8-AFE0-6CA59FCF88B8}</x14:id>
        </ext>
      </extLst>
    </cfRule>
  </conditionalFormatting>
  <conditionalFormatting sqref="I122:I151">
    <cfRule type="dataBar" priority="182">
      <dataBar>
        <cfvo type="min"/>
        <cfvo type="max"/>
        <color rgb="FF315F97"/>
      </dataBar>
      <extLst>
        <ext xmlns:x14="http://schemas.microsoft.com/office/spreadsheetml/2009/9/main" uri="{B025F937-C7B1-47D3-B67F-A62EFF666E3E}">
          <x14:id>{2AA8CAED-BA2A-4D56-8477-7643619A1C80}</x14:id>
        </ext>
      </extLst>
    </cfRule>
  </conditionalFormatting>
  <conditionalFormatting sqref="I3:I121">
    <cfRule type="dataBar" priority="183">
      <dataBar>
        <cfvo type="min"/>
        <cfvo type="max"/>
        <color rgb="FFFF0000"/>
      </dataBar>
      <extLst>
        <ext xmlns:x14="http://schemas.microsoft.com/office/spreadsheetml/2009/9/main" uri="{B025F937-C7B1-47D3-B67F-A62EFF666E3E}">
          <x14:id>{B5944F47-69BA-46C5-B65B-B9A7F882F081}</x14:id>
        </ext>
      </extLst>
    </cfRule>
  </conditionalFormatting>
  <conditionalFormatting sqref="I122:I151">
    <cfRule type="dataBar" priority="184">
      <dataBar>
        <cfvo type="min"/>
        <cfvo type="max"/>
        <color rgb="FFFF0000"/>
      </dataBar>
      <extLst>
        <ext xmlns:x14="http://schemas.microsoft.com/office/spreadsheetml/2009/9/main" uri="{B025F937-C7B1-47D3-B67F-A62EFF666E3E}">
          <x14:id>{7C369C00-C754-42EE-A7A1-8112998D0C8A}</x14:id>
        </ext>
      </extLst>
    </cfRule>
  </conditionalFormatting>
  <conditionalFormatting sqref="I3:I121">
    <cfRule type="dataBar" priority="185">
      <dataBar>
        <cfvo type="min"/>
        <cfvo type="max"/>
        <color rgb="FFFF0000"/>
      </dataBar>
      <extLst>
        <ext xmlns:x14="http://schemas.microsoft.com/office/spreadsheetml/2009/9/main" uri="{B025F937-C7B1-47D3-B67F-A62EFF666E3E}">
          <x14:id>{649083FA-8B26-436B-84DA-972DCFD35C36}</x14:id>
        </ext>
      </extLst>
    </cfRule>
  </conditionalFormatting>
  <conditionalFormatting sqref="I122:I151">
    <cfRule type="dataBar" priority="186">
      <dataBar>
        <cfvo type="min"/>
        <cfvo type="max"/>
        <color rgb="FFFF0000"/>
      </dataBar>
      <extLst>
        <ext xmlns:x14="http://schemas.microsoft.com/office/spreadsheetml/2009/9/main" uri="{B025F937-C7B1-47D3-B67F-A62EFF666E3E}">
          <x14:id>{C50262F2-EDEE-4F26-91BD-3A85C5A50E07}</x14:id>
        </ext>
      </extLst>
    </cfRule>
  </conditionalFormatting>
  <conditionalFormatting sqref="I3:I121">
    <cfRule type="dataBar" priority="187">
      <dataBar>
        <cfvo type="min"/>
        <cfvo type="max"/>
        <color rgb="FFFF0000"/>
      </dataBar>
      <extLst>
        <ext xmlns:x14="http://schemas.microsoft.com/office/spreadsheetml/2009/9/main" uri="{B025F937-C7B1-47D3-B67F-A62EFF666E3E}">
          <x14:id>{54BDA3F0-9D27-430A-96E9-4E05C1524AA6}</x14:id>
        </ext>
      </extLst>
    </cfRule>
  </conditionalFormatting>
  <conditionalFormatting sqref="I122:I151">
    <cfRule type="dataBar" priority="188">
      <dataBar>
        <cfvo type="min"/>
        <cfvo type="max"/>
        <color rgb="FFFF0000"/>
      </dataBar>
      <extLst>
        <ext xmlns:x14="http://schemas.microsoft.com/office/spreadsheetml/2009/9/main" uri="{B025F937-C7B1-47D3-B67F-A62EFF666E3E}">
          <x14:id>{5C1D29D0-0375-41F4-A573-45F880AF41C8}</x14:id>
        </ext>
      </extLst>
    </cfRule>
  </conditionalFormatting>
  <conditionalFormatting sqref="I3:I121">
    <cfRule type="dataBar" priority="189">
      <dataBar>
        <cfvo type="min"/>
        <cfvo type="max"/>
        <color rgb="FFFF0000"/>
      </dataBar>
      <extLst>
        <ext xmlns:x14="http://schemas.microsoft.com/office/spreadsheetml/2009/9/main" uri="{B025F937-C7B1-47D3-B67F-A62EFF666E3E}">
          <x14:id>{C456A286-2EBD-48A3-9FC9-EE782A28607E}</x14:id>
        </ext>
      </extLst>
    </cfRule>
  </conditionalFormatting>
  <conditionalFormatting sqref="I122:I151">
    <cfRule type="dataBar" priority="190">
      <dataBar>
        <cfvo type="min"/>
        <cfvo type="max"/>
        <color rgb="FFFF0000"/>
      </dataBar>
      <extLst>
        <ext xmlns:x14="http://schemas.microsoft.com/office/spreadsheetml/2009/9/main" uri="{B025F937-C7B1-47D3-B67F-A62EFF666E3E}">
          <x14:id>{A58CE701-F55F-4D94-817A-5955F8DF0D28}</x14:id>
        </ext>
      </extLst>
    </cfRule>
  </conditionalFormatting>
  <conditionalFormatting sqref="I3:I121">
    <cfRule type="dataBar" priority="191">
      <dataBar>
        <cfvo type="min"/>
        <cfvo type="max"/>
        <color rgb="FFFF0000"/>
      </dataBar>
      <extLst>
        <ext xmlns:x14="http://schemas.microsoft.com/office/spreadsheetml/2009/9/main" uri="{B025F937-C7B1-47D3-B67F-A62EFF666E3E}">
          <x14:id>{DCD49E04-C34A-40EA-B123-73308AF950C1}</x14:id>
        </ext>
      </extLst>
    </cfRule>
  </conditionalFormatting>
  <conditionalFormatting sqref="I122:I151">
    <cfRule type="dataBar" priority="192">
      <dataBar>
        <cfvo type="min"/>
        <cfvo type="max"/>
        <color rgb="FFFF0000"/>
      </dataBar>
      <extLst>
        <ext xmlns:x14="http://schemas.microsoft.com/office/spreadsheetml/2009/9/main" uri="{B025F937-C7B1-47D3-B67F-A62EFF666E3E}">
          <x14:id>{89D178E3-7F47-443F-BC3C-BE521AAE4F32}</x14:id>
        </ext>
      </extLst>
    </cfRule>
  </conditionalFormatting>
  <conditionalFormatting sqref="I3:I121">
    <cfRule type="dataBar" priority="193">
      <dataBar>
        <cfvo type="min"/>
        <cfvo type="max"/>
        <color rgb="FFFF0000"/>
      </dataBar>
      <extLst>
        <ext xmlns:x14="http://schemas.microsoft.com/office/spreadsheetml/2009/9/main" uri="{B025F937-C7B1-47D3-B67F-A62EFF666E3E}">
          <x14:id>{DE5C6171-5579-414C-A2AD-6F6F5CB1CB72}</x14:id>
        </ext>
      </extLst>
    </cfRule>
  </conditionalFormatting>
  <conditionalFormatting sqref="I122:I151">
    <cfRule type="dataBar" priority="194">
      <dataBar>
        <cfvo type="min"/>
        <cfvo type="max"/>
        <color rgb="FFFF0000"/>
      </dataBar>
      <extLst>
        <ext xmlns:x14="http://schemas.microsoft.com/office/spreadsheetml/2009/9/main" uri="{B025F937-C7B1-47D3-B67F-A62EFF666E3E}">
          <x14:id>{55086DF1-81F6-43B7-92F9-28AEFC105B87}</x14:id>
        </ext>
      </extLst>
    </cfRule>
  </conditionalFormatting>
  <conditionalFormatting sqref="I3:I121">
    <cfRule type="dataBar" priority="195">
      <dataBar>
        <cfvo type="min"/>
        <cfvo type="max"/>
        <color rgb="FFFF0000"/>
      </dataBar>
      <extLst>
        <ext xmlns:x14="http://schemas.microsoft.com/office/spreadsheetml/2009/9/main" uri="{B025F937-C7B1-47D3-B67F-A62EFF666E3E}">
          <x14:id>{1386FC5E-DF96-4589-B390-8180204B9266}</x14:id>
        </ext>
      </extLst>
    </cfRule>
  </conditionalFormatting>
  <conditionalFormatting sqref="I122:I151">
    <cfRule type="dataBar" priority="196">
      <dataBar>
        <cfvo type="min"/>
        <cfvo type="max"/>
        <color rgb="FFFF0000"/>
      </dataBar>
      <extLst>
        <ext xmlns:x14="http://schemas.microsoft.com/office/spreadsheetml/2009/9/main" uri="{B025F937-C7B1-47D3-B67F-A62EFF666E3E}">
          <x14:id>{5EF9C64E-FACC-43E7-9DCF-99AFE0442378}</x14:id>
        </ext>
      </extLst>
    </cfRule>
  </conditionalFormatting>
  <conditionalFormatting sqref="I3:I121">
    <cfRule type="dataBar" priority="197">
      <dataBar>
        <cfvo type="min"/>
        <cfvo type="max"/>
        <color rgb="FFFF0000"/>
      </dataBar>
      <extLst>
        <ext xmlns:x14="http://schemas.microsoft.com/office/spreadsheetml/2009/9/main" uri="{B025F937-C7B1-47D3-B67F-A62EFF666E3E}">
          <x14:id>{A359B994-9735-46E2-948B-D5B733065104}</x14:id>
        </ext>
      </extLst>
    </cfRule>
  </conditionalFormatting>
  <conditionalFormatting sqref="I122:I151">
    <cfRule type="dataBar" priority="198">
      <dataBar>
        <cfvo type="min"/>
        <cfvo type="max"/>
        <color rgb="FFFF0000"/>
      </dataBar>
      <extLst>
        <ext xmlns:x14="http://schemas.microsoft.com/office/spreadsheetml/2009/9/main" uri="{B025F937-C7B1-47D3-B67F-A62EFF666E3E}">
          <x14:id>{5A5BFB22-7E0A-4AB1-8B40-16007CA27E60}</x14:id>
        </ext>
      </extLst>
    </cfRule>
  </conditionalFormatting>
  <conditionalFormatting sqref="I3:I121">
    <cfRule type="dataBar" priority="199">
      <dataBar>
        <cfvo type="min"/>
        <cfvo type="max"/>
        <color rgb="FFFF0000"/>
      </dataBar>
      <extLst>
        <ext xmlns:x14="http://schemas.microsoft.com/office/spreadsheetml/2009/9/main" uri="{B025F937-C7B1-47D3-B67F-A62EFF666E3E}">
          <x14:id>{CD3EA718-83EB-42AD-9A03-E09F4D6F5DA0}</x14:id>
        </ext>
      </extLst>
    </cfRule>
  </conditionalFormatting>
  <conditionalFormatting sqref="I122:I151">
    <cfRule type="dataBar" priority="200">
      <dataBar>
        <cfvo type="min"/>
        <cfvo type="max"/>
        <color rgb="FFFF0000"/>
      </dataBar>
      <extLst>
        <ext xmlns:x14="http://schemas.microsoft.com/office/spreadsheetml/2009/9/main" uri="{B025F937-C7B1-47D3-B67F-A62EFF666E3E}">
          <x14:id>{7561E607-69DB-4FE5-85A6-8EE0560F370D}</x14:id>
        </ext>
      </extLst>
    </cfRule>
  </conditionalFormatting>
  <conditionalFormatting sqref="I3:I121">
    <cfRule type="dataBar" priority="201">
      <dataBar>
        <cfvo type="min"/>
        <cfvo type="max"/>
        <color rgb="FFFF0000"/>
      </dataBar>
      <extLst>
        <ext xmlns:x14="http://schemas.microsoft.com/office/spreadsheetml/2009/9/main" uri="{B025F937-C7B1-47D3-B67F-A62EFF666E3E}">
          <x14:id>{338EB6F8-67FB-454D-816B-5BF48416EB84}</x14:id>
        </ext>
      </extLst>
    </cfRule>
  </conditionalFormatting>
  <conditionalFormatting sqref="I122:I151">
    <cfRule type="dataBar" priority="202">
      <dataBar>
        <cfvo type="min"/>
        <cfvo type="max"/>
        <color rgb="FFFF0000"/>
      </dataBar>
      <extLst>
        <ext xmlns:x14="http://schemas.microsoft.com/office/spreadsheetml/2009/9/main" uri="{B025F937-C7B1-47D3-B67F-A62EFF666E3E}">
          <x14:id>{10A50182-A1E6-4FD2-9CF6-DCAA628DCC32}</x14:id>
        </ext>
      </extLst>
    </cfRule>
  </conditionalFormatting>
  <conditionalFormatting sqref="I3:I121">
    <cfRule type="dataBar" priority="203">
      <dataBar>
        <cfvo type="min"/>
        <cfvo type="max"/>
        <color rgb="FFFF0000"/>
      </dataBar>
      <extLst>
        <ext xmlns:x14="http://schemas.microsoft.com/office/spreadsheetml/2009/9/main" uri="{B025F937-C7B1-47D3-B67F-A62EFF666E3E}">
          <x14:id>{AFA636A6-B964-4097-B496-C2A36EB28C98}</x14:id>
        </ext>
      </extLst>
    </cfRule>
  </conditionalFormatting>
  <conditionalFormatting sqref="I122:I151">
    <cfRule type="dataBar" priority="204">
      <dataBar>
        <cfvo type="min"/>
        <cfvo type="max"/>
        <color rgb="FFFF0000"/>
      </dataBar>
      <extLst>
        <ext xmlns:x14="http://schemas.microsoft.com/office/spreadsheetml/2009/9/main" uri="{B025F937-C7B1-47D3-B67F-A62EFF666E3E}">
          <x14:id>{DA1BF47F-FD96-4DF5-8A23-D0D6291259F2}</x14:id>
        </ext>
      </extLst>
    </cfRule>
  </conditionalFormatting>
  <conditionalFormatting sqref="I3:I121">
    <cfRule type="dataBar" priority="205">
      <dataBar>
        <cfvo type="min"/>
        <cfvo type="max"/>
        <color rgb="FFFF0000"/>
      </dataBar>
      <extLst>
        <ext xmlns:x14="http://schemas.microsoft.com/office/spreadsheetml/2009/9/main" uri="{B025F937-C7B1-47D3-B67F-A62EFF666E3E}">
          <x14:id>{58A18C23-7F0A-4655-872A-4D9B67C12ECE}</x14:id>
        </ext>
      </extLst>
    </cfRule>
  </conditionalFormatting>
  <conditionalFormatting sqref="I122:I151">
    <cfRule type="dataBar" priority="206">
      <dataBar>
        <cfvo type="min"/>
        <cfvo type="max"/>
        <color rgb="FFFF0000"/>
      </dataBar>
      <extLst>
        <ext xmlns:x14="http://schemas.microsoft.com/office/spreadsheetml/2009/9/main" uri="{B025F937-C7B1-47D3-B67F-A62EFF666E3E}">
          <x14:id>{358F45B6-A235-4B45-9B48-7F84FA6BBD91}</x14:id>
        </ext>
      </extLst>
    </cfRule>
  </conditionalFormatting>
  <conditionalFormatting sqref="I3:I121">
    <cfRule type="dataBar" priority="207">
      <dataBar>
        <cfvo type="min"/>
        <cfvo type="max"/>
        <color rgb="FFFF0000"/>
      </dataBar>
      <extLst>
        <ext xmlns:x14="http://schemas.microsoft.com/office/spreadsheetml/2009/9/main" uri="{B025F937-C7B1-47D3-B67F-A62EFF666E3E}">
          <x14:id>{3C17BC13-6D6B-49A8-A775-B8B0CF363496}</x14:id>
        </ext>
      </extLst>
    </cfRule>
  </conditionalFormatting>
  <conditionalFormatting sqref="I122:I151">
    <cfRule type="dataBar" priority="208">
      <dataBar>
        <cfvo type="min"/>
        <cfvo type="max"/>
        <color rgb="FFFF0000"/>
      </dataBar>
      <extLst>
        <ext xmlns:x14="http://schemas.microsoft.com/office/spreadsheetml/2009/9/main" uri="{B025F937-C7B1-47D3-B67F-A62EFF666E3E}">
          <x14:id>{FDD402C9-93DA-438F-A8E9-46B4A77847C5}</x14:id>
        </ext>
      </extLst>
    </cfRule>
  </conditionalFormatting>
  <conditionalFormatting sqref="I3:I121">
    <cfRule type="dataBar" priority="209">
      <dataBar>
        <cfvo type="min"/>
        <cfvo type="max"/>
        <color rgb="FFFF0000"/>
      </dataBar>
      <extLst>
        <ext xmlns:x14="http://schemas.microsoft.com/office/spreadsheetml/2009/9/main" uri="{B025F937-C7B1-47D3-B67F-A62EFF666E3E}">
          <x14:id>{5F804835-C897-4818-ABD7-A515775A186C}</x14:id>
        </ext>
      </extLst>
    </cfRule>
  </conditionalFormatting>
  <conditionalFormatting sqref="I122:I151">
    <cfRule type="dataBar" priority="210">
      <dataBar>
        <cfvo type="min"/>
        <cfvo type="max"/>
        <color rgb="FFFF0000"/>
      </dataBar>
      <extLst>
        <ext xmlns:x14="http://schemas.microsoft.com/office/spreadsheetml/2009/9/main" uri="{B025F937-C7B1-47D3-B67F-A62EFF666E3E}">
          <x14:id>{5A6DE162-6C9D-4ECA-9A60-C7F31EA1F72A}</x14:id>
        </ext>
      </extLst>
    </cfRule>
  </conditionalFormatting>
  <conditionalFormatting sqref="I3:I121">
    <cfRule type="dataBar" priority="211">
      <dataBar>
        <cfvo type="min"/>
        <cfvo type="max"/>
        <color rgb="FFFF0000"/>
      </dataBar>
      <extLst>
        <ext xmlns:x14="http://schemas.microsoft.com/office/spreadsheetml/2009/9/main" uri="{B025F937-C7B1-47D3-B67F-A62EFF666E3E}">
          <x14:id>{BDD3DA20-2B60-4542-B392-F0C27CF38A71}</x14:id>
        </ext>
      </extLst>
    </cfRule>
  </conditionalFormatting>
  <conditionalFormatting sqref="I122:I151">
    <cfRule type="dataBar" priority="212">
      <dataBar>
        <cfvo type="min"/>
        <cfvo type="max"/>
        <color rgb="FFFF0000"/>
      </dataBar>
      <extLst>
        <ext xmlns:x14="http://schemas.microsoft.com/office/spreadsheetml/2009/9/main" uri="{B025F937-C7B1-47D3-B67F-A62EFF666E3E}">
          <x14:id>{5DAF3FA1-DEE8-447B-9476-A68470A705B7}</x14:id>
        </ext>
      </extLst>
    </cfRule>
  </conditionalFormatting>
  <conditionalFormatting sqref="I3:I121">
    <cfRule type="dataBar" priority="213">
      <dataBar>
        <cfvo type="min"/>
        <cfvo type="max"/>
        <color rgb="FFFF0000"/>
      </dataBar>
      <extLst>
        <ext xmlns:x14="http://schemas.microsoft.com/office/spreadsheetml/2009/9/main" uri="{B025F937-C7B1-47D3-B67F-A62EFF666E3E}">
          <x14:id>{D1A86099-3AA6-4747-9BC9-C92A182D2F55}</x14:id>
        </ext>
      </extLst>
    </cfRule>
  </conditionalFormatting>
  <conditionalFormatting sqref="I122:I151">
    <cfRule type="dataBar" priority="214">
      <dataBar>
        <cfvo type="min"/>
        <cfvo type="max"/>
        <color rgb="FFFF0000"/>
      </dataBar>
      <extLst>
        <ext xmlns:x14="http://schemas.microsoft.com/office/spreadsheetml/2009/9/main" uri="{B025F937-C7B1-47D3-B67F-A62EFF666E3E}">
          <x14:id>{3C558FE2-8EEF-400F-A5FB-C121352126D8}</x14:id>
        </ext>
      </extLst>
    </cfRule>
  </conditionalFormatting>
  <conditionalFormatting sqref="I3:I121">
    <cfRule type="dataBar" priority="215">
      <dataBar>
        <cfvo type="min"/>
        <cfvo type="max"/>
        <color rgb="FFFF0000"/>
      </dataBar>
      <extLst>
        <ext xmlns:x14="http://schemas.microsoft.com/office/spreadsheetml/2009/9/main" uri="{B025F937-C7B1-47D3-B67F-A62EFF666E3E}">
          <x14:id>{F6D74C4B-2961-4F7F-AF19-2CAC26D81016}</x14:id>
        </ext>
      </extLst>
    </cfRule>
  </conditionalFormatting>
  <conditionalFormatting sqref="I122:I151">
    <cfRule type="dataBar" priority="216">
      <dataBar>
        <cfvo type="min"/>
        <cfvo type="max"/>
        <color rgb="FFFF0000"/>
      </dataBar>
      <extLst>
        <ext xmlns:x14="http://schemas.microsoft.com/office/spreadsheetml/2009/9/main" uri="{B025F937-C7B1-47D3-B67F-A62EFF666E3E}">
          <x14:id>{87410CAF-9041-4378-8B19-247544B229A7}</x14:id>
        </ext>
      </extLst>
    </cfRule>
  </conditionalFormatting>
  <conditionalFormatting sqref="I3:I121">
    <cfRule type="dataBar" priority="217">
      <dataBar>
        <cfvo type="min"/>
        <cfvo type="max"/>
        <color rgb="FFFF0000"/>
      </dataBar>
      <extLst>
        <ext xmlns:x14="http://schemas.microsoft.com/office/spreadsheetml/2009/9/main" uri="{B025F937-C7B1-47D3-B67F-A62EFF666E3E}">
          <x14:id>{8D1317F9-6BCE-48B9-9FCC-48C5D0515C78}</x14:id>
        </ext>
      </extLst>
    </cfRule>
  </conditionalFormatting>
  <conditionalFormatting sqref="I122:I151">
    <cfRule type="dataBar" priority="218">
      <dataBar>
        <cfvo type="min"/>
        <cfvo type="max"/>
        <color rgb="FFFF0000"/>
      </dataBar>
      <extLst>
        <ext xmlns:x14="http://schemas.microsoft.com/office/spreadsheetml/2009/9/main" uri="{B025F937-C7B1-47D3-B67F-A62EFF666E3E}">
          <x14:id>{239D3ADF-F8C5-4F26-A808-3D8CBD0167D6}</x14:id>
        </ext>
      </extLst>
    </cfRule>
  </conditionalFormatting>
  <conditionalFormatting sqref="I3:I121">
    <cfRule type="dataBar" priority="219">
      <dataBar>
        <cfvo type="min"/>
        <cfvo type="max"/>
        <color rgb="FFFF0000"/>
      </dataBar>
      <extLst>
        <ext xmlns:x14="http://schemas.microsoft.com/office/spreadsheetml/2009/9/main" uri="{B025F937-C7B1-47D3-B67F-A62EFF666E3E}">
          <x14:id>{D641350B-8364-49D1-8D4C-797938D201F5}</x14:id>
        </ext>
      </extLst>
    </cfRule>
  </conditionalFormatting>
  <conditionalFormatting sqref="I122:I151">
    <cfRule type="dataBar" priority="220">
      <dataBar>
        <cfvo type="min"/>
        <cfvo type="max"/>
        <color rgb="FFFF0000"/>
      </dataBar>
      <extLst>
        <ext xmlns:x14="http://schemas.microsoft.com/office/spreadsheetml/2009/9/main" uri="{B025F937-C7B1-47D3-B67F-A62EFF666E3E}">
          <x14:id>{FF39A72E-5EE5-4CC3-BCFF-D207E9D2521A}</x14:id>
        </ext>
      </extLst>
    </cfRule>
  </conditionalFormatting>
  <conditionalFormatting sqref="I3:I121">
    <cfRule type="dataBar" priority="221">
      <dataBar>
        <cfvo type="min"/>
        <cfvo type="max"/>
        <color rgb="FFFF0000"/>
      </dataBar>
      <extLst>
        <ext xmlns:x14="http://schemas.microsoft.com/office/spreadsheetml/2009/9/main" uri="{B025F937-C7B1-47D3-B67F-A62EFF666E3E}">
          <x14:id>{2C0F92E7-0DD2-4BAC-AC13-8F8DA5714A1E}</x14:id>
        </ext>
      </extLst>
    </cfRule>
  </conditionalFormatting>
  <conditionalFormatting sqref="I122:I151">
    <cfRule type="dataBar" priority="222">
      <dataBar>
        <cfvo type="min"/>
        <cfvo type="max"/>
        <color rgb="FFFF0000"/>
      </dataBar>
      <extLst>
        <ext xmlns:x14="http://schemas.microsoft.com/office/spreadsheetml/2009/9/main" uri="{B025F937-C7B1-47D3-B67F-A62EFF666E3E}">
          <x14:id>{3649D587-C2E7-4087-BDA0-1046E68087EE}</x14:id>
        </ext>
      </extLst>
    </cfRule>
  </conditionalFormatting>
  <conditionalFormatting sqref="I3:I121">
    <cfRule type="dataBar" priority="223">
      <dataBar>
        <cfvo type="min"/>
        <cfvo type="max"/>
        <color rgb="FFFF0000"/>
      </dataBar>
      <extLst>
        <ext xmlns:x14="http://schemas.microsoft.com/office/spreadsheetml/2009/9/main" uri="{B025F937-C7B1-47D3-B67F-A62EFF666E3E}">
          <x14:id>{7811BA74-0CE7-4E0F-AC10-4FA10C64231C}</x14:id>
        </ext>
      </extLst>
    </cfRule>
  </conditionalFormatting>
  <conditionalFormatting sqref="I122:I151">
    <cfRule type="dataBar" priority="224">
      <dataBar>
        <cfvo type="min"/>
        <cfvo type="max"/>
        <color rgb="FFFF0000"/>
      </dataBar>
      <extLst>
        <ext xmlns:x14="http://schemas.microsoft.com/office/spreadsheetml/2009/9/main" uri="{B025F937-C7B1-47D3-B67F-A62EFF666E3E}">
          <x14:id>{235B944B-DD84-4B85-932C-8DC7DD6E5961}</x14:id>
        </ext>
      </extLst>
    </cfRule>
  </conditionalFormatting>
  <conditionalFormatting sqref="I3:I121">
    <cfRule type="dataBar" priority="225">
      <dataBar>
        <cfvo type="min"/>
        <cfvo type="max"/>
        <color rgb="FFFF0000"/>
      </dataBar>
      <extLst>
        <ext xmlns:x14="http://schemas.microsoft.com/office/spreadsheetml/2009/9/main" uri="{B025F937-C7B1-47D3-B67F-A62EFF666E3E}">
          <x14:id>{5AA10B99-E874-4369-9F8F-3FDBE35DA89F}</x14:id>
        </ext>
      </extLst>
    </cfRule>
  </conditionalFormatting>
  <conditionalFormatting sqref="I122:I151">
    <cfRule type="dataBar" priority="226">
      <dataBar>
        <cfvo type="min"/>
        <cfvo type="max"/>
        <color rgb="FFFF0000"/>
      </dataBar>
      <extLst>
        <ext xmlns:x14="http://schemas.microsoft.com/office/spreadsheetml/2009/9/main" uri="{B025F937-C7B1-47D3-B67F-A62EFF666E3E}">
          <x14:id>{7C4A4C38-5594-4F47-A129-6C92B7B2104D}</x14:id>
        </ext>
      </extLst>
    </cfRule>
  </conditionalFormatting>
  <conditionalFormatting sqref="I3:I121">
    <cfRule type="dataBar" priority="227">
      <dataBar>
        <cfvo type="min"/>
        <cfvo type="max"/>
        <color rgb="FFFF0000"/>
      </dataBar>
      <extLst>
        <ext xmlns:x14="http://schemas.microsoft.com/office/spreadsheetml/2009/9/main" uri="{B025F937-C7B1-47D3-B67F-A62EFF666E3E}">
          <x14:id>{CE76921B-7AAD-4DD3-9F0E-C2D918D74113}</x14:id>
        </ext>
      </extLst>
    </cfRule>
  </conditionalFormatting>
  <conditionalFormatting sqref="I122:I151">
    <cfRule type="dataBar" priority="228">
      <dataBar>
        <cfvo type="min"/>
        <cfvo type="max"/>
        <color rgb="FFFF0000"/>
      </dataBar>
      <extLst>
        <ext xmlns:x14="http://schemas.microsoft.com/office/spreadsheetml/2009/9/main" uri="{B025F937-C7B1-47D3-B67F-A62EFF666E3E}">
          <x14:id>{49CF1E0F-6E3D-4AA9-8BF3-D7A2843D02C8}</x14:id>
        </ext>
      </extLst>
    </cfRule>
  </conditionalFormatting>
  <conditionalFormatting sqref="I3:I121">
    <cfRule type="dataBar" priority="229">
      <dataBar>
        <cfvo type="min"/>
        <cfvo type="max"/>
        <color rgb="FFFF0000"/>
      </dataBar>
      <extLst>
        <ext xmlns:x14="http://schemas.microsoft.com/office/spreadsheetml/2009/9/main" uri="{B025F937-C7B1-47D3-B67F-A62EFF666E3E}">
          <x14:id>{CDADF228-9380-4FF1-8F26-B694B03A6B6C}</x14:id>
        </ext>
      </extLst>
    </cfRule>
  </conditionalFormatting>
  <conditionalFormatting sqref="I122:I151">
    <cfRule type="dataBar" priority="230">
      <dataBar>
        <cfvo type="min"/>
        <cfvo type="max"/>
        <color rgb="FFFF0000"/>
      </dataBar>
      <extLst>
        <ext xmlns:x14="http://schemas.microsoft.com/office/spreadsheetml/2009/9/main" uri="{B025F937-C7B1-47D3-B67F-A62EFF666E3E}">
          <x14:id>{4519D1E6-F646-4B56-A2C6-837C83A638F7}</x14:id>
        </ext>
      </extLst>
    </cfRule>
  </conditionalFormatting>
  <conditionalFormatting sqref="I3:I121">
    <cfRule type="dataBar" priority="231">
      <dataBar>
        <cfvo type="min"/>
        <cfvo type="max"/>
        <color rgb="FFFF0000"/>
      </dataBar>
      <extLst>
        <ext xmlns:x14="http://schemas.microsoft.com/office/spreadsheetml/2009/9/main" uri="{B025F937-C7B1-47D3-B67F-A62EFF666E3E}">
          <x14:id>{0826EEB5-9E49-49BF-8B6F-3907E2350375}</x14:id>
        </ext>
      </extLst>
    </cfRule>
  </conditionalFormatting>
  <conditionalFormatting sqref="I122:I151">
    <cfRule type="dataBar" priority="232">
      <dataBar>
        <cfvo type="min"/>
        <cfvo type="max"/>
        <color rgb="FFFF0000"/>
      </dataBar>
      <extLst>
        <ext xmlns:x14="http://schemas.microsoft.com/office/spreadsheetml/2009/9/main" uri="{B025F937-C7B1-47D3-B67F-A62EFF666E3E}">
          <x14:id>{DC1BBB8B-A944-4E50-99F0-B0C019F318C2}</x14:id>
        </ext>
      </extLst>
    </cfRule>
  </conditionalFormatting>
  <conditionalFormatting sqref="I3:I121">
    <cfRule type="dataBar" priority="233">
      <dataBar>
        <cfvo type="min"/>
        <cfvo type="max"/>
        <color rgb="FFFF0000"/>
      </dataBar>
      <extLst>
        <ext xmlns:x14="http://schemas.microsoft.com/office/spreadsheetml/2009/9/main" uri="{B025F937-C7B1-47D3-B67F-A62EFF666E3E}">
          <x14:id>{38D451A2-05E0-4EFC-B3B9-92A6C8FB08E2}</x14:id>
        </ext>
      </extLst>
    </cfRule>
  </conditionalFormatting>
  <conditionalFormatting sqref="I122:I151">
    <cfRule type="dataBar" priority="234">
      <dataBar>
        <cfvo type="min"/>
        <cfvo type="max"/>
        <color rgb="FFFF0000"/>
      </dataBar>
      <extLst>
        <ext xmlns:x14="http://schemas.microsoft.com/office/spreadsheetml/2009/9/main" uri="{B025F937-C7B1-47D3-B67F-A62EFF666E3E}">
          <x14:id>{F52A9A09-F669-49E3-AE54-31668F7DFA87}</x14:id>
        </ext>
      </extLst>
    </cfRule>
  </conditionalFormatting>
  <conditionalFormatting sqref="I3:I121">
    <cfRule type="dataBar" priority="235">
      <dataBar>
        <cfvo type="min"/>
        <cfvo type="max"/>
        <color rgb="FFFF0000"/>
      </dataBar>
      <extLst>
        <ext xmlns:x14="http://schemas.microsoft.com/office/spreadsheetml/2009/9/main" uri="{B025F937-C7B1-47D3-B67F-A62EFF666E3E}">
          <x14:id>{2315766C-7A2D-4A1F-835D-45887896B3F4}</x14:id>
        </ext>
      </extLst>
    </cfRule>
  </conditionalFormatting>
  <conditionalFormatting sqref="I122:I151">
    <cfRule type="dataBar" priority="236">
      <dataBar>
        <cfvo type="min"/>
        <cfvo type="max"/>
        <color rgb="FFFF0000"/>
      </dataBar>
      <extLst>
        <ext xmlns:x14="http://schemas.microsoft.com/office/spreadsheetml/2009/9/main" uri="{B025F937-C7B1-47D3-B67F-A62EFF666E3E}">
          <x14:id>{DD489DB1-754C-420D-B3D7-40E792B4F899}</x14:id>
        </ext>
      </extLst>
    </cfRule>
  </conditionalFormatting>
  <conditionalFormatting sqref="I3:I121">
    <cfRule type="dataBar" priority="237">
      <dataBar>
        <cfvo type="min"/>
        <cfvo type="max"/>
        <color rgb="FFFF0000"/>
      </dataBar>
      <extLst>
        <ext xmlns:x14="http://schemas.microsoft.com/office/spreadsheetml/2009/9/main" uri="{B025F937-C7B1-47D3-B67F-A62EFF666E3E}">
          <x14:id>{4FF06546-8A3E-4E8A-A666-62A9FDEF8881}</x14:id>
        </ext>
      </extLst>
    </cfRule>
  </conditionalFormatting>
  <conditionalFormatting sqref="I122:I151">
    <cfRule type="dataBar" priority="238">
      <dataBar>
        <cfvo type="min"/>
        <cfvo type="max"/>
        <color rgb="FFFF0000"/>
      </dataBar>
      <extLst>
        <ext xmlns:x14="http://schemas.microsoft.com/office/spreadsheetml/2009/9/main" uri="{B025F937-C7B1-47D3-B67F-A62EFF666E3E}">
          <x14:id>{9BE7BB97-B690-4BDF-8B0D-3C73A6C6CB33}</x14:id>
        </ext>
      </extLst>
    </cfRule>
  </conditionalFormatting>
  <conditionalFormatting sqref="I3:I121">
    <cfRule type="dataBar" priority="239">
      <dataBar>
        <cfvo type="min"/>
        <cfvo type="max"/>
        <color rgb="FFFF0000"/>
      </dataBar>
      <extLst>
        <ext xmlns:x14="http://schemas.microsoft.com/office/spreadsheetml/2009/9/main" uri="{B025F937-C7B1-47D3-B67F-A62EFF666E3E}">
          <x14:id>{5F9CCBE8-F0EF-4D4B-8BE1-A83367BBEDC2}</x14:id>
        </ext>
      </extLst>
    </cfRule>
  </conditionalFormatting>
  <conditionalFormatting sqref="I122:I151">
    <cfRule type="dataBar" priority="240">
      <dataBar>
        <cfvo type="min"/>
        <cfvo type="max"/>
        <color rgb="FFFF0000"/>
      </dataBar>
      <extLst>
        <ext xmlns:x14="http://schemas.microsoft.com/office/spreadsheetml/2009/9/main" uri="{B025F937-C7B1-47D3-B67F-A62EFF666E3E}">
          <x14:id>{355D2487-5081-4D49-B11C-FADF18EE7232}</x14:id>
        </ext>
      </extLst>
    </cfRule>
  </conditionalFormatting>
  <conditionalFormatting sqref="I3:I121">
    <cfRule type="dataBar" priority="241">
      <dataBar>
        <cfvo type="min"/>
        <cfvo type="max"/>
        <color rgb="FFFF0000"/>
      </dataBar>
      <extLst>
        <ext xmlns:x14="http://schemas.microsoft.com/office/spreadsheetml/2009/9/main" uri="{B025F937-C7B1-47D3-B67F-A62EFF666E3E}">
          <x14:id>{11156519-562E-4217-904E-4E91522F3E84}</x14:id>
        </ext>
      </extLst>
    </cfRule>
  </conditionalFormatting>
  <conditionalFormatting sqref="I122:I151">
    <cfRule type="dataBar" priority="242">
      <dataBar>
        <cfvo type="min"/>
        <cfvo type="max"/>
        <color rgb="FFFF0000"/>
      </dataBar>
      <extLst>
        <ext xmlns:x14="http://schemas.microsoft.com/office/spreadsheetml/2009/9/main" uri="{B025F937-C7B1-47D3-B67F-A62EFF666E3E}">
          <x14:id>{2095A07D-22D2-480D-B120-C5C820FFAAEB}</x14:id>
        </ext>
      </extLst>
    </cfRule>
  </conditionalFormatting>
  <conditionalFormatting sqref="I3:I121">
    <cfRule type="dataBar" priority="243">
      <dataBar>
        <cfvo type="min"/>
        <cfvo type="max"/>
        <color rgb="FFFF0000"/>
      </dataBar>
      <extLst>
        <ext xmlns:x14="http://schemas.microsoft.com/office/spreadsheetml/2009/9/main" uri="{B025F937-C7B1-47D3-B67F-A62EFF666E3E}">
          <x14:id>{7B7921DD-1663-4E5E-AA4D-31D0AC5E75FC}</x14:id>
        </ext>
      </extLst>
    </cfRule>
  </conditionalFormatting>
  <conditionalFormatting sqref="I122:I151">
    <cfRule type="dataBar" priority="244">
      <dataBar>
        <cfvo type="min"/>
        <cfvo type="max"/>
        <color rgb="FFFF0000"/>
      </dataBar>
      <extLst>
        <ext xmlns:x14="http://schemas.microsoft.com/office/spreadsheetml/2009/9/main" uri="{B025F937-C7B1-47D3-B67F-A62EFF666E3E}">
          <x14:id>{FF9A10F0-91CD-41BE-AD21-0A7AE2BCDE8D}</x14:id>
        </ext>
      </extLst>
    </cfRule>
  </conditionalFormatting>
  <conditionalFormatting sqref="I3:I121">
    <cfRule type="dataBar" priority="245">
      <dataBar>
        <cfvo type="min"/>
        <cfvo type="max"/>
        <color rgb="FFFF0000"/>
      </dataBar>
      <extLst>
        <ext xmlns:x14="http://schemas.microsoft.com/office/spreadsheetml/2009/9/main" uri="{B025F937-C7B1-47D3-B67F-A62EFF666E3E}">
          <x14:id>{B4E3E842-4DD1-4C61-BC7B-EB2F70266EA6}</x14:id>
        </ext>
      </extLst>
    </cfRule>
  </conditionalFormatting>
  <conditionalFormatting sqref="I122:I151">
    <cfRule type="dataBar" priority="246">
      <dataBar>
        <cfvo type="min"/>
        <cfvo type="max"/>
        <color rgb="FFFF0000"/>
      </dataBar>
      <extLst>
        <ext xmlns:x14="http://schemas.microsoft.com/office/spreadsheetml/2009/9/main" uri="{B025F937-C7B1-47D3-B67F-A62EFF666E3E}">
          <x14:id>{DFC2D7CE-4CA2-4016-AC87-37A1CED86CFB}</x14:id>
        </ext>
      </extLst>
    </cfRule>
  </conditionalFormatting>
  <conditionalFormatting sqref="I3:I121">
    <cfRule type="dataBar" priority="247">
      <dataBar>
        <cfvo type="min"/>
        <cfvo type="max"/>
        <color rgb="FF315F97"/>
      </dataBar>
      <extLst>
        <ext xmlns:x14="http://schemas.microsoft.com/office/spreadsheetml/2009/9/main" uri="{B025F937-C7B1-47D3-B67F-A62EFF666E3E}">
          <x14:id>{2A1A3C71-69EF-44CE-A8ED-EB3E3C0DE870}</x14:id>
        </ext>
      </extLst>
    </cfRule>
  </conditionalFormatting>
  <conditionalFormatting sqref="I122:I151">
    <cfRule type="dataBar" priority="248">
      <dataBar>
        <cfvo type="min"/>
        <cfvo type="max"/>
        <color rgb="FF315F97"/>
      </dataBar>
      <extLst>
        <ext xmlns:x14="http://schemas.microsoft.com/office/spreadsheetml/2009/9/main" uri="{B025F937-C7B1-47D3-B67F-A62EFF666E3E}">
          <x14:id>{76F1B815-3B3A-4FC9-B9A7-F726EE58BBEF}</x14:id>
        </ext>
      </extLst>
    </cfRule>
  </conditionalFormatting>
  <conditionalFormatting sqref="I3:I121">
    <cfRule type="dataBar" priority="249">
      <dataBar>
        <cfvo type="min"/>
        <cfvo type="max"/>
        <color rgb="FF315F97"/>
      </dataBar>
      <extLst>
        <ext xmlns:x14="http://schemas.microsoft.com/office/spreadsheetml/2009/9/main" uri="{B025F937-C7B1-47D3-B67F-A62EFF666E3E}">
          <x14:id>{6341F1FF-9EAC-49A7-9FC3-2A34E52B071C}</x14:id>
        </ext>
      </extLst>
    </cfRule>
  </conditionalFormatting>
  <conditionalFormatting sqref="I122:I151">
    <cfRule type="dataBar" priority="250">
      <dataBar>
        <cfvo type="min"/>
        <cfvo type="max"/>
        <color rgb="FF315F97"/>
      </dataBar>
      <extLst>
        <ext xmlns:x14="http://schemas.microsoft.com/office/spreadsheetml/2009/9/main" uri="{B025F937-C7B1-47D3-B67F-A62EFF666E3E}">
          <x14:id>{6578DE72-9B60-49DE-8106-221A93A70D75}</x14:id>
        </ext>
      </extLst>
    </cfRule>
  </conditionalFormatting>
  <conditionalFormatting sqref="I3:I121">
    <cfRule type="dataBar" priority="251">
      <dataBar>
        <cfvo type="min"/>
        <cfvo type="max"/>
        <color rgb="FF315F97"/>
      </dataBar>
      <extLst>
        <ext xmlns:x14="http://schemas.microsoft.com/office/spreadsheetml/2009/9/main" uri="{B025F937-C7B1-47D3-B67F-A62EFF666E3E}">
          <x14:id>{23026368-46C3-4791-A180-5111D943EAD2}</x14:id>
        </ext>
      </extLst>
    </cfRule>
  </conditionalFormatting>
  <conditionalFormatting sqref="I122:I151">
    <cfRule type="dataBar" priority="252">
      <dataBar>
        <cfvo type="min"/>
        <cfvo type="max"/>
        <color rgb="FF315F97"/>
      </dataBar>
      <extLst>
        <ext xmlns:x14="http://schemas.microsoft.com/office/spreadsheetml/2009/9/main" uri="{B025F937-C7B1-47D3-B67F-A62EFF666E3E}">
          <x14:id>{9805262C-4D7E-4077-A00D-296B9E69832E}</x14:id>
        </ext>
      </extLst>
    </cfRule>
  </conditionalFormatting>
  <conditionalFormatting sqref="I3:I121">
    <cfRule type="dataBar" priority="253">
      <dataBar>
        <cfvo type="min"/>
        <cfvo type="max"/>
        <color rgb="FF315F97"/>
      </dataBar>
      <extLst>
        <ext xmlns:x14="http://schemas.microsoft.com/office/spreadsheetml/2009/9/main" uri="{B025F937-C7B1-47D3-B67F-A62EFF666E3E}">
          <x14:id>{6141863B-1129-415F-8246-E822449A2312}</x14:id>
        </ext>
      </extLst>
    </cfRule>
  </conditionalFormatting>
  <conditionalFormatting sqref="I122:I151">
    <cfRule type="dataBar" priority="254">
      <dataBar>
        <cfvo type="min"/>
        <cfvo type="max"/>
        <color rgb="FF315F97"/>
      </dataBar>
      <extLst>
        <ext xmlns:x14="http://schemas.microsoft.com/office/spreadsheetml/2009/9/main" uri="{B025F937-C7B1-47D3-B67F-A62EFF666E3E}">
          <x14:id>{A65DDD42-56D5-4B2F-85D8-7AD17CCE4CB8}</x14:id>
        </ext>
      </extLst>
    </cfRule>
  </conditionalFormatting>
  <conditionalFormatting sqref="I3:I121">
    <cfRule type="dataBar" priority="255">
      <dataBar>
        <cfvo type="min"/>
        <cfvo type="max"/>
        <color rgb="FF315F97"/>
      </dataBar>
      <extLst>
        <ext xmlns:x14="http://schemas.microsoft.com/office/spreadsheetml/2009/9/main" uri="{B025F937-C7B1-47D3-B67F-A62EFF666E3E}">
          <x14:id>{8C1E5D9E-C4B1-404B-AC2B-EFB15352D329}</x14:id>
        </ext>
      </extLst>
    </cfRule>
  </conditionalFormatting>
  <conditionalFormatting sqref="I122:I151">
    <cfRule type="dataBar" priority="256">
      <dataBar>
        <cfvo type="min"/>
        <cfvo type="max"/>
        <color rgb="FF315F97"/>
      </dataBar>
      <extLst>
        <ext xmlns:x14="http://schemas.microsoft.com/office/spreadsheetml/2009/9/main" uri="{B025F937-C7B1-47D3-B67F-A62EFF666E3E}">
          <x14:id>{2F62FB71-DAA8-4602-9727-D9D69585F0BD}</x14:id>
        </ext>
      </extLst>
    </cfRule>
  </conditionalFormatting>
  <conditionalFormatting sqref="I3:I121">
    <cfRule type="dataBar" priority="257">
      <dataBar>
        <cfvo type="min"/>
        <cfvo type="max"/>
        <color rgb="FF315F97"/>
      </dataBar>
      <extLst>
        <ext xmlns:x14="http://schemas.microsoft.com/office/spreadsheetml/2009/9/main" uri="{B025F937-C7B1-47D3-B67F-A62EFF666E3E}">
          <x14:id>{F8422F86-9035-475D-83F1-8E89BCFEF944}</x14:id>
        </ext>
      </extLst>
    </cfRule>
  </conditionalFormatting>
  <conditionalFormatting sqref="I122:I151">
    <cfRule type="dataBar" priority="258">
      <dataBar>
        <cfvo type="min"/>
        <cfvo type="max"/>
        <color rgb="FF315F97"/>
      </dataBar>
      <extLst>
        <ext xmlns:x14="http://schemas.microsoft.com/office/spreadsheetml/2009/9/main" uri="{B025F937-C7B1-47D3-B67F-A62EFF666E3E}">
          <x14:id>{1A2CF6D8-5FC8-4E95-8C6B-1D93300F1790}</x14:id>
        </ext>
      </extLst>
    </cfRule>
  </conditionalFormatting>
  <conditionalFormatting sqref="I3:I121">
    <cfRule type="dataBar" priority="259">
      <dataBar>
        <cfvo type="min"/>
        <cfvo type="max"/>
        <color rgb="FF315F97"/>
      </dataBar>
      <extLst>
        <ext xmlns:x14="http://schemas.microsoft.com/office/spreadsheetml/2009/9/main" uri="{B025F937-C7B1-47D3-B67F-A62EFF666E3E}">
          <x14:id>{176FDB8E-C4AE-4D68-8CF7-264EBA39038D}</x14:id>
        </ext>
      </extLst>
    </cfRule>
  </conditionalFormatting>
  <conditionalFormatting sqref="I122:I151">
    <cfRule type="dataBar" priority="260">
      <dataBar>
        <cfvo type="min"/>
        <cfvo type="max"/>
        <color rgb="FF315F97"/>
      </dataBar>
      <extLst>
        <ext xmlns:x14="http://schemas.microsoft.com/office/spreadsheetml/2009/9/main" uri="{B025F937-C7B1-47D3-B67F-A62EFF666E3E}">
          <x14:id>{07EEEE8A-9826-4C46-93C4-5237021BEAA5}</x14:id>
        </ext>
      </extLst>
    </cfRule>
  </conditionalFormatting>
  <conditionalFormatting sqref="I3:I121">
    <cfRule type="dataBar" priority="261">
      <dataBar>
        <cfvo type="min"/>
        <cfvo type="max"/>
        <color rgb="FF315F97"/>
      </dataBar>
      <extLst>
        <ext xmlns:x14="http://schemas.microsoft.com/office/spreadsheetml/2009/9/main" uri="{B025F937-C7B1-47D3-B67F-A62EFF666E3E}">
          <x14:id>{16C7BBCA-3BE3-4E3D-B1F1-D65C6AB7F1CD}</x14:id>
        </ext>
      </extLst>
    </cfRule>
  </conditionalFormatting>
  <conditionalFormatting sqref="I122:I151">
    <cfRule type="dataBar" priority="262">
      <dataBar>
        <cfvo type="min"/>
        <cfvo type="max"/>
        <color rgb="FF315F97"/>
      </dataBar>
      <extLst>
        <ext xmlns:x14="http://schemas.microsoft.com/office/spreadsheetml/2009/9/main" uri="{B025F937-C7B1-47D3-B67F-A62EFF666E3E}">
          <x14:id>{A8624CF2-B556-49C2-98CE-B2B7D9CCA7C3}</x14:id>
        </ext>
      </extLst>
    </cfRule>
  </conditionalFormatting>
  <conditionalFormatting sqref="I3:I121">
    <cfRule type="dataBar" priority="263">
      <dataBar>
        <cfvo type="min"/>
        <cfvo type="max"/>
        <color rgb="FF315F97"/>
      </dataBar>
      <extLst>
        <ext xmlns:x14="http://schemas.microsoft.com/office/spreadsheetml/2009/9/main" uri="{B025F937-C7B1-47D3-B67F-A62EFF666E3E}">
          <x14:id>{80E2A184-0222-4AB2-B6AD-DD4BCFFF20B7}</x14:id>
        </ext>
      </extLst>
    </cfRule>
  </conditionalFormatting>
  <conditionalFormatting sqref="I122:I151">
    <cfRule type="dataBar" priority="264">
      <dataBar>
        <cfvo type="min"/>
        <cfvo type="max"/>
        <color rgb="FF315F97"/>
      </dataBar>
      <extLst>
        <ext xmlns:x14="http://schemas.microsoft.com/office/spreadsheetml/2009/9/main" uri="{B025F937-C7B1-47D3-B67F-A62EFF666E3E}">
          <x14:id>{D325A3C3-7687-48ED-B977-E9CE85DEB6F6}</x14:id>
        </ext>
      </extLst>
    </cfRule>
  </conditionalFormatting>
  <conditionalFormatting sqref="I3:I121">
    <cfRule type="dataBar" priority="265">
      <dataBar>
        <cfvo type="min"/>
        <cfvo type="max"/>
        <color rgb="FF315F97"/>
      </dataBar>
      <extLst>
        <ext xmlns:x14="http://schemas.microsoft.com/office/spreadsheetml/2009/9/main" uri="{B025F937-C7B1-47D3-B67F-A62EFF666E3E}">
          <x14:id>{B16223EC-EB69-49B0-BEC2-A75F7C49779D}</x14:id>
        </ext>
      </extLst>
    </cfRule>
  </conditionalFormatting>
  <conditionalFormatting sqref="I122:I151">
    <cfRule type="dataBar" priority="266">
      <dataBar>
        <cfvo type="min"/>
        <cfvo type="max"/>
        <color rgb="FF315F97"/>
      </dataBar>
      <extLst>
        <ext xmlns:x14="http://schemas.microsoft.com/office/spreadsheetml/2009/9/main" uri="{B025F937-C7B1-47D3-B67F-A62EFF666E3E}">
          <x14:id>{70ECAA3E-58EE-4884-8925-9EC3F51439AD}</x14:id>
        </ext>
      </extLst>
    </cfRule>
  </conditionalFormatting>
  <conditionalFormatting sqref="I3:I121">
    <cfRule type="dataBar" priority="267">
      <dataBar>
        <cfvo type="min"/>
        <cfvo type="max"/>
        <color rgb="FF315F97"/>
      </dataBar>
      <extLst>
        <ext xmlns:x14="http://schemas.microsoft.com/office/spreadsheetml/2009/9/main" uri="{B025F937-C7B1-47D3-B67F-A62EFF666E3E}">
          <x14:id>{181D6FFC-4107-430E-80D6-721651B70F34}</x14:id>
        </ext>
      </extLst>
    </cfRule>
  </conditionalFormatting>
  <conditionalFormatting sqref="I122:I151">
    <cfRule type="dataBar" priority="268">
      <dataBar>
        <cfvo type="min"/>
        <cfvo type="max"/>
        <color rgb="FF315F97"/>
      </dataBar>
      <extLst>
        <ext xmlns:x14="http://schemas.microsoft.com/office/spreadsheetml/2009/9/main" uri="{B025F937-C7B1-47D3-B67F-A62EFF666E3E}">
          <x14:id>{02E12119-E889-4858-AA25-410169549E84}</x14:id>
        </ext>
      </extLst>
    </cfRule>
  </conditionalFormatting>
  <conditionalFormatting sqref="I3:I121">
    <cfRule type="dataBar" priority="269">
      <dataBar>
        <cfvo type="min"/>
        <cfvo type="max"/>
        <color rgb="FF315F97"/>
      </dataBar>
      <extLst>
        <ext xmlns:x14="http://schemas.microsoft.com/office/spreadsheetml/2009/9/main" uri="{B025F937-C7B1-47D3-B67F-A62EFF666E3E}">
          <x14:id>{5D579E2D-87A8-4CA8-8500-02269A0348D6}</x14:id>
        </ext>
      </extLst>
    </cfRule>
  </conditionalFormatting>
  <conditionalFormatting sqref="I122:I151">
    <cfRule type="dataBar" priority="270">
      <dataBar>
        <cfvo type="min"/>
        <cfvo type="max"/>
        <color rgb="FF315F97"/>
      </dataBar>
      <extLst>
        <ext xmlns:x14="http://schemas.microsoft.com/office/spreadsheetml/2009/9/main" uri="{B025F937-C7B1-47D3-B67F-A62EFF666E3E}">
          <x14:id>{252C3E71-8B35-4834-8692-73A13DD49FA5}</x14:id>
        </ext>
      </extLst>
    </cfRule>
  </conditionalFormatting>
  <conditionalFormatting sqref="I3:I121">
    <cfRule type="dataBar" priority="271">
      <dataBar>
        <cfvo type="min"/>
        <cfvo type="max"/>
        <color rgb="FF315F97"/>
      </dataBar>
      <extLst>
        <ext xmlns:x14="http://schemas.microsoft.com/office/spreadsheetml/2009/9/main" uri="{B025F937-C7B1-47D3-B67F-A62EFF666E3E}">
          <x14:id>{0D80B759-718B-44B2-A622-BC7AF1F0F8B4}</x14:id>
        </ext>
      </extLst>
    </cfRule>
  </conditionalFormatting>
  <conditionalFormatting sqref="I122:I151">
    <cfRule type="dataBar" priority="272">
      <dataBar>
        <cfvo type="min"/>
        <cfvo type="max"/>
        <color rgb="FF315F97"/>
      </dataBar>
      <extLst>
        <ext xmlns:x14="http://schemas.microsoft.com/office/spreadsheetml/2009/9/main" uri="{B025F937-C7B1-47D3-B67F-A62EFF666E3E}">
          <x14:id>{F5444160-D060-4448-8AC4-0354355E5D0D}</x14:id>
        </ext>
      </extLst>
    </cfRule>
  </conditionalFormatting>
  <conditionalFormatting sqref="I3:I121">
    <cfRule type="dataBar" priority="273">
      <dataBar>
        <cfvo type="min"/>
        <cfvo type="max"/>
        <color rgb="FF315F97"/>
      </dataBar>
      <extLst>
        <ext xmlns:x14="http://schemas.microsoft.com/office/spreadsheetml/2009/9/main" uri="{B025F937-C7B1-47D3-B67F-A62EFF666E3E}">
          <x14:id>{85526809-270B-47E4-BBC4-33A999D62F19}</x14:id>
        </ext>
      </extLst>
    </cfRule>
  </conditionalFormatting>
  <conditionalFormatting sqref="I122:I151">
    <cfRule type="dataBar" priority="274">
      <dataBar>
        <cfvo type="min"/>
        <cfvo type="max"/>
        <color rgb="FF315F97"/>
      </dataBar>
      <extLst>
        <ext xmlns:x14="http://schemas.microsoft.com/office/spreadsheetml/2009/9/main" uri="{B025F937-C7B1-47D3-B67F-A62EFF666E3E}">
          <x14:id>{323D3A2C-D6E1-493D-ADCB-880AB164D040}</x14:id>
        </ext>
      </extLst>
    </cfRule>
  </conditionalFormatting>
  <conditionalFormatting sqref="I3:I121">
    <cfRule type="dataBar" priority="275">
      <dataBar>
        <cfvo type="min"/>
        <cfvo type="max"/>
        <color rgb="FF315F97"/>
      </dataBar>
      <extLst>
        <ext xmlns:x14="http://schemas.microsoft.com/office/spreadsheetml/2009/9/main" uri="{B025F937-C7B1-47D3-B67F-A62EFF666E3E}">
          <x14:id>{3C015690-F2B3-45A5-A3F2-36ADC983C128}</x14:id>
        </ext>
      </extLst>
    </cfRule>
  </conditionalFormatting>
  <conditionalFormatting sqref="I122:I151">
    <cfRule type="dataBar" priority="276">
      <dataBar>
        <cfvo type="min"/>
        <cfvo type="max"/>
        <color rgb="FF315F97"/>
      </dataBar>
      <extLst>
        <ext xmlns:x14="http://schemas.microsoft.com/office/spreadsheetml/2009/9/main" uri="{B025F937-C7B1-47D3-B67F-A62EFF666E3E}">
          <x14:id>{8A33CE4A-CFC0-4CB4-8A60-4A61495D997B}</x14:id>
        </ext>
      </extLst>
    </cfRule>
  </conditionalFormatting>
  <conditionalFormatting sqref="I3:I121">
    <cfRule type="dataBar" priority="277">
      <dataBar>
        <cfvo type="min"/>
        <cfvo type="max"/>
        <color rgb="FF315F97"/>
      </dataBar>
      <extLst>
        <ext xmlns:x14="http://schemas.microsoft.com/office/spreadsheetml/2009/9/main" uri="{B025F937-C7B1-47D3-B67F-A62EFF666E3E}">
          <x14:id>{D9561704-AABE-4F98-B178-55240EC212D9}</x14:id>
        </ext>
      </extLst>
    </cfRule>
  </conditionalFormatting>
  <conditionalFormatting sqref="I122:I151">
    <cfRule type="dataBar" priority="278">
      <dataBar>
        <cfvo type="min"/>
        <cfvo type="max"/>
        <color rgb="FF315F97"/>
      </dataBar>
      <extLst>
        <ext xmlns:x14="http://schemas.microsoft.com/office/spreadsheetml/2009/9/main" uri="{B025F937-C7B1-47D3-B67F-A62EFF666E3E}">
          <x14:id>{7567ACF2-8F83-41EF-BA4D-770461CBD98D}</x14:id>
        </ext>
      </extLst>
    </cfRule>
  </conditionalFormatting>
  <conditionalFormatting sqref="I3:I121">
    <cfRule type="dataBar" priority="279">
      <dataBar>
        <cfvo type="min"/>
        <cfvo type="max"/>
        <color rgb="FF315F97"/>
      </dataBar>
      <extLst>
        <ext xmlns:x14="http://schemas.microsoft.com/office/spreadsheetml/2009/9/main" uri="{B025F937-C7B1-47D3-B67F-A62EFF666E3E}">
          <x14:id>{E38472E0-C80D-435F-8535-766150D1CF0F}</x14:id>
        </ext>
      </extLst>
    </cfRule>
  </conditionalFormatting>
  <conditionalFormatting sqref="I122:I151">
    <cfRule type="dataBar" priority="280">
      <dataBar>
        <cfvo type="min"/>
        <cfvo type="max"/>
        <color rgb="FF315F97"/>
      </dataBar>
      <extLst>
        <ext xmlns:x14="http://schemas.microsoft.com/office/spreadsheetml/2009/9/main" uri="{B025F937-C7B1-47D3-B67F-A62EFF666E3E}">
          <x14:id>{99E3F477-782A-4169-9968-DE9ED13BD877}</x14:id>
        </ext>
      </extLst>
    </cfRule>
  </conditionalFormatting>
  <conditionalFormatting sqref="I3:I121">
    <cfRule type="dataBar" priority="281">
      <dataBar>
        <cfvo type="min"/>
        <cfvo type="max"/>
        <color rgb="FF315F97"/>
      </dataBar>
      <extLst>
        <ext xmlns:x14="http://schemas.microsoft.com/office/spreadsheetml/2009/9/main" uri="{B025F937-C7B1-47D3-B67F-A62EFF666E3E}">
          <x14:id>{DAE81703-5BD7-4BA9-8ED5-995B6E855D1C}</x14:id>
        </ext>
      </extLst>
    </cfRule>
  </conditionalFormatting>
  <conditionalFormatting sqref="I122:I151">
    <cfRule type="dataBar" priority="282">
      <dataBar>
        <cfvo type="min"/>
        <cfvo type="max"/>
        <color rgb="FF315F97"/>
      </dataBar>
      <extLst>
        <ext xmlns:x14="http://schemas.microsoft.com/office/spreadsheetml/2009/9/main" uri="{B025F937-C7B1-47D3-B67F-A62EFF666E3E}">
          <x14:id>{2B58A334-DF84-40C1-98A0-7803B0496515}</x14:id>
        </ext>
      </extLst>
    </cfRule>
  </conditionalFormatting>
  <conditionalFormatting sqref="I3:I121">
    <cfRule type="dataBar" priority="283">
      <dataBar>
        <cfvo type="min"/>
        <cfvo type="max"/>
        <color rgb="FF315F97"/>
      </dataBar>
      <extLst>
        <ext xmlns:x14="http://schemas.microsoft.com/office/spreadsheetml/2009/9/main" uri="{B025F937-C7B1-47D3-B67F-A62EFF666E3E}">
          <x14:id>{B6C191F5-92D4-4AF1-9397-970F5AD91B91}</x14:id>
        </ext>
      </extLst>
    </cfRule>
  </conditionalFormatting>
  <conditionalFormatting sqref="I122:I151">
    <cfRule type="dataBar" priority="284">
      <dataBar>
        <cfvo type="min"/>
        <cfvo type="max"/>
        <color rgb="FF315F97"/>
      </dataBar>
      <extLst>
        <ext xmlns:x14="http://schemas.microsoft.com/office/spreadsheetml/2009/9/main" uri="{B025F937-C7B1-47D3-B67F-A62EFF666E3E}">
          <x14:id>{0ECE4AC3-4E4B-4500-8820-03E651378491}</x14:id>
        </ext>
      </extLst>
    </cfRule>
  </conditionalFormatting>
  <conditionalFormatting sqref="I3:I121">
    <cfRule type="dataBar" priority="285">
      <dataBar>
        <cfvo type="min"/>
        <cfvo type="max"/>
        <color rgb="FF315F97"/>
      </dataBar>
      <extLst>
        <ext xmlns:x14="http://schemas.microsoft.com/office/spreadsheetml/2009/9/main" uri="{B025F937-C7B1-47D3-B67F-A62EFF666E3E}">
          <x14:id>{DF7C5FFD-A4D3-4D40-8744-CDA7C33225C3}</x14:id>
        </ext>
      </extLst>
    </cfRule>
  </conditionalFormatting>
  <conditionalFormatting sqref="I122:I151">
    <cfRule type="dataBar" priority="286">
      <dataBar>
        <cfvo type="min"/>
        <cfvo type="max"/>
        <color rgb="FF315F97"/>
      </dataBar>
      <extLst>
        <ext xmlns:x14="http://schemas.microsoft.com/office/spreadsheetml/2009/9/main" uri="{B025F937-C7B1-47D3-B67F-A62EFF666E3E}">
          <x14:id>{0711A9B4-A106-4F33-B2C8-B673ED1D1DA5}</x14:id>
        </ext>
      </extLst>
    </cfRule>
  </conditionalFormatting>
  <conditionalFormatting sqref="I3:I121">
    <cfRule type="dataBar" priority="287">
      <dataBar>
        <cfvo type="min"/>
        <cfvo type="max"/>
        <color rgb="FF315F97"/>
      </dataBar>
      <extLst>
        <ext xmlns:x14="http://schemas.microsoft.com/office/spreadsheetml/2009/9/main" uri="{B025F937-C7B1-47D3-B67F-A62EFF666E3E}">
          <x14:id>{B826C9AC-F3C3-462C-BCC7-36AC70CE1BA6}</x14:id>
        </ext>
      </extLst>
    </cfRule>
  </conditionalFormatting>
  <conditionalFormatting sqref="I122:I151">
    <cfRule type="dataBar" priority="288">
      <dataBar>
        <cfvo type="min"/>
        <cfvo type="max"/>
        <color rgb="FF315F97"/>
      </dataBar>
      <extLst>
        <ext xmlns:x14="http://schemas.microsoft.com/office/spreadsheetml/2009/9/main" uri="{B025F937-C7B1-47D3-B67F-A62EFF666E3E}">
          <x14:id>{C2342608-55FC-4FF0-940C-9684614E909A}</x14:id>
        </ext>
      </extLst>
    </cfRule>
  </conditionalFormatting>
  <conditionalFormatting sqref="I3:I121">
    <cfRule type="dataBar" priority="289">
      <dataBar>
        <cfvo type="min"/>
        <cfvo type="max"/>
        <color rgb="FF315F97"/>
      </dataBar>
      <extLst>
        <ext xmlns:x14="http://schemas.microsoft.com/office/spreadsheetml/2009/9/main" uri="{B025F937-C7B1-47D3-B67F-A62EFF666E3E}">
          <x14:id>{5664BD22-30D6-4DE8-BCE3-41423C939F9A}</x14:id>
        </ext>
      </extLst>
    </cfRule>
  </conditionalFormatting>
  <conditionalFormatting sqref="I122:I151">
    <cfRule type="dataBar" priority="290">
      <dataBar>
        <cfvo type="min"/>
        <cfvo type="max"/>
        <color rgb="FF315F97"/>
      </dataBar>
      <extLst>
        <ext xmlns:x14="http://schemas.microsoft.com/office/spreadsheetml/2009/9/main" uri="{B025F937-C7B1-47D3-B67F-A62EFF666E3E}">
          <x14:id>{47D54244-DA27-4663-9A98-DC7B6FDC75DA}</x14:id>
        </ext>
      </extLst>
    </cfRule>
  </conditionalFormatting>
  <conditionalFormatting sqref="I3:I121">
    <cfRule type="dataBar" priority="291">
      <dataBar>
        <cfvo type="min"/>
        <cfvo type="max"/>
        <color rgb="FF315F97"/>
      </dataBar>
      <extLst>
        <ext xmlns:x14="http://schemas.microsoft.com/office/spreadsheetml/2009/9/main" uri="{B025F937-C7B1-47D3-B67F-A62EFF666E3E}">
          <x14:id>{C5E43D31-C2E6-4575-85E0-B36374E6BD58}</x14:id>
        </ext>
      </extLst>
    </cfRule>
  </conditionalFormatting>
  <conditionalFormatting sqref="I122:I151">
    <cfRule type="dataBar" priority="292">
      <dataBar>
        <cfvo type="min"/>
        <cfvo type="max"/>
        <color rgb="FF315F97"/>
      </dataBar>
      <extLst>
        <ext xmlns:x14="http://schemas.microsoft.com/office/spreadsheetml/2009/9/main" uri="{B025F937-C7B1-47D3-B67F-A62EFF666E3E}">
          <x14:id>{7A32345B-A478-4510-B6CD-AF39DAE39FBC}</x14:id>
        </ext>
      </extLst>
    </cfRule>
  </conditionalFormatting>
  <conditionalFormatting sqref="I3:I121">
    <cfRule type="dataBar" priority="293">
      <dataBar>
        <cfvo type="min"/>
        <cfvo type="max"/>
        <color rgb="FF315F97"/>
      </dataBar>
      <extLst>
        <ext xmlns:x14="http://schemas.microsoft.com/office/spreadsheetml/2009/9/main" uri="{B025F937-C7B1-47D3-B67F-A62EFF666E3E}">
          <x14:id>{773001E6-4997-4A74-A45A-127F4F8847C1}</x14:id>
        </ext>
      </extLst>
    </cfRule>
  </conditionalFormatting>
  <conditionalFormatting sqref="I122:I151">
    <cfRule type="dataBar" priority="294">
      <dataBar>
        <cfvo type="min"/>
        <cfvo type="max"/>
        <color rgb="FF315F97"/>
      </dataBar>
      <extLst>
        <ext xmlns:x14="http://schemas.microsoft.com/office/spreadsheetml/2009/9/main" uri="{B025F937-C7B1-47D3-B67F-A62EFF666E3E}">
          <x14:id>{4373EABA-9288-4AC6-BC48-3BF28D17ADB6}</x14:id>
        </ext>
      </extLst>
    </cfRule>
  </conditionalFormatting>
  <conditionalFormatting sqref="I3:I121">
    <cfRule type="dataBar" priority="295">
      <dataBar>
        <cfvo type="min"/>
        <cfvo type="max"/>
        <color rgb="FF315F97"/>
      </dataBar>
      <extLst>
        <ext xmlns:x14="http://schemas.microsoft.com/office/spreadsheetml/2009/9/main" uri="{B025F937-C7B1-47D3-B67F-A62EFF666E3E}">
          <x14:id>{1D30FC60-304B-4532-A487-5F9B552CE8EA}</x14:id>
        </ext>
      </extLst>
    </cfRule>
  </conditionalFormatting>
  <conditionalFormatting sqref="I122:I151">
    <cfRule type="dataBar" priority="296">
      <dataBar>
        <cfvo type="min"/>
        <cfvo type="max"/>
        <color rgb="FF315F97"/>
      </dataBar>
      <extLst>
        <ext xmlns:x14="http://schemas.microsoft.com/office/spreadsheetml/2009/9/main" uri="{B025F937-C7B1-47D3-B67F-A62EFF666E3E}">
          <x14:id>{EDD2F3D9-5F9E-4F5C-A5E6-D6659882397F}</x14:id>
        </ext>
      </extLst>
    </cfRule>
  </conditionalFormatting>
  <conditionalFormatting sqref="I3:I121">
    <cfRule type="dataBar" priority="297">
      <dataBar>
        <cfvo type="min"/>
        <cfvo type="max"/>
        <color rgb="FF315F97"/>
      </dataBar>
      <extLst>
        <ext xmlns:x14="http://schemas.microsoft.com/office/spreadsheetml/2009/9/main" uri="{B025F937-C7B1-47D3-B67F-A62EFF666E3E}">
          <x14:id>{18D14FBE-431C-48D3-9C3A-046C142CBA73}</x14:id>
        </ext>
      </extLst>
    </cfRule>
  </conditionalFormatting>
  <conditionalFormatting sqref="I122:I151">
    <cfRule type="dataBar" priority="298">
      <dataBar>
        <cfvo type="min"/>
        <cfvo type="max"/>
        <color rgb="FF315F97"/>
      </dataBar>
      <extLst>
        <ext xmlns:x14="http://schemas.microsoft.com/office/spreadsheetml/2009/9/main" uri="{B025F937-C7B1-47D3-B67F-A62EFF666E3E}">
          <x14:id>{584AF681-478D-47A5-9987-E24FEB9EC663}</x14:id>
        </ext>
      </extLst>
    </cfRule>
  </conditionalFormatting>
  <conditionalFormatting sqref="I3:I121">
    <cfRule type="dataBar" priority="299">
      <dataBar>
        <cfvo type="min"/>
        <cfvo type="max"/>
        <color rgb="FF315F97"/>
      </dataBar>
      <extLst>
        <ext xmlns:x14="http://schemas.microsoft.com/office/spreadsheetml/2009/9/main" uri="{B025F937-C7B1-47D3-B67F-A62EFF666E3E}">
          <x14:id>{E13DB6D9-A628-466C-B0D8-CE0C40D7BD8E}</x14:id>
        </ext>
      </extLst>
    </cfRule>
  </conditionalFormatting>
  <conditionalFormatting sqref="I122:I151">
    <cfRule type="dataBar" priority="300">
      <dataBar>
        <cfvo type="min"/>
        <cfvo type="max"/>
        <color rgb="FF315F97"/>
      </dataBar>
      <extLst>
        <ext xmlns:x14="http://schemas.microsoft.com/office/spreadsheetml/2009/9/main" uri="{B025F937-C7B1-47D3-B67F-A62EFF666E3E}">
          <x14:id>{72633E26-7358-47D3-BB22-836AC79CEC86}</x14:id>
        </ext>
      </extLst>
    </cfRule>
  </conditionalFormatting>
  <conditionalFormatting sqref="I3:I121">
    <cfRule type="dataBar" priority="301">
      <dataBar>
        <cfvo type="min"/>
        <cfvo type="max"/>
        <color rgb="FF315F97"/>
      </dataBar>
      <extLst>
        <ext xmlns:x14="http://schemas.microsoft.com/office/spreadsheetml/2009/9/main" uri="{B025F937-C7B1-47D3-B67F-A62EFF666E3E}">
          <x14:id>{7B19B8B8-22D6-46A9-91E8-BF64C94789C5}</x14:id>
        </ext>
      </extLst>
    </cfRule>
  </conditionalFormatting>
  <conditionalFormatting sqref="I122:I151">
    <cfRule type="dataBar" priority="302">
      <dataBar>
        <cfvo type="min"/>
        <cfvo type="max"/>
        <color rgb="FF315F97"/>
      </dataBar>
      <extLst>
        <ext xmlns:x14="http://schemas.microsoft.com/office/spreadsheetml/2009/9/main" uri="{B025F937-C7B1-47D3-B67F-A62EFF666E3E}">
          <x14:id>{591FDDDE-68AB-4DAD-BD57-5A1BE76591C1}</x14:id>
        </ext>
      </extLst>
    </cfRule>
  </conditionalFormatting>
  <conditionalFormatting sqref="I3:I121">
    <cfRule type="dataBar" priority="303">
      <dataBar>
        <cfvo type="min"/>
        <cfvo type="max"/>
        <color rgb="FF315F97"/>
      </dataBar>
      <extLst>
        <ext xmlns:x14="http://schemas.microsoft.com/office/spreadsheetml/2009/9/main" uri="{B025F937-C7B1-47D3-B67F-A62EFF666E3E}">
          <x14:id>{82B38CCA-70A1-42CC-A326-DCD52E30F656}</x14:id>
        </ext>
      </extLst>
    </cfRule>
  </conditionalFormatting>
  <conditionalFormatting sqref="I122:I151">
    <cfRule type="dataBar" priority="304">
      <dataBar>
        <cfvo type="min"/>
        <cfvo type="max"/>
        <color rgb="FF315F97"/>
      </dataBar>
      <extLst>
        <ext xmlns:x14="http://schemas.microsoft.com/office/spreadsheetml/2009/9/main" uri="{B025F937-C7B1-47D3-B67F-A62EFF666E3E}">
          <x14:id>{F2965078-E534-4FF8-BE8F-2D0015F6175E}</x14:id>
        </ext>
      </extLst>
    </cfRule>
  </conditionalFormatting>
  <conditionalFormatting sqref="I3:I121">
    <cfRule type="dataBar" priority="305">
      <dataBar>
        <cfvo type="min"/>
        <cfvo type="max"/>
        <color rgb="FF315F97"/>
      </dataBar>
      <extLst>
        <ext xmlns:x14="http://schemas.microsoft.com/office/spreadsheetml/2009/9/main" uri="{B025F937-C7B1-47D3-B67F-A62EFF666E3E}">
          <x14:id>{E089183C-1BA8-4B5C-9088-5AB97D9F5B06}</x14:id>
        </ext>
      </extLst>
    </cfRule>
  </conditionalFormatting>
  <conditionalFormatting sqref="I122:I151">
    <cfRule type="dataBar" priority="306">
      <dataBar>
        <cfvo type="min"/>
        <cfvo type="max"/>
        <color rgb="FF315F97"/>
      </dataBar>
      <extLst>
        <ext xmlns:x14="http://schemas.microsoft.com/office/spreadsheetml/2009/9/main" uri="{B025F937-C7B1-47D3-B67F-A62EFF666E3E}">
          <x14:id>{3AD57954-DD30-4BFF-B341-EC2AB73C54FE}</x14:id>
        </ext>
      </extLst>
    </cfRule>
  </conditionalFormatting>
  <conditionalFormatting sqref="I3:I121">
    <cfRule type="dataBar" priority="307">
      <dataBar>
        <cfvo type="min"/>
        <cfvo type="max"/>
        <color rgb="FF315F97"/>
      </dataBar>
      <extLst>
        <ext xmlns:x14="http://schemas.microsoft.com/office/spreadsheetml/2009/9/main" uri="{B025F937-C7B1-47D3-B67F-A62EFF666E3E}">
          <x14:id>{A78F0B99-C789-4513-95B1-B4F5F8EBF658}</x14:id>
        </ext>
      </extLst>
    </cfRule>
  </conditionalFormatting>
  <conditionalFormatting sqref="I122:I151">
    <cfRule type="dataBar" priority="308">
      <dataBar>
        <cfvo type="min"/>
        <cfvo type="max"/>
        <color rgb="FF315F97"/>
      </dataBar>
      <extLst>
        <ext xmlns:x14="http://schemas.microsoft.com/office/spreadsheetml/2009/9/main" uri="{B025F937-C7B1-47D3-B67F-A62EFF666E3E}">
          <x14:id>{F2E7F41E-78EB-42DE-ADD4-78E73608B6B8}</x14:id>
        </ext>
      </extLst>
    </cfRule>
  </conditionalFormatting>
  <conditionalFormatting sqref="I3:I121">
    <cfRule type="dataBar" priority="309">
      <dataBar>
        <cfvo type="min"/>
        <cfvo type="max"/>
        <color rgb="FF315F97"/>
      </dataBar>
      <extLst>
        <ext xmlns:x14="http://schemas.microsoft.com/office/spreadsheetml/2009/9/main" uri="{B025F937-C7B1-47D3-B67F-A62EFF666E3E}">
          <x14:id>{C219F5DB-BC2E-40A8-AFE0-6CA59FCF88B8}</x14:id>
        </ext>
      </extLst>
    </cfRule>
  </conditionalFormatting>
  <conditionalFormatting sqref="I122:I151">
    <cfRule type="dataBar" priority="310">
      <dataBar>
        <cfvo type="min"/>
        <cfvo type="max"/>
        <color rgb="FF315F97"/>
      </dataBar>
      <extLst>
        <ext xmlns:x14="http://schemas.microsoft.com/office/spreadsheetml/2009/9/main" uri="{B025F937-C7B1-47D3-B67F-A62EFF666E3E}">
          <x14:id>{2AA8CAED-BA2A-4D56-8477-7643619A1C80}</x14:id>
        </ext>
      </extLst>
    </cfRule>
  </conditionalFormatting>
  <conditionalFormatting sqref="I3:I121">
    <cfRule type="dataBar" priority="311">
      <dataBar>
        <cfvo type="min"/>
        <cfvo type="max"/>
        <color rgb="FFFF0000"/>
      </dataBar>
      <extLst>
        <ext xmlns:x14="http://schemas.microsoft.com/office/spreadsheetml/2009/9/main" uri="{B025F937-C7B1-47D3-B67F-A62EFF666E3E}">
          <x14:id>{B5944F47-69BA-46C5-B65B-B9A7F882F081}</x14:id>
        </ext>
      </extLst>
    </cfRule>
  </conditionalFormatting>
  <conditionalFormatting sqref="I122:I151">
    <cfRule type="dataBar" priority="312">
      <dataBar>
        <cfvo type="min"/>
        <cfvo type="max"/>
        <color rgb="FFFF0000"/>
      </dataBar>
      <extLst>
        <ext xmlns:x14="http://schemas.microsoft.com/office/spreadsheetml/2009/9/main" uri="{B025F937-C7B1-47D3-B67F-A62EFF666E3E}">
          <x14:id>{7C369C00-C754-42EE-A7A1-8112998D0C8A}</x14:id>
        </ext>
      </extLst>
    </cfRule>
  </conditionalFormatting>
  <conditionalFormatting sqref="I3:I121">
    <cfRule type="dataBar" priority="313">
      <dataBar>
        <cfvo type="min"/>
        <cfvo type="max"/>
        <color rgb="FFFF0000"/>
      </dataBar>
      <extLst>
        <ext xmlns:x14="http://schemas.microsoft.com/office/spreadsheetml/2009/9/main" uri="{B025F937-C7B1-47D3-B67F-A62EFF666E3E}">
          <x14:id>{649083FA-8B26-436B-84DA-972DCFD35C36}</x14:id>
        </ext>
      </extLst>
    </cfRule>
  </conditionalFormatting>
  <conditionalFormatting sqref="I122:I151">
    <cfRule type="dataBar" priority="314">
      <dataBar>
        <cfvo type="min"/>
        <cfvo type="max"/>
        <color rgb="FFFF0000"/>
      </dataBar>
      <extLst>
        <ext xmlns:x14="http://schemas.microsoft.com/office/spreadsheetml/2009/9/main" uri="{B025F937-C7B1-47D3-B67F-A62EFF666E3E}">
          <x14:id>{C50262F2-EDEE-4F26-91BD-3A85C5A50E07}</x14:id>
        </ext>
      </extLst>
    </cfRule>
  </conditionalFormatting>
  <conditionalFormatting sqref="I3:I121">
    <cfRule type="dataBar" priority="315">
      <dataBar>
        <cfvo type="min"/>
        <cfvo type="max"/>
        <color rgb="FFFF0000"/>
      </dataBar>
      <extLst>
        <ext xmlns:x14="http://schemas.microsoft.com/office/spreadsheetml/2009/9/main" uri="{B025F937-C7B1-47D3-B67F-A62EFF666E3E}">
          <x14:id>{54BDA3F0-9D27-430A-96E9-4E05C1524AA6}</x14:id>
        </ext>
      </extLst>
    </cfRule>
  </conditionalFormatting>
  <conditionalFormatting sqref="I122:I151">
    <cfRule type="dataBar" priority="316">
      <dataBar>
        <cfvo type="min"/>
        <cfvo type="max"/>
        <color rgb="FFFF0000"/>
      </dataBar>
      <extLst>
        <ext xmlns:x14="http://schemas.microsoft.com/office/spreadsheetml/2009/9/main" uri="{B025F937-C7B1-47D3-B67F-A62EFF666E3E}">
          <x14:id>{5C1D29D0-0375-41F4-A573-45F880AF41C8}</x14:id>
        </ext>
      </extLst>
    </cfRule>
  </conditionalFormatting>
  <conditionalFormatting sqref="I3:I121">
    <cfRule type="dataBar" priority="317">
      <dataBar>
        <cfvo type="min"/>
        <cfvo type="max"/>
        <color rgb="FFFF0000"/>
      </dataBar>
      <extLst>
        <ext xmlns:x14="http://schemas.microsoft.com/office/spreadsheetml/2009/9/main" uri="{B025F937-C7B1-47D3-B67F-A62EFF666E3E}">
          <x14:id>{C456A286-2EBD-48A3-9FC9-EE782A28607E}</x14:id>
        </ext>
      </extLst>
    </cfRule>
  </conditionalFormatting>
  <conditionalFormatting sqref="I122:I151">
    <cfRule type="dataBar" priority="318">
      <dataBar>
        <cfvo type="min"/>
        <cfvo type="max"/>
        <color rgb="FFFF0000"/>
      </dataBar>
      <extLst>
        <ext xmlns:x14="http://schemas.microsoft.com/office/spreadsheetml/2009/9/main" uri="{B025F937-C7B1-47D3-B67F-A62EFF666E3E}">
          <x14:id>{A58CE701-F55F-4D94-817A-5955F8DF0D28}</x14:id>
        </ext>
      </extLst>
    </cfRule>
  </conditionalFormatting>
  <conditionalFormatting sqref="I3:I121">
    <cfRule type="dataBar" priority="319">
      <dataBar>
        <cfvo type="min"/>
        <cfvo type="max"/>
        <color rgb="FFFF0000"/>
      </dataBar>
      <extLst>
        <ext xmlns:x14="http://schemas.microsoft.com/office/spreadsheetml/2009/9/main" uri="{B025F937-C7B1-47D3-B67F-A62EFF666E3E}">
          <x14:id>{DCD49E04-C34A-40EA-B123-73308AF950C1}</x14:id>
        </ext>
      </extLst>
    </cfRule>
  </conditionalFormatting>
  <conditionalFormatting sqref="I122:I151">
    <cfRule type="dataBar" priority="320">
      <dataBar>
        <cfvo type="min"/>
        <cfvo type="max"/>
        <color rgb="FFFF0000"/>
      </dataBar>
      <extLst>
        <ext xmlns:x14="http://schemas.microsoft.com/office/spreadsheetml/2009/9/main" uri="{B025F937-C7B1-47D3-B67F-A62EFF666E3E}">
          <x14:id>{89D178E3-7F47-443F-BC3C-BE521AAE4F32}</x14:id>
        </ext>
      </extLst>
    </cfRule>
  </conditionalFormatting>
  <conditionalFormatting sqref="I3:I121">
    <cfRule type="dataBar" priority="321">
      <dataBar>
        <cfvo type="min"/>
        <cfvo type="max"/>
        <color rgb="FFFF0000"/>
      </dataBar>
      <extLst>
        <ext xmlns:x14="http://schemas.microsoft.com/office/spreadsheetml/2009/9/main" uri="{B025F937-C7B1-47D3-B67F-A62EFF666E3E}">
          <x14:id>{DE5C6171-5579-414C-A2AD-6F6F5CB1CB72}</x14:id>
        </ext>
      </extLst>
    </cfRule>
  </conditionalFormatting>
  <conditionalFormatting sqref="I122:I151">
    <cfRule type="dataBar" priority="322">
      <dataBar>
        <cfvo type="min"/>
        <cfvo type="max"/>
        <color rgb="FFFF0000"/>
      </dataBar>
      <extLst>
        <ext xmlns:x14="http://schemas.microsoft.com/office/spreadsheetml/2009/9/main" uri="{B025F937-C7B1-47D3-B67F-A62EFF666E3E}">
          <x14:id>{55086DF1-81F6-43B7-92F9-28AEFC105B87}</x14:id>
        </ext>
      </extLst>
    </cfRule>
  </conditionalFormatting>
  <conditionalFormatting sqref="I3:I121">
    <cfRule type="dataBar" priority="323">
      <dataBar>
        <cfvo type="min"/>
        <cfvo type="max"/>
        <color rgb="FFFF0000"/>
      </dataBar>
      <extLst>
        <ext xmlns:x14="http://schemas.microsoft.com/office/spreadsheetml/2009/9/main" uri="{B025F937-C7B1-47D3-B67F-A62EFF666E3E}">
          <x14:id>{1386FC5E-DF96-4589-B390-8180204B9266}</x14:id>
        </ext>
      </extLst>
    </cfRule>
  </conditionalFormatting>
  <conditionalFormatting sqref="I122:I151">
    <cfRule type="dataBar" priority="324">
      <dataBar>
        <cfvo type="min"/>
        <cfvo type="max"/>
        <color rgb="FFFF0000"/>
      </dataBar>
      <extLst>
        <ext xmlns:x14="http://schemas.microsoft.com/office/spreadsheetml/2009/9/main" uri="{B025F937-C7B1-47D3-B67F-A62EFF666E3E}">
          <x14:id>{5EF9C64E-FACC-43E7-9DCF-99AFE0442378}</x14:id>
        </ext>
      </extLst>
    </cfRule>
  </conditionalFormatting>
  <conditionalFormatting sqref="I3:I121">
    <cfRule type="dataBar" priority="325">
      <dataBar>
        <cfvo type="min"/>
        <cfvo type="max"/>
        <color rgb="FFFF0000"/>
      </dataBar>
      <extLst>
        <ext xmlns:x14="http://schemas.microsoft.com/office/spreadsheetml/2009/9/main" uri="{B025F937-C7B1-47D3-B67F-A62EFF666E3E}">
          <x14:id>{A359B994-9735-46E2-948B-D5B733065104}</x14:id>
        </ext>
      </extLst>
    </cfRule>
  </conditionalFormatting>
  <conditionalFormatting sqref="I122:I151">
    <cfRule type="dataBar" priority="326">
      <dataBar>
        <cfvo type="min"/>
        <cfvo type="max"/>
        <color rgb="FFFF0000"/>
      </dataBar>
      <extLst>
        <ext xmlns:x14="http://schemas.microsoft.com/office/spreadsheetml/2009/9/main" uri="{B025F937-C7B1-47D3-B67F-A62EFF666E3E}">
          <x14:id>{5A5BFB22-7E0A-4AB1-8B40-16007CA27E60}</x14:id>
        </ext>
      </extLst>
    </cfRule>
  </conditionalFormatting>
  <conditionalFormatting sqref="I3:I121">
    <cfRule type="dataBar" priority="327">
      <dataBar>
        <cfvo type="min"/>
        <cfvo type="max"/>
        <color rgb="FFFF0000"/>
      </dataBar>
      <extLst>
        <ext xmlns:x14="http://schemas.microsoft.com/office/spreadsheetml/2009/9/main" uri="{B025F937-C7B1-47D3-B67F-A62EFF666E3E}">
          <x14:id>{CD3EA718-83EB-42AD-9A03-E09F4D6F5DA0}</x14:id>
        </ext>
      </extLst>
    </cfRule>
  </conditionalFormatting>
  <conditionalFormatting sqref="I122:I151">
    <cfRule type="dataBar" priority="328">
      <dataBar>
        <cfvo type="min"/>
        <cfvo type="max"/>
        <color rgb="FFFF0000"/>
      </dataBar>
      <extLst>
        <ext xmlns:x14="http://schemas.microsoft.com/office/spreadsheetml/2009/9/main" uri="{B025F937-C7B1-47D3-B67F-A62EFF666E3E}">
          <x14:id>{7561E607-69DB-4FE5-85A6-8EE0560F370D}</x14:id>
        </ext>
      </extLst>
    </cfRule>
  </conditionalFormatting>
  <conditionalFormatting sqref="I3:I121">
    <cfRule type="dataBar" priority="329">
      <dataBar>
        <cfvo type="min"/>
        <cfvo type="max"/>
        <color rgb="FFFF0000"/>
      </dataBar>
      <extLst>
        <ext xmlns:x14="http://schemas.microsoft.com/office/spreadsheetml/2009/9/main" uri="{B025F937-C7B1-47D3-B67F-A62EFF666E3E}">
          <x14:id>{338EB6F8-67FB-454D-816B-5BF48416EB84}</x14:id>
        </ext>
      </extLst>
    </cfRule>
  </conditionalFormatting>
  <conditionalFormatting sqref="I122:I151">
    <cfRule type="dataBar" priority="330">
      <dataBar>
        <cfvo type="min"/>
        <cfvo type="max"/>
        <color rgb="FFFF0000"/>
      </dataBar>
      <extLst>
        <ext xmlns:x14="http://schemas.microsoft.com/office/spreadsheetml/2009/9/main" uri="{B025F937-C7B1-47D3-B67F-A62EFF666E3E}">
          <x14:id>{10A50182-A1E6-4FD2-9CF6-DCAA628DCC32}</x14:id>
        </ext>
      </extLst>
    </cfRule>
  </conditionalFormatting>
  <conditionalFormatting sqref="I3:I121">
    <cfRule type="dataBar" priority="331">
      <dataBar>
        <cfvo type="min"/>
        <cfvo type="max"/>
        <color rgb="FFFF0000"/>
      </dataBar>
      <extLst>
        <ext xmlns:x14="http://schemas.microsoft.com/office/spreadsheetml/2009/9/main" uri="{B025F937-C7B1-47D3-B67F-A62EFF666E3E}">
          <x14:id>{AFA636A6-B964-4097-B496-C2A36EB28C98}</x14:id>
        </ext>
      </extLst>
    </cfRule>
  </conditionalFormatting>
  <conditionalFormatting sqref="I122:I151">
    <cfRule type="dataBar" priority="332">
      <dataBar>
        <cfvo type="min"/>
        <cfvo type="max"/>
        <color rgb="FFFF0000"/>
      </dataBar>
      <extLst>
        <ext xmlns:x14="http://schemas.microsoft.com/office/spreadsheetml/2009/9/main" uri="{B025F937-C7B1-47D3-B67F-A62EFF666E3E}">
          <x14:id>{DA1BF47F-FD96-4DF5-8A23-D0D6291259F2}</x14:id>
        </ext>
      </extLst>
    </cfRule>
  </conditionalFormatting>
  <conditionalFormatting sqref="I3:I121">
    <cfRule type="dataBar" priority="333">
      <dataBar>
        <cfvo type="min"/>
        <cfvo type="max"/>
        <color rgb="FFFF0000"/>
      </dataBar>
      <extLst>
        <ext xmlns:x14="http://schemas.microsoft.com/office/spreadsheetml/2009/9/main" uri="{B025F937-C7B1-47D3-B67F-A62EFF666E3E}">
          <x14:id>{58A18C23-7F0A-4655-872A-4D9B67C12ECE}</x14:id>
        </ext>
      </extLst>
    </cfRule>
  </conditionalFormatting>
  <conditionalFormatting sqref="I122:I151">
    <cfRule type="dataBar" priority="334">
      <dataBar>
        <cfvo type="min"/>
        <cfvo type="max"/>
        <color rgb="FFFF0000"/>
      </dataBar>
      <extLst>
        <ext xmlns:x14="http://schemas.microsoft.com/office/spreadsheetml/2009/9/main" uri="{B025F937-C7B1-47D3-B67F-A62EFF666E3E}">
          <x14:id>{358F45B6-A235-4B45-9B48-7F84FA6BBD91}</x14:id>
        </ext>
      </extLst>
    </cfRule>
  </conditionalFormatting>
  <conditionalFormatting sqref="I3:I121">
    <cfRule type="dataBar" priority="335">
      <dataBar>
        <cfvo type="min"/>
        <cfvo type="max"/>
        <color rgb="FFFF0000"/>
      </dataBar>
      <extLst>
        <ext xmlns:x14="http://schemas.microsoft.com/office/spreadsheetml/2009/9/main" uri="{B025F937-C7B1-47D3-B67F-A62EFF666E3E}">
          <x14:id>{3C17BC13-6D6B-49A8-A775-B8B0CF363496}</x14:id>
        </ext>
      </extLst>
    </cfRule>
  </conditionalFormatting>
  <conditionalFormatting sqref="I122:I151">
    <cfRule type="dataBar" priority="336">
      <dataBar>
        <cfvo type="min"/>
        <cfvo type="max"/>
        <color rgb="FFFF0000"/>
      </dataBar>
      <extLst>
        <ext xmlns:x14="http://schemas.microsoft.com/office/spreadsheetml/2009/9/main" uri="{B025F937-C7B1-47D3-B67F-A62EFF666E3E}">
          <x14:id>{FDD402C9-93DA-438F-A8E9-46B4A77847C5}</x14:id>
        </ext>
      </extLst>
    </cfRule>
  </conditionalFormatting>
  <conditionalFormatting sqref="I3:I121">
    <cfRule type="dataBar" priority="337">
      <dataBar>
        <cfvo type="min"/>
        <cfvo type="max"/>
        <color rgb="FFFF0000"/>
      </dataBar>
      <extLst>
        <ext xmlns:x14="http://schemas.microsoft.com/office/spreadsheetml/2009/9/main" uri="{B025F937-C7B1-47D3-B67F-A62EFF666E3E}">
          <x14:id>{5F804835-C897-4818-ABD7-A515775A186C}</x14:id>
        </ext>
      </extLst>
    </cfRule>
  </conditionalFormatting>
  <conditionalFormatting sqref="I122:I151">
    <cfRule type="dataBar" priority="338">
      <dataBar>
        <cfvo type="min"/>
        <cfvo type="max"/>
        <color rgb="FFFF0000"/>
      </dataBar>
      <extLst>
        <ext xmlns:x14="http://schemas.microsoft.com/office/spreadsheetml/2009/9/main" uri="{B025F937-C7B1-47D3-B67F-A62EFF666E3E}">
          <x14:id>{5A6DE162-6C9D-4ECA-9A60-C7F31EA1F72A}</x14:id>
        </ext>
      </extLst>
    </cfRule>
  </conditionalFormatting>
  <conditionalFormatting sqref="I3:I121">
    <cfRule type="dataBar" priority="339">
      <dataBar>
        <cfvo type="min"/>
        <cfvo type="max"/>
        <color rgb="FFFF0000"/>
      </dataBar>
      <extLst>
        <ext xmlns:x14="http://schemas.microsoft.com/office/spreadsheetml/2009/9/main" uri="{B025F937-C7B1-47D3-B67F-A62EFF666E3E}">
          <x14:id>{BDD3DA20-2B60-4542-B392-F0C27CF38A71}</x14:id>
        </ext>
      </extLst>
    </cfRule>
  </conditionalFormatting>
  <conditionalFormatting sqref="I122:I151">
    <cfRule type="dataBar" priority="340">
      <dataBar>
        <cfvo type="min"/>
        <cfvo type="max"/>
        <color rgb="FFFF0000"/>
      </dataBar>
      <extLst>
        <ext xmlns:x14="http://schemas.microsoft.com/office/spreadsheetml/2009/9/main" uri="{B025F937-C7B1-47D3-B67F-A62EFF666E3E}">
          <x14:id>{5DAF3FA1-DEE8-447B-9476-A68470A705B7}</x14:id>
        </ext>
      </extLst>
    </cfRule>
  </conditionalFormatting>
  <conditionalFormatting sqref="I3:I121">
    <cfRule type="dataBar" priority="341">
      <dataBar>
        <cfvo type="min"/>
        <cfvo type="max"/>
        <color rgb="FFFF0000"/>
      </dataBar>
      <extLst>
        <ext xmlns:x14="http://schemas.microsoft.com/office/spreadsheetml/2009/9/main" uri="{B025F937-C7B1-47D3-B67F-A62EFF666E3E}">
          <x14:id>{D1A86099-3AA6-4747-9BC9-C92A182D2F55}</x14:id>
        </ext>
      </extLst>
    </cfRule>
  </conditionalFormatting>
  <conditionalFormatting sqref="I122:I151">
    <cfRule type="dataBar" priority="342">
      <dataBar>
        <cfvo type="min"/>
        <cfvo type="max"/>
        <color rgb="FFFF0000"/>
      </dataBar>
      <extLst>
        <ext xmlns:x14="http://schemas.microsoft.com/office/spreadsheetml/2009/9/main" uri="{B025F937-C7B1-47D3-B67F-A62EFF666E3E}">
          <x14:id>{3C558FE2-8EEF-400F-A5FB-C121352126D8}</x14:id>
        </ext>
      </extLst>
    </cfRule>
  </conditionalFormatting>
  <conditionalFormatting sqref="I3:I121">
    <cfRule type="dataBar" priority="343">
      <dataBar>
        <cfvo type="min"/>
        <cfvo type="max"/>
        <color rgb="FFFF0000"/>
      </dataBar>
      <extLst>
        <ext xmlns:x14="http://schemas.microsoft.com/office/spreadsheetml/2009/9/main" uri="{B025F937-C7B1-47D3-B67F-A62EFF666E3E}">
          <x14:id>{F6D74C4B-2961-4F7F-AF19-2CAC26D81016}</x14:id>
        </ext>
      </extLst>
    </cfRule>
  </conditionalFormatting>
  <conditionalFormatting sqref="I122:I151">
    <cfRule type="dataBar" priority="344">
      <dataBar>
        <cfvo type="min"/>
        <cfvo type="max"/>
        <color rgb="FFFF0000"/>
      </dataBar>
      <extLst>
        <ext xmlns:x14="http://schemas.microsoft.com/office/spreadsheetml/2009/9/main" uri="{B025F937-C7B1-47D3-B67F-A62EFF666E3E}">
          <x14:id>{87410CAF-9041-4378-8B19-247544B229A7}</x14:id>
        </ext>
      </extLst>
    </cfRule>
  </conditionalFormatting>
  <conditionalFormatting sqref="I3:I121">
    <cfRule type="dataBar" priority="345">
      <dataBar>
        <cfvo type="min"/>
        <cfvo type="max"/>
        <color rgb="FFFF0000"/>
      </dataBar>
      <extLst>
        <ext xmlns:x14="http://schemas.microsoft.com/office/spreadsheetml/2009/9/main" uri="{B025F937-C7B1-47D3-B67F-A62EFF666E3E}">
          <x14:id>{8D1317F9-6BCE-48B9-9FCC-48C5D0515C78}</x14:id>
        </ext>
      </extLst>
    </cfRule>
  </conditionalFormatting>
  <conditionalFormatting sqref="I122:I151">
    <cfRule type="dataBar" priority="346">
      <dataBar>
        <cfvo type="min"/>
        <cfvo type="max"/>
        <color rgb="FFFF0000"/>
      </dataBar>
      <extLst>
        <ext xmlns:x14="http://schemas.microsoft.com/office/spreadsheetml/2009/9/main" uri="{B025F937-C7B1-47D3-B67F-A62EFF666E3E}">
          <x14:id>{239D3ADF-F8C5-4F26-A808-3D8CBD0167D6}</x14:id>
        </ext>
      </extLst>
    </cfRule>
  </conditionalFormatting>
  <conditionalFormatting sqref="I3:I121">
    <cfRule type="dataBar" priority="347">
      <dataBar>
        <cfvo type="min"/>
        <cfvo type="max"/>
        <color rgb="FFFF0000"/>
      </dataBar>
      <extLst>
        <ext xmlns:x14="http://schemas.microsoft.com/office/spreadsheetml/2009/9/main" uri="{B025F937-C7B1-47D3-B67F-A62EFF666E3E}">
          <x14:id>{D641350B-8364-49D1-8D4C-797938D201F5}</x14:id>
        </ext>
      </extLst>
    </cfRule>
  </conditionalFormatting>
  <conditionalFormatting sqref="I122:I151">
    <cfRule type="dataBar" priority="348">
      <dataBar>
        <cfvo type="min"/>
        <cfvo type="max"/>
        <color rgb="FFFF0000"/>
      </dataBar>
      <extLst>
        <ext xmlns:x14="http://schemas.microsoft.com/office/spreadsheetml/2009/9/main" uri="{B025F937-C7B1-47D3-B67F-A62EFF666E3E}">
          <x14:id>{FF39A72E-5EE5-4CC3-BCFF-D207E9D2521A}</x14:id>
        </ext>
      </extLst>
    </cfRule>
  </conditionalFormatting>
  <conditionalFormatting sqref="I3:I121">
    <cfRule type="dataBar" priority="349">
      <dataBar>
        <cfvo type="min"/>
        <cfvo type="max"/>
        <color rgb="FFFF0000"/>
      </dataBar>
      <extLst>
        <ext xmlns:x14="http://schemas.microsoft.com/office/spreadsheetml/2009/9/main" uri="{B025F937-C7B1-47D3-B67F-A62EFF666E3E}">
          <x14:id>{2C0F92E7-0DD2-4BAC-AC13-8F8DA5714A1E}</x14:id>
        </ext>
      </extLst>
    </cfRule>
  </conditionalFormatting>
  <conditionalFormatting sqref="I122:I151">
    <cfRule type="dataBar" priority="350">
      <dataBar>
        <cfvo type="min"/>
        <cfvo type="max"/>
        <color rgb="FFFF0000"/>
      </dataBar>
      <extLst>
        <ext xmlns:x14="http://schemas.microsoft.com/office/spreadsheetml/2009/9/main" uri="{B025F937-C7B1-47D3-B67F-A62EFF666E3E}">
          <x14:id>{3649D587-C2E7-4087-BDA0-1046E68087EE}</x14:id>
        </ext>
      </extLst>
    </cfRule>
  </conditionalFormatting>
  <conditionalFormatting sqref="I3:I121">
    <cfRule type="dataBar" priority="351">
      <dataBar>
        <cfvo type="min"/>
        <cfvo type="max"/>
        <color rgb="FFFF0000"/>
      </dataBar>
      <extLst>
        <ext xmlns:x14="http://schemas.microsoft.com/office/spreadsheetml/2009/9/main" uri="{B025F937-C7B1-47D3-B67F-A62EFF666E3E}">
          <x14:id>{7811BA74-0CE7-4E0F-AC10-4FA10C64231C}</x14:id>
        </ext>
      </extLst>
    </cfRule>
  </conditionalFormatting>
  <conditionalFormatting sqref="I122:I151">
    <cfRule type="dataBar" priority="352">
      <dataBar>
        <cfvo type="min"/>
        <cfvo type="max"/>
        <color rgb="FFFF0000"/>
      </dataBar>
      <extLst>
        <ext xmlns:x14="http://schemas.microsoft.com/office/spreadsheetml/2009/9/main" uri="{B025F937-C7B1-47D3-B67F-A62EFF666E3E}">
          <x14:id>{235B944B-DD84-4B85-932C-8DC7DD6E5961}</x14:id>
        </ext>
      </extLst>
    </cfRule>
  </conditionalFormatting>
  <conditionalFormatting sqref="I3:I121">
    <cfRule type="dataBar" priority="353">
      <dataBar>
        <cfvo type="min"/>
        <cfvo type="max"/>
        <color rgb="FFFF0000"/>
      </dataBar>
      <extLst>
        <ext xmlns:x14="http://schemas.microsoft.com/office/spreadsheetml/2009/9/main" uri="{B025F937-C7B1-47D3-B67F-A62EFF666E3E}">
          <x14:id>{5AA10B99-E874-4369-9F8F-3FDBE35DA89F}</x14:id>
        </ext>
      </extLst>
    </cfRule>
  </conditionalFormatting>
  <conditionalFormatting sqref="I122:I151">
    <cfRule type="dataBar" priority="354">
      <dataBar>
        <cfvo type="min"/>
        <cfvo type="max"/>
        <color rgb="FFFF0000"/>
      </dataBar>
      <extLst>
        <ext xmlns:x14="http://schemas.microsoft.com/office/spreadsheetml/2009/9/main" uri="{B025F937-C7B1-47D3-B67F-A62EFF666E3E}">
          <x14:id>{7C4A4C38-5594-4F47-A129-6C92B7B2104D}</x14:id>
        </ext>
      </extLst>
    </cfRule>
  </conditionalFormatting>
  <conditionalFormatting sqref="I3:I121">
    <cfRule type="dataBar" priority="355">
      <dataBar>
        <cfvo type="min"/>
        <cfvo type="max"/>
        <color rgb="FFFF0000"/>
      </dataBar>
      <extLst>
        <ext xmlns:x14="http://schemas.microsoft.com/office/spreadsheetml/2009/9/main" uri="{B025F937-C7B1-47D3-B67F-A62EFF666E3E}">
          <x14:id>{CE76921B-7AAD-4DD3-9F0E-C2D918D74113}</x14:id>
        </ext>
      </extLst>
    </cfRule>
  </conditionalFormatting>
  <conditionalFormatting sqref="I122:I151">
    <cfRule type="dataBar" priority="356">
      <dataBar>
        <cfvo type="min"/>
        <cfvo type="max"/>
        <color rgb="FFFF0000"/>
      </dataBar>
      <extLst>
        <ext xmlns:x14="http://schemas.microsoft.com/office/spreadsheetml/2009/9/main" uri="{B025F937-C7B1-47D3-B67F-A62EFF666E3E}">
          <x14:id>{49CF1E0F-6E3D-4AA9-8BF3-D7A2843D02C8}</x14:id>
        </ext>
      </extLst>
    </cfRule>
  </conditionalFormatting>
  <conditionalFormatting sqref="I3:I121">
    <cfRule type="dataBar" priority="357">
      <dataBar>
        <cfvo type="min"/>
        <cfvo type="max"/>
        <color rgb="FFFF0000"/>
      </dataBar>
      <extLst>
        <ext xmlns:x14="http://schemas.microsoft.com/office/spreadsheetml/2009/9/main" uri="{B025F937-C7B1-47D3-B67F-A62EFF666E3E}">
          <x14:id>{CDADF228-9380-4FF1-8F26-B694B03A6B6C}</x14:id>
        </ext>
      </extLst>
    </cfRule>
  </conditionalFormatting>
  <conditionalFormatting sqref="I122:I151">
    <cfRule type="dataBar" priority="358">
      <dataBar>
        <cfvo type="min"/>
        <cfvo type="max"/>
        <color rgb="FFFF0000"/>
      </dataBar>
      <extLst>
        <ext xmlns:x14="http://schemas.microsoft.com/office/spreadsheetml/2009/9/main" uri="{B025F937-C7B1-47D3-B67F-A62EFF666E3E}">
          <x14:id>{4519D1E6-F646-4B56-A2C6-837C83A638F7}</x14:id>
        </ext>
      </extLst>
    </cfRule>
  </conditionalFormatting>
  <conditionalFormatting sqref="I3:I121">
    <cfRule type="dataBar" priority="359">
      <dataBar>
        <cfvo type="min"/>
        <cfvo type="max"/>
        <color rgb="FFFF0000"/>
      </dataBar>
      <extLst>
        <ext xmlns:x14="http://schemas.microsoft.com/office/spreadsheetml/2009/9/main" uri="{B025F937-C7B1-47D3-B67F-A62EFF666E3E}">
          <x14:id>{0826EEB5-9E49-49BF-8B6F-3907E2350375}</x14:id>
        </ext>
      </extLst>
    </cfRule>
  </conditionalFormatting>
  <conditionalFormatting sqref="I122:I151">
    <cfRule type="dataBar" priority="360">
      <dataBar>
        <cfvo type="min"/>
        <cfvo type="max"/>
        <color rgb="FFFF0000"/>
      </dataBar>
      <extLst>
        <ext xmlns:x14="http://schemas.microsoft.com/office/spreadsheetml/2009/9/main" uri="{B025F937-C7B1-47D3-B67F-A62EFF666E3E}">
          <x14:id>{DC1BBB8B-A944-4E50-99F0-B0C019F318C2}</x14:id>
        </ext>
      </extLst>
    </cfRule>
  </conditionalFormatting>
  <conditionalFormatting sqref="I3:I121">
    <cfRule type="dataBar" priority="361">
      <dataBar>
        <cfvo type="min"/>
        <cfvo type="max"/>
        <color rgb="FFFF0000"/>
      </dataBar>
      <extLst>
        <ext xmlns:x14="http://schemas.microsoft.com/office/spreadsheetml/2009/9/main" uri="{B025F937-C7B1-47D3-B67F-A62EFF666E3E}">
          <x14:id>{38D451A2-05E0-4EFC-B3B9-92A6C8FB08E2}</x14:id>
        </ext>
      </extLst>
    </cfRule>
  </conditionalFormatting>
  <conditionalFormatting sqref="I122:I151">
    <cfRule type="dataBar" priority="362">
      <dataBar>
        <cfvo type="min"/>
        <cfvo type="max"/>
        <color rgb="FFFF0000"/>
      </dataBar>
      <extLst>
        <ext xmlns:x14="http://schemas.microsoft.com/office/spreadsheetml/2009/9/main" uri="{B025F937-C7B1-47D3-B67F-A62EFF666E3E}">
          <x14:id>{F52A9A09-F669-49E3-AE54-31668F7DFA87}</x14:id>
        </ext>
      </extLst>
    </cfRule>
  </conditionalFormatting>
  <conditionalFormatting sqref="I3:I121">
    <cfRule type="dataBar" priority="363">
      <dataBar>
        <cfvo type="min"/>
        <cfvo type="max"/>
        <color rgb="FFFF0000"/>
      </dataBar>
      <extLst>
        <ext xmlns:x14="http://schemas.microsoft.com/office/spreadsheetml/2009/9/main" uri="{B025F937-C7B1-47D3-B67F-A62EFF666E3E}">
          <x14:id>{2315766C-7A2D-4A1F-835D-45887896B3F4}</x14:id>
        </ext>
      </extLst>
    </cfRule>
  </conditionalFormatting>
  <conditionalFormatting sqref="I122:I151">
    <cfRule type="dataBar" priority="364">
      <dataBar>
        <cfvo type="min"/>
        <cfvo type="max"/>
        <color rgb="FFFF0000"/>
      </dataBar>
      <extLst>
        <ext xmlns:x14="http://schemas.microsoft.com/office/spreadsheetml/2009/9/main" uri="{B025F937-C7B1-47D3-B67F-A62EFF666E3E}">
          <x14:id>{DD489DB1-754C-420D-B3D7-40E792B4F899}</x14:id>
        </ext>
      </extLst>
    </cfRule>
  </conditionalFormatting>
  <conditionalFormatting sqref="I3:I121">
    <cfRule type="dataBar" priority="365">
      <dataBar>
        <cfvo type="min"/>
        <cfvo type="max"/>
        <color rgb="FFFF0000"/>
      </dataBar>
      <extLst>
        <ext xmlns:x14="http://schemas.microsoft.com/office/spreadsheetml/2009/9/main" uri="{B025F937-C7B1-47D3-B67F-A62EFF666E3E}">
          <x14:id>{4FF06546-8A3E-4E8A-A666-62A9FDEF8881}</x14:id>
        </ext>
      </extLst>
    </cfRule>
  </conditionalFormatting>
  <conditionalFormatting sqref="I122:I151">
    <cfRule type="dataBar" priority="366">
      <dataBar>
        <cfvo type="min"/>
        <cfvo type="max"/>
        <color rgb="FFFF0000"/>
      </dataBar>
      <extLst>
        <ext xmlns:x14="http://schemas.microsoft.com/office/spreadsheetml/2009/9/main" uri="{B025F937-C7B1-47D3-B67F-A62EFF666E3E}">
          <x14:id>{9BE7BB97-B690-4BDF-8B0D-3C73A6C6CB33}</x14:id>
        </ext>
      </extLst>
    </cfRule>
  </conditionalFormatting>
  <conditionalFormatting sqref="I3:I121">
    <cfRule type="dataBar" priority="367">
      <dataBar>
        <cfvo type="min"/>
        <cfvo type="max"/>
        <color rgb="FFFF0000"/>
      </dataBar>
      <extLst>
        <ext xmlns:x14="http://schemas.microsoft.com/office/spreadsheetml/2009/9/main" uri="{B025F937-C7B1-47D3-B67F-A62EFF666E3E}">
          <x14:id>{5F9CCBE8-F0EF-4D4B-8BE1-A83367BBEDC2}</x14:id>
        </ext>
      </extLst>
    </cfRule>
  </conditionalFormatting>
  <conditionalFormatting sqref="I122:I151">
    <cfRule type="dataBar" priority="368">
      <dataBar>
        <cfvo type="min"/>
        <cfvo type="max"/>
        <color rgb="FFFF0000"/>
      </dataBar>
      <extLst>
        <ext xmlns:x14="http://schemas.microsoft.com/office/spreadsheetml/2009/9/main" uri="{B025F937-C7B1-47D3-B67F-A62EFF666E3E}">
          <x14:id>{355D2487-5081-4D49-B11C-FADF18EE7232}</x14:id>
        </ext>
      </extLst>
    </cfRule>
  </conditionalFormatting>
  <conditionalFormatting sqref="I3:I121">
    <cfRule type="dataBar" priority="369">
      <dataBar>
        <cfvo type="min"/>
        <cfvo type="max"/>
        <color rgb="FFFF0000"/>
      </dataBar>
      <extLst>
        <ext xmlns:x14="http://schemas.microsoft.com/office/spreadsheetml/2009/9/main" uri="{B025F937-C7B1-47D3-B67F-A62EFF666E3E}">
          <x14:id>{11156519-562E-4217-904E-4E91522F3E84}</x14:id>
        </ext>
      </extLst>
    </cfRule>
  </conditionalFormatting>
  <conditionalFormatting sqref="I122:I151">
    <cfRule type="dataBar" priority="370">
      <dataBar>
        <cfvo type="min"/>
        <cfvo type="max"/>
        <color rgb="FFFF0000"/>
      </dataBar>
      <extLst>
        <ext xmlns:x14="http://schemas.microsoft.com/office/spreadsheetml/2009/9/main" uri="{B025F937-C7B1-47D3-B67F-A62EFF666E3E}">
          <x14:id>{2095A07D-22D2-480D-B120-C5C820FFAAEB}</x14:id>
        </ext>
      </extLst>
    </cfRule>
  </conditionalFormatting>
  <conditionalFormatting sqref="I3:I121">
    <cfRule type="dataBar" priority="371">
      <dataBar>
        <cfvo type="min"/>
        <cfvo type="max"/>
        <color rgb="FFFF0000"/>
      </dataBar>
      <extLst>
        <ext xmlns:x14="http://schemas.microsoft.com/office/spreadsheetml/2009/9/main" uri="{B025F937-C7B1-47D3-B67F-A62EFF666E3E}">
          <x14:id>{7B7921DD-1663-4E5E-AA4D-31D0AC5E75FC}</x14:id>
        </ext>
      </extLst>
    </cfRule>
  </conditionalFormatting>
  <conditionalFormatting sqref="I122:I151">
    <cfRule type="dataBar" priority="372">
      <dataBar>
        <cfvo type="min"/>
        <cfvo type="max"/>
        <color rgb="FFFF0000"/>
      </dataBar>
      <extLst>
        <ext xmlns:x14="http://schemas.microsoft.com/office/spreadsheetml/2009/9/main" uri="{B025F937-C7B1-47D3-B67F-A62EFF666E3E}">
          <x14:id>{FF9A10F0-91CD-41BE-AD21-0A7AE2BCDE8D}</x14:id>
        </ext>
      </extLst>
    </cfRule>
  </conditionalFormatting>
  <conditionalFormatting sqref="I3:I121">
    <cfRule type="dataBar" priority="373">
      <dataBar>
        <cfvo type="min"/>
        <cfvo type="max"/>
        <color rgb="FFFF0000"/>
      </dataBar>
      <extLst>
        <ext xmlns:x14="http://schemas.microsoft.com/office/spreadsheetml/2009/9/main" uri="{B025F937-C7B1-47D3-B67F-A62EFF666E3E}">
          <x14:id>{B4E3E842-4DD1-4C61-BC7B-EB2F70266EA6}</x14:id>
        </ext>
      </extLst>
    </cfRule>
  </conditionalFormatting>
  <conditionalFormatting sqref="I122:I151">
    <cfRule type="dataBar" priority="374">
      <dataBar>
        <cfvo type="min"/>
        <cfvo type="max"/>
        <color rgb="FFFF0000"/>
      </dataBar>
      <extLst>
        <ext xmlns:x14="http://schemas.microsoft.com/office/spreadsheetml/2009/9/main" uri="{B025F937-C7B1-47D3-B67F-A62EFF666E3E}">
          <x14:id>{DFC2D7CE-4CA2-4016-AC87-37A1CED86CFB}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A1A3C71-69EF-44CE-A8ED-EB3E3C0DE870}">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76F1B815-3B3A-4FC9-B9A7-F726EE58BBEF}">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6341F1FF-9EAC-49A7-9FC3-2A34E52B071C}">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6578DE72-9B60-49DE-8106-221A93A70D75}">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23026368-46C3-4791-A180-5111D943EAD2}">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9805262C-4D7E-4077-A00D-296B9E69832E}">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6141863B-1129-415F-8246-E822449A2312}">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A65DDD42-56D5-4B2F-85D8-7AD17CCE4CB8}">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8C1E5D9E-C4B1-404B-AC2B-EFB15352D329}">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2F62FB71-DAA8-4602-9727-D9D69585F0BD}">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F8422F86-9035-475D-83F1-8E89BCFEF944}">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1A2CF6D8-5FC8-4E95-8C6B-1D93300F1790}">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176FDB8E-C4AE-4D68-8CF7-264EBA39038D}">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07EEEE8A-9826-4C46-93C4-5237021BEAA5}">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16C7BBCA-3BE3-4E3D-B1F1-D65C6AB7F1CD}">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A8624CF2-B556-49C2-98CE-B2B7D9CCA7C3}">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80E2A184-0222-4AB2-B6AD-DD4BCFFF20B7}">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D325A3C3-7687-48ED-B977-E9CE85DEB6F6}">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B16223EC-EB69-49B0-BEC2-A75F7C49779D}">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70ECAA3E-58EE-4884-8925-9EC3F51439AD}">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181D6FFC-4107-430E-80D6-721651B70F34}">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02E12119-E889-4858-AA25-410169549E84}">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5D579E2D-87A8-4CA8-8500-02269A0348D6}">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252C3E71-8B35-4834-8692-73A13DD49FA5}">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0D80B759-718B-44B2-A622-BC7AF1F0F8B4}">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F5444160-D060-4448-8AC4-0354355E5D0D}">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85526809-270B-47E4-BBC4-33A999D62F19}">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323D3A2C-D6E1-493D-ADCB-880AB164D040}">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3C015690-F2B3-45A5-A3F2-36ADC983C128}">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8A33CE4A-CFC0-4CB4-8A60-4A61495D997B}">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D9561704-AABE-4F98-B178-55240EC212D9}">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7567ACF2-8F83-41EF-BA4D-770461CBD98D}">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E38472E0-C80D-435F-8535-766150D1CF0F}">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99E3F477-782A-4169-9968-DE9ED13BD877}">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DAE81703-5BD7-4BA9-8ED5-995B6E855D1C}">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2B58A334-DF84-40C1-98A0-7803B0496515}">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B6C191F5-92D4-4AF1-9397-970F5AD91B91}">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0ECE4AC3-4E4B-4500-8820-03E651378491}">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DF7C5FFD-A4D3-4D40-8744-CDA7C33225C3}">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0711A9B4-A106-4F33-B2C8-B673ED1D1DA5}">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B826C9AC-F3C3-462C-BCC7-36AC70CE1BA6}">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C2342608-55FC-4FF0-940C-9684614E909A}">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5664BD22-30D6-4DE8-BCE3-41423C939F9A}">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47D54244-DA27-4663-9A98-DC7B6FDC75DA}">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C5E43D31-C2E6-4575-85E0-B36374E6BD58}">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7A32345B-A478-4510-B6CD-AF39DAE39FBC}">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773001E6-4997-4A74-A45A-127F4F8847C1}">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4373EABA-9288-4AC6-BC48-3BF28D17ADB6}">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1D30FC60-304B-4532-A487-5F9B552CE8EA}">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EDD2F3D9-5F9E-4F5C-A5E6-D6659882397F}">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18D14FBE-431C-48D3-9C3A-046C142CBA73}">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584AF681-478D-47A5-9987-E24FEB9EC663}">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E13DB6D9-A628-466C-B0D8-CE0C40D7BD8E}">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72633E26-7358-47D3-BB22-836AC79CEC86}">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7B19B8B8-22D6-46A9-91E8-BF64C94789C5}">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591FDDDE-68AB-4DAD-BD57-5A1BE76591C1}">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82B38CCA-70A1-42CC-A326-DCD52E30F656}">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F2965078-E534-4FF8-BE8F-2D0015F6175E}">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E089183C-1BA8-4B5C-9088-5AB97D9F5B06}">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3AD57954-DD30-4BFF-B341-EC2AB73C54FE}">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A78F0B99-C789-4513-95B1-B4F5F8EBF658}">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F2E7F41E-78EB-42DE-ADD4-78E73608B6B8}">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C219F5DB-BC2E-40A8-AFE0-6CA59FCF88B8}">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2AA8CAED-BA2A-4D56-8477-7643619A1C80}">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B5944F47-69BA-46C5-B65B-B9A7F882F081}">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7C369C00-C754-42EE-A7A1-8112998D0C8A}">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649083FA-8B26-436B-84DA-972DCFD35C36}">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C50262F2-EDEE-4F26-91BD-3A85C5A50E07}">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54BDA3F0-9D27-430A-96E9-4E05C1524AA6}">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5C1D29D0-0375-41F4-A573-45F880AF41C8}">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C456A286-2EBD-48A3-9FC9-EE782A28607E}">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A58CE701-F55F-4D94-817A-5955F8DF0D28}">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DCD49E04-C34A-40EA-B123-73308AF950C1}">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89D178E3-7F47-443F-BC3C-BE521AAE4F32}">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DE5C6171-5579-414C-A2AD-6F6F5CB1CB72}">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55086DF1-81F6-43B7-92F9-28AEFC105B87}">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1386FC5E-DF96-4589-B390-8180204B9266}">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5EF9C64E-FACC-43E7-9DCF-99AFE0442378}">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A359B994-9735-46E2-948B-D5B733065104}">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5A5BFB22-7E0A-4AB1-8B40-16007CA27E60}">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CD3EA718-83EB-42AD-9A03-E09F4D6F5DA0}">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7561E607-69DB-4FE5-85A6-8EE0560F370D}">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338EB6F8-67FB-454D-816B-5BF48416EB84}">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10A50182-A1E6-4FD2-9CF6-DCAA628DCC32}">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AFA636A6-B964-4097-B496-C2A36EB28C98}">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DA1BF47F-FD96-4DF5-8A23-D0D6291259F2}">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58A18C23-7F0A-4655-872A-4D9B67C12ECE}">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358F45B6-A235-4B45-9B48-7F84FA6BBD91}">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3C17BC13-6D6B-49A8-A775-B8B0CF363496}">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FDD402C9-93DA-438F-A8E9-46B4A77847C5}">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5F804835-C897-4818-ABD7-A515775A186C}">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5A6DE162-6C9D-4ECA-9A60-C7F31EA1F72A}">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BDD3DA20-2B60-4542-B392-F0C27CF38A71}">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5DAF3FA1-DEE8-447B-9476-A68470A705B7}">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D1A86099-3AA6-4747-9BC9-C92A182D2F55}">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3C558FE2-8EEF-400F-A5FB-C121352126D8}">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F6D74C4B-2961-4F7F-AF19-2CAC26D81016}">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87410CAF-9041-4378-8B19-247544B229A7}">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8D1317F9-6BCE-48B9-9FCC-48C5D0515C78}">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239D3ADF-F8C5-4F26-A808-3D8CBD0167D6}">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D641350B-8364-49D1-8D4C-797938D201F5}">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FF39A72E-5EE5-4CC3-BCFF-D207E9D2521A}">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2C0F92E7-0DD2-4BAC-AC13-8F8DA5714A1E}">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3649D587-C2E7-4087-BDA0-1046E68087EE}">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7811BA74-0CE7-4E0F-AC10-4FA10C64231C}">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235B944B-DD84-4B85-932C-8DC7DD6E5961}">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5AA10B99-E874-4369-9F8F-3FDBE35DA89F}">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7C4A4C38-5594-4F47-A129-6C92B7B2104D}">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CE76921B-7AAD-4DD3-9F0E-C2D918D74113}">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49CF1E0F-6E3D-4AA9-8BF3-D7A2843D02C8}">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CDADF228-9380-4FF1-8F26-B694B03A6B6C}">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4519D1E6-F646-4B56-A2C6-837C83A638F7}">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0826EEB5-9E49-49BF-8B6F-3907E2350375}">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DC1BBB8B-A944-4E50-99F0-B0C019F318C2}">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38D451A2-05E0-4EFC-B3B9-92A6C8FB08E2}">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F52A9A09-F669-49E3-AE54-31668F7DFA87}">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2315766C-7A2D-4A1F-835D-45887896B3F4}">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DD489DB1-754C-420D-B3D7-40E792B4F899}">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4FF06546-8A3E-4E8A-A666-62A9FDEF8881}">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9BE7BB97-B690-4BDF-8B0D-3C73A6C6CB33}">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5F9CCBE8-F0EF-4D4B-8BE1-A83367BBEDC2}">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355D2487-5081-4D49-B11C-FADF18EE7232}">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11156519-562E-4217-904E-4E91522F3E84}">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2095A07D-22D2-480D-B120-C5C820FFAAEB}">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7B7921DD-1663-4E5E-AA4D-31D0AC5E75FC}">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FF9A10F0-91CD-41BE-AD21-0A7AE2BCDE8D}">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B4E3E842-4DD1-4C61-BC7B-EB2F70266EA6}">
            <x14:dataBar minLength="0" maxLength="100" negativeBarColorSameAsPositive="1" axisPosition="none">
              <x14:cfvo type="min"/>
              <x14:cfvo type="max"/>
            </x14:dataBar>
          </x14:cfRule>
          <xm:sqref>I3:I121</xm:sqref>
        </x14:conditionalFormatting>
        <x14:conditionalFormatting xmlns:xm="http://schemas.microsoft.com/office/excel/2006/main">
          <x14:cfRule type="dataBar" id="{DFC2D7CE-4CA2-4016-AC87-37A1CED86CFB}">
            <x14:dataBar minLength="0" maxLength="100" negativeBarColorSameAsPositive="1" axisPosition="none">
              <x14:cfvo type="min"/>
              <x14:cfvo type="max"/>
            </x14:dataBar>
          </x14:cfRule>
          <xm:sqref>I122:I151</xm:sqref>
        </x14:conditionalFormatting>
        <x14:conditionalFormatting xmlns:xm="http://schemas.microsoft.com/office/excel/2006/main">
          <x14:cfRule type="dataBar" id="{2A1A3C71-69EF-44CE-A8ED-EB3E3C0DE870}">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6F1B815-3B3A-4FC9-B9A7-F726EE58BBE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341F1FF-9EAC-49A7-9FC3-2A34E52B071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578DE72-9B60-49DE-8106-221A93A70D7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23026368-46C3-4791-A180-5111D943EAD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805262C-4D7E-4077-A00D-296B9E69832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141863B-1129-415F-8246-E822449A231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65DDD42-56D5-4B2F-85D8-7AD17CCE4CB8}">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C1E5D9E-C4B1-404B-AC2B-EFB15352D32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F62FB71-DAA8-4602-9727-D9D69585F0B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F8422F86-9035-475D-83F1-8E89BCFEF94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A2CF6D8-5FC8-4E95-8C6B-1D93300F179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76FDB8E-C4AE-4D68-8CF7-264EBA39038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7EEEE8A-9826-4C46-93C4-5237021BEA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6C7BBCA-3BE3-4E3D-B1F1-D65C6AB7F1C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8624CF2-B556-49C2-98CE-B2B7D9CCA7C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0E2A184-0222-4AB2-B6AD-DD4BCFFF20B7}">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D325A3C3-7687-48ED-B977-E9CE85DEB6F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16223EC-EB69-49B0-BEC2-A75F7C49779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0ECAA3E-58EE-4884-8925-9EC3F51439A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81D6FFC-4107-430E-80D6-721651B70F3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2E12119-E889-4858-AA25-410169549E8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5D579E2D-87A8-4CA8-8500-02269A0348D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52C3E71-8B35-4834-8692-73A13DD49F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0D80B759-718B-44B2-A622-BC7AF1F0F8B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5444160-D060-4448-8AC4-0354355E5D0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5526809-270B-47E4-BBC4-33A999D62F1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323D3A2C-D6E1-493D-ADCB-880AB164D04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3C015690-F2B3-45A5-A3F2-36ADC983C12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8A33CE4A-CFC0-4CB4-8A60-4A61495D997B}">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9561704-AABE-4F98-B178-55240EC212D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567ACF2-8F83-41EF-BA4D-770461CBD98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38472E0-C80D-435F-8535-766150D1CF0F}">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9E3F477-782A-4169-9968-DE9ED13BD877}">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AE81703-5BD7-4BA9-8ED5-995B6E855D1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B58A334-DF84-40C1-98A0-7803B049651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6C191F5-92D4-4AF1-9397-970F5AD91B9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ECE4AC3-4E4B-4500-8820-03E65137849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F7C5FFD-A4D3-4D40-8744-CDA7C33225C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711A9B4-A106-4F33-B2C8-B673ED1D1D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826C9AC-F3C3-462C-BCC7-36AC70CE1BA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2342608-55FC-4FF0-940C-9684614E909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5664BD22-30D6-4DE8-BCE3-41423C939F9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7D54244-DA27-4663-9A98-DC7B6FDC75D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5E43D31-C2E6-4575-85E0-B36374E6BD5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A32345B-A478-4510-B6CD-AF39DAE39FBC}">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773001E6-4997-4A74-A45A-127F4F8847C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373EABA-9288-4AC6-BC48-3BF28D17ADB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D30FC60-304B-4532-A487-5F9B552CE8E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EDD2F3D9-5F9E-4F5C-A5E6-D6659882397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8D14FBE-431C-48D3-9C3A-046C142CBA7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584AF681-478D-47A5-9987-E24FEB9EC66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13DB6D9-A628-466C-B0D8-CE0C40D7BD8E}">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2633E26-7358-47D3-BB22-836AC79CEC8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7B19B8B8-22D6-46A9-91E8-BF64C94789C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591FDDDE-68AB-4DAD-BD57-5A1BE76591C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2B38CCA-70A1-42CC-A326-DCD52E30F65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2965078-E534-4FF8-BE8F-2D0015F6175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089183C-1BA8-4B5C-9088-5AB97D9F5B0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3AD57954-DD30-4BFF-B341-EC2AB73C54F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A78F0B99-C789-4513-95B1-B4F5F8EBF65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2E7F41E-78EB-42DE-ADD4-78E73608B6B8}">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219F5DB-BC2E-40A8-AFE0-6CA59FCF88B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AA8CAED-BA2A-4D56-8477-7643619A1C8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5944F47-69BA-46C5-B65B-B9A7F882F08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C369C00-C754-42EE-A7A1-8112998D0C8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49083FA-8B26-436B-84DA-972DCFD35C3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C50262F2-EDEE-4F26-91BD-3A85C5A50E0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4BDA3F0-9D27-430A-96E9-4E05C1524AA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C1D29D0-0375-41F4-A573-45F880AF41C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456A286-2EBD-48A3-9FC9-EE782A28607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A58CE701-F55F-4D94-817A-5955F8DF0D2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CD49E04-C34A-40EA-B123-73308AF950C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89D178E3-7F47-443F-BC3C-BE521AAE4F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E5C6171-5579-414C-A2AD-6F6F5CB1CB7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5086DF1-81F6-43B7-92F9-28AEFC105B8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1386FC5E-DF96-4589-B390-8180204B926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EF9C64E-FACC-43E7-9DCF-99AFE044237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359B994-9735-46E2-948B-D5B73306510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A5BFB22-7E0A-4AB1-8B40-16007CA27E60}">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D3EA718-83EB-42AD-9A03-E09F4D6F5DA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561E607-69DB-4FE5-85A6-8EE0560F370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38EB6F8-67FB-454D-816B-5BF48416EB8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0A50182-A1E6-4FD2-9CF6-DCAA628DCC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FA636A6-B964-4097-B496-C2A36EB28C9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A1BF47F-FD96-4DF5-8A23-D0D6291259F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8A18C23-7F0A-4655-872A-4D9B67C12EC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58F45B6-A235-4B45-9B48-7F84FA6BBD9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C17BC13-6D6B-49A8-A775-B8B0CF36349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DD402C9-93DA-438F-A8E9-46B4A77847C5}">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F804835-C897-4818-ABD7-A515775A186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A6DE162-6C9D-4ECA-9A60-C7F31EA1F72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DD3DA20-2B60-4542-B392-F0C27CF38A7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DAF3FA1-DEE8-447B-9476-A68470A705B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1A86099-3AA6-4747-9BC9-C92A182D2F5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C558FE2-8EEF-400F-A5FB-C121352126D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F6D74C4B-2961-4F7F-AF19-2CAC26D8101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87410CAF-9041-4378-8B19-247544B229A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8D1317F9-6BCE-48B9-9FCC-48C5D0515C7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39D3ADF-F8C5-4F26-A808-3D8CBD0167D6}">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641350B-8364-49D1-8D4C-797938D201F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F39A72E-5EE5-4CC3-BCFF-D207E9D2521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C0F92E7-0DD2-4BAC-AC13-8F8DA5714A1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649D587-C2E7-4087-BDA0-1046E68087EE}">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7811BA74-0CE7-4E0F-AC10-4FA10C64231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35B944B-DD84-4B85-932C-8DC7DD6E596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AA10B99-E874-4369-9F8F-3FDBE35DA89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C4A4C38-5594-4F47-A129-6C92B7B2104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E76921B-7AAD-4DD3-9F0E-C2D918D7411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9CF1E0F-6E3D-4AA9-8BF3-D7A2843D02C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DADF228-9380-4FF1-8F26-B694B03A6B6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519D1E6-F646-4B56-A2C6-837C83A638F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0826EEB5-9E49-49BF-8B6F-3907E235037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C1BBB8B-A944-4E50-99F0-B0C019F318C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8D451A2-05E0-4EFC-B3B9-92A6C8FB08E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52A9A09-F669-49E3-AE54-31668F7DFA8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315766C-7A2D-4A1F-835D-45887896B3F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D489DB1-754C-420D-B3D7-40E792B4F899}">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FF06546-8A3E-4E8A-A666-62A9FDEF888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BE7BB97-B690-4BDF-8B0D-3C73A6C6CB3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F9CCBE8-F0EF-4D4B-8BE1-A83367BBEDC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55D2487-5081-4D49-B11C-FADF18EE72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11156519-562E-4217-904E-4E91522F3E8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095A07D-22D2-480D-B120-C5C820FFAAE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7B7921DD-1663-4E5E-AA4D-31D0AC5E75F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F9A10F0-91CD-41BE-AD21-0A7AE2BCDE8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4E3E842-4DD1-4C61-BC7B-EB2F70266EA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FC2D7CE-4CA2-4016-AC87-37A1CED86CFB}">
            <x14:dataBar minLength="0" maxLength="100">
              <x14:cfvo type="autoMin"/>
              <x14:cfvo type="autoMax"/>
              <x14:negativeFillColor auto="1"/>
              <x14:axisColor auto="1"/>
            </x14:dataBar>
          </x14:cfRule>
          <xm:sqref>I122:I151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8"/>
  <sheetViews>
    <sheetView workbookViewId="0"/>
  </sheetViews>
  <sheetFormatPr defaultColWidth="9" defaultRowHeight="13.5"/>
  <cols>
    <col min="1" max="1" width="13" style="67" customWidth="1"/>
    <col min="2" max="2" width="38" style="67" customWidth="1"/>
    <col min="3" max="3" width="9.75" style="67" customWidth="1"/>
    <col min="4" max="4" width="19.25" style="67" customWidth="1"/>
    <col min="5" max="5" width="9.75" style="67" customWidth="1"/>
    <col min="6" max="6" width="19.5" style="67" customWidth="1"/>
    <col min="7" max="7" width="9.75" style="67" customWidth="1"/>
    <col min="8" max="8" width="28" style="67" customWidth="1"/>
    <col min="9" max="9" width="18.5" style="67" customWidth="1"/>
    <col min="10" max="10" width="74.25" style="67" customWidth="1"/>
    <col min="11" max="16384" width="9" style="67"/>
  </cols>
  <sheetData>
    <row r="1" spans="1:10" ht="45" customHeight="1">
      <c r="A1" s="53" t="s">
        <v>2</v>
      </c>
      <c r="B1" s="53" t="s">
        <v>1768</v>
      </c>
      <c r="C1" s="53" t="s">
        <v>1769</v>
      </c>
      <c r="D1" s="53" t="s">
        <v>1770</v>
      </c>
      <c r="E1" s="53" t="s">
        <v>1771</v>
      </c>
      <c r="F1" s="53" t="s">
        <v>1772</v>
      </c>
      <c r="G1" s="54" t="s">
        <v>1773</v>
      </c>
      <c r="H1" s="54" t="s">
        <v>1774</v>
      </c>
      <c r="I1" s="54" t="s">
        <v>1775</v>
      </c>
      <c r="J1" s="54" t="s">
        <v>1776</v>
      </c>
    </row>
    <row r="2" spans="1:10" ht="45" customHeight="1">
      <c r="A2" s="147" t="s">
        <v>3084</v>
      </c>
      <c r="B2" s="147"/>
      <c r="C2" s="147"/>
      <c r="D2" s="147"/>
      <c r="E2" s="147"/>
      <c r="F2" s="147"/>
      <c r="G2" s="147"/>
      <c r="H2" s="147"/>
      <c r="I2" s="147"/>
      <c r="J2" s="147"/>
    </row>
    <row r="3" spans="1:10" ht="45" customHeight="1">
      <c r="A3" s="60">
        <v>1</v>
      </c>
      <c r="B3" s="61" t="s">
        <v>26</v>
      </c>
      <c r="C3" s="60" t="s">
        <v>1777</v>
      </c>
      <c r="D3" s="60" t="s">
        <v>1778</v>
      </c>
      <c r="E3" s="60">
        <v>10</v>
      </c>
      <c r="F3" s="61"/>
      <c r="G3" s="60">
        <v>10</v>
      </c>
      <c r="H3" s="62"/>
      <c r="I3" s="62" t="s">
        <v>3085</v>
      </c>
      <c r="J3" s="62" t="s">
        <v>1779</v>
      </c>
    </row>
    <row r="4" spans="1:10" ht="45" customHeight="1">
      <c r="A4" s="63">
        <v>2</v>
      </c>
      <c r="B4" s="64" t="s">
        <v>36</v>
      </c>
      <c r="C4" s="63" t="s">
        <v>1777</v>
      </c>
      <c r="D4" s="63" t="s">
        <v>1778</v>
      </c>
      <c r="E4" s="63">
        <v>10</v>
      </c>
      <c r="F4" s="64"/>
      <c r="G4" s="21">
        <v>10</v>
      </c>
      <c r="H4" s="14"/>
      <c r="I4" s="14"/>
      <c r="J4" s="14" t="s">
        <v>1780</v>
      </c>
    </row>
    <row r="5" spans="1:10" ht="45" customHeight="1">
      <c r="A5" s="63">
        <v>3</v>
      </c>
      <c r="B5" s="64" t="s">
        <v>43</v>
      </c>
      <c r="C5" s="63" t="s">
        <v>1777</v>
      </c>
      <c r="D5" s="63" t="s">
        <v>1778</v>
      </c>
      <c r="E5" s="63">
        <v>10</v>
      </c>
      <c r="F5" s="64"/>
      <c r="G5" s="21">
        <v>10</v>
      </c>
      <c r="H5" s="14"/>
      <c r="I5" s="14"/>
      <c r="J5" s="14"/>
    </row>
    <row r="6" spans="1:10" ht="45" customHeight="1">
      <c r="A6" s="63">
        <v>4</v>
      </c>
      <c r="B6" s="64" t="s">
        <v>49</v>
      </c>
      <c r="C6" s="63" t="s">
        <v>1777</v>
      </c>
      <c r="D6" s="63" t="s">
        <v>1778</v>
      </c>
      <c r="E6" s="63">
        <v>10</v>
      </c>
      <c r="F6" s="64"/>
      <c r="G6" s="21">
        <v>10</v>
      </c>
      <c r="H6" s="14"/>
      <c r="I6" s="14"/>
      <c r="J6" s="14"/>
    </row>
    <row r="7" spans="1:10" ht="45" customHeight="1">
      <c r="A7" s="63">
        <v>5</v>
      </c>
      <c r="B7" s="64" t="s">
        <v>55</v>
      </c>
      <c r="C7" s="63" t="s">
        <v>1777</v>
      </c>
      <c r="D7" s="63" t="s">
        <v>1778</v>
      </c>
      <c r="E7" s="63">
        <v>10</v>
      </c>
      <c r="F7" s="64"/>
      <c r="G7" s="21">
        <v>10</v>
      </c>
      <c r="H7" s="14"/>
      <c r="I7" s="14"/>
      <c r="J7" s="14"/>
    </row>
    <row r="8" spans="1:10" ht="45" customHeight="1">
      <c r="A8" s="63">
        <v>6</v>
      </c>
      <c r="B8" s="64" t="s">
        <v>59</v>
      </c>
      <c r="C8" s="63" t="s">
        <v>1777</v>
      </c>
      <c r="D8" s="63" t="s">
        <v>1778</v>
      </c>
      <c r="E8" s="63">
        <v>10</v>
      </c>
      <c r="F8" s="64"/>
      <c r="G8" s="21">
        <v>10</v>
      </c>
      <c r="H8" s="14"/>
      <c r="I8" s="14"/>
      <c r="J8" s="14"/>
    </row>
    <row r="9" spans="1:10" ht="45" customHeight="1">
      <c r="A9" s="63">
        <v>7</v>
      </c>
      <c r="B9" s="64" t="s">
        <v>64</v>
      </c>
      <c r="C9" s="63" t="s">
        <v>1777</v>
      </c>
      <c r="D9" s="63" t="s">
        <v>1778</v>
      </c>
      <c r="E9" s="63">
        <v>10</v>
      </c>
      <c r="F9" s="64"/>
      <c r="G9" s="21">
        <v>10</v>
      </c>
      <c r="H9" s="14"/>
      <c r="I9" s="14"/>
      <c r="J9" s="14"/>
    </row>
    <row r="10" spans="1:10" ht="45" customHeight="1">
      <c r="A10" s="63">
        <v>8</v>
      </c>
      <c r="B10" s="64" t="s">
        <v>70</v>
      </c>
      <c r="C10" s="63" t="s">
        <v>1777</v>
      </c>
      <c r="D10" s="63" t="s">
        <v>1778</v>
      </c>
      <c r="E10" s="63">
        <v>10</v>
      </c>
      <c r="F10" s="64"/>
      <c r="G10" s="21">
        <v>10</v>
      </c>
      <c r="H10" s="14"/>
      <c r="I10" s="14"/>
      <c r="J10" s="14"/>
    </row>
    <row r="11" spans="1:10" ht="45" customHeight="1">
      <c r="A11" s="63">
        <v>9</v>
      </c>
      <c r="B11" s="64" t="s">
        <v>75</v>
      </c>
      <c r="C11" s="63" t="s">
        <v>1777</v>
      </c>
      <c r="D11" s="63" t="s">
        <v>1778</v>
      </c>
      <c r="E11" s="63">
        <v>10</v>
      </c>
      <c r="F11" s="64"/>
      <c r="G11" s="21">
        <v>10</v>
      </c>
      <c r="H11" s="14"/>
      <c r="I11" s="14"/>
      <c r="J11" s="14"/>
    </row>
    <row r="12" spans="1:10" ht="45" customHeight="1">
      <c r="A12" s="63">
        <v>10</v>
      </c>
      <c r="B12" s="64" t="s">
        <v>79</v>
      </c>
      <c r="C12" s="63" t="s">
        <v>1777</v>
      </c>
      <c r="D12" s="63" t="s">
        <v>1778</v>
      </c>
      <c r="E12" s="63">
        <v>10</v>
      </c>
      <c r="F12" s="64"/>
      <c r="G12" s="21">
        <v>10</v>
      </c>
      <c r="H12" s="14"/>
      <c r="I12" s="14"/>
      <c r="J12" s="14"/>
    </row>
    <row r="13" spans="1:10" ht="45" customHeight="1">
      <c r="A13" s="63">
        <v>11</v>
      </c>
      <c r="B13" s="64" t="s">
        <v>87</v>
      </c>
      <c r="C13" s="63" t="s">
        <v>1777</v>
      </c>
      <c r="D13" s="63" t="s">
        <v>1778</v>
      </c>
      <c r="E13" s="63">
        <v>10</v>
      </c>
      <c r="F13" s="64"/>
      <c r="G13" s="21">
        <v>10</v>
      </c>
      <c r="H13" s="14"/>
      <c r="I13" s="14"/>
      <c r="J13" s="14"/>
    </row>
    <row r="14" spans="1:10" ht="45" customHeight="1">
      <c r="A14" s="63">
        <v>12</v>
      </c>
      <c r="B14" s="64" t="s">
        <v>94</v>
      </c>
      <c r="C14" s="63" t="s">
        <v>1777</v>
      </c>
      <c r="D14" s="63" t="s">
        <v>1778</v>
      </c>
      <c r="E14" s="63">
        <v>10</v>
      </c>
      <c r="F14" s="64"/>
      <c r="G14" s="21">
        <v>10</v>
      </c>
      <c r="H14" s="14"/>
      <c r="I14" s="14"/>
      <c r="J14" s="14"/>
    </row>
    <row r="15" spans="1:10" ht="45" customHeight="1">
      <c r="A15" s="63">
        <v>13</v>
      </c>
      <c r="B15" s="64" t="s">
        <v>99</v>
      </c>
      <c r="C15" s="63" t="s">
        <v>1777</v>
      </c>
      <c r="D15" s="63" t="s">
        <v>1778</v>
      </c>
      <c r="E15" s="63">
        <v>10</v>
      </c>
      <c r="F15" s="64"/>
      <c r="G15" s="21">
        <v>10</v>
      </c>
      <c r="H15" s="14"/>
      <c r="I15" s="14"/>
      <c r="J15" s="14"/>
    </row>
    <row r="16" spans="1:10" ht="45" customHeight="1">
      <c r="A16" s="63">
        <v>14</v>
      </c>
      <c r="B16" s="64" t="s">
        <v>105</v>
      </c>
      <c r="C16" s="63" t="s">
        <v>1777</v>
      </c>
      <c r="D16" s="63" t="s">
        <v>1778</v>
      </c>
      <c r="E16" s="63">
        <v>10</v>
      </c>
      <c r="F16" s="64"/>
      <c r="G16" s="21">
        <v>10</v>
      </c>
      <c r="H16" s="14"/>
      <c r="I16" s="14"/>
      <c r="J16" s="14"/>
    </row>
    <row r="17" spans="1:10" ht="45" customHeight="1">
      <c r="A17" s="63">
        <v>15</v>
      </c>
      <c r="B17" s="64" t="s">
        <v>111</v>
      </c>
      <c r="C17" s="63" t="s">
        <v>1777</v>
      </c>
      <c r="D17" s="63" t="s">
        <v>1778</v>
      </c>
      <c r="E17" s="63">
        <v>10</v>
      </c>
      <c r="F17" s="64"/>
      <c r="G17" s="21">
        <v>10</v>
      </c>
      <c r="H17" s="14"/>
      <c r="I17" s="14"/>
      <c r="J17" s="14"/>
    </row>
    <row r="18" spans="1:10" ht="45" customHeight="1">
      <c r="A18" s="63">
        <v>16</v>
      </c>
      <c r="B18" s="64" t="s">
        <v>116</v>
      </c>
      <c r="C18" s="63" t="s">
        <v>1777</v>
      </c>
      <c r="D18" s="63" t="s">
        <v>1778</v>
      </c>
      <c r="E18" s="63">
        <v>10</v>
      </c>
      <c r="F18" s="64"/>
      <c r="G18" s="21">
        <v>10</v>
      </c>
      <c r="H18" s="14"/>
      <c r="I18" s="14"/>
      <c r="J18" s="14"/>
    </row>
    <row r="19" spans="1:10" ht="45" customHeight="1">
      <c r="A19" s="63">
        <v>17</v>
      </c>
      <c r="B19" s="64" t="s">
        <v>122</v>
      </c>
      <c r="C19" s="63" t="s">
        <v>1777</v>
      </c>
      <c r="D19" s="63" t="s">
        <v>1778</v>
      </c>
      <c r="E19" s="63">
        <v>10</v>
      </c>
      <c r="F19" s="64"/>
      <c r="G19" s="21">
        <v>10</v>
      </c>
      <c r="H19" s="14"/>
      <c r="I19" s="14"/>
      <c r="J19" s="14"/>
    </row>
    <row r="20" spans="1:10" ht="45" customHeight="1">
      <c r="A20" s="63">
        <v>18</v>
      </c>
      <c r="B20" s="64" t="s">
        <v>127</v>
      </c>
      <c r="C20" s="63" t="s">
        <v>1777</v>
      </c>
      <c r="D20" s="63" t="s">
        <v>1778</v>
      </c>
      <c r="E20" s="63">
        <v>10</v>
      </c>
      <c r="F20" s="64"/>
      <c r="G20" s="21">
        <v>10</v>
      </c>
      <c r="H20" s="14"/>
      <c r="I20" s="14"/>
      <c r="J20" s="14"/>
    </row>
    <row r="21" spans="1:10" ht="45" customHeight="1">
      <c r="A21" s="63">
        <v>19</v>
      </c>
      <c r="B21" s="64" t="s">
        <v>132</v>
      </c>
      <c r="C21" s="63" t="s">
        <v>1777</v>
      </c>
      <c r="D21" s="63" t="s">
        <v>1778</v>
      </c>
      <c r="E21" s="63">
        <v>10</v>
      </c>
      <c r="F21" s="64"/>
      <c r="G21" s="21">
        <v>10</v>
      </c>
      <c r="H21" s="14"/>
      <c r="I21" s="14"/>
      <c r="J21" s="14"/>
    </row>
    <row r="22" spans="1:10" ht="45" customHeight="1">
      <c r="A22" s="63">
        <v>20</v>
      </c>
      <c r="B22" s="64" t="s">
        <v>138</v>
      </c>
      <c r="C22" s="63" t="s">
        <v>1777</v>
      </c>
      <c r="D22" s="63" t="s">
        <v>1778</v>
      </c>
      <c r="E22" s="63">
        <v>10</v>
      </c>
      <c r="F22" s="64"/>
      <c r="G22" s="21">
        <v>10</v>
      </c>
      <c r="H22" s="14"/>
      <c r="I22" s="14"/>
      <c r="J22" s="14"/>
    </row>
    <row r="23" spans="1:10" ht="45" customHeight="1">
      <c r="A23" s="63">
        <v>21</v>
      </c>
      <c r="B23" s="64" t="s">
        <v>144</v>
      </c>
      <c r="C23" s="63" t="s">
        <v>1777</v>
      </c>
      <c r="D23" s="63" t="s">
        <v>1778</v>
      </c>
      <c r="E23" s="63">
        <v>10</v>
      </c>
      <c r="F23" s="64"/>
      <c r="G23" s="21">
        <v>10</v>
      </c>
      <c r="H23" s="14"/>
      <c r="I23" s="14"/>
      <c r="J23" s="14"/>
    </row>
    <row r="24" spans="1:10" ht="45" customHeight="1">
      <c r="A24" s="63">
        <v>22</v>
      </c>
      <c r="B24" s="64" t="s">
        <v>149</v>
      </c>
      <c r="C24" s="63" t="s">
        <v>1777</v>
      </c>
      <c r="D24" s="63" t="s">
        <v>1778</v>
      </c>
      <c r="E24" s="63">
        <v>10</v>
      </c>
      <c r="F24" s="64"/>
      <c r="G24" s="21">
        <v>10</v>
      </c>
      <c r="H24" s="14"/>
      <c r="I24" s="14"/>
      <c r="J24" s="14"/>
    </row>
    <row r="25" spans="1:10" ht="45" customHeight="1">
      <c r="A25" s="63">
        <v>23</v>
      </c>
      <c r="B25" s="64" t="s">
        <v>152</v>
      </c>
      <c r="C25" s="63" t="s">
        <v>1777</v>
      </c>
      <c r="D25" s="63" t="s">
        <v>1778</v>
      </c>
      <c r="E25" s="63">
        <v>10</v>
      </c>
      <c r="F25" s="64"/>
      <c r="G25" s="21">
        <v>10</v>
      </c>
      <c r="H25" s="14"/>
      <c r="I25" s="14"/>
      <c r="J25" s="14"/>
    </row>
    <row r="26" spans="1:10" ht="45" customHeight="1">
      <c r="A26" s="63">
        <v>24</v>
      </c>
      <c r="B26" s="64" t="s">
        <v>157</v>
      </c>
      <c r="C26" s="63" t="s">
        <v>1777</v>
      </c>
      <c r="D26" s="63" t="s">
        <v>1778</v>
      </c>
      <c r="E26" s="63">
        <v>10</v>
      </c>
      <c r="F26" s="64"/>
      <c r="G26" s="21">
        <v>10</v>
      </c>
      <c r="H26" s="14"/>
      <c r="I26" s="14"/>
      <c r="J26" s="14"/>
    </row>
    <row r="27" spans="1:10" ht="45" customHeight="1">
      <c r="A27" s="63">
        <v>25</v>
      </c>
      <c r="B27" s="64" t="s">
        <v>161</v>
      </c>
      <c r="C27" s="63" t="s">
        <v>1777</v>
      </c>
      <c r="D27" s="63" t="s">
        <v>1778</v>
      </c>
      <c r="E27" s="63">
        <v>10</v>
      </c>
      <c r="F27" s="64"/>
      <c r="G27" s="21">
        <v>10</v>
      </c>
      <c r="H27" s="14"/>
      <c r="I27" s="14"/>
      <c r="J27" s="14"/>
    </row>
    <row r="28" spans="1:10" ht="45" customHeight="1">
      <c r="A28" s="63">
        <v>26</v>
      </c>
      <c r="B28" s="64" t="s">
        <v>166</v>
      </c>
      <c r="C28" s="63" t="s">
        <v>1777</v>
      </c>
      <c r="D28" s="63" t="s">
        <v>1778</v>
      </c>
      <c r="E28" s="63">
        <v>10</v>
      </c>
      <c r="F28" s="64"/>
      <c r="G28" s="21">
        <v>10</v>
      </c>
      <c r="H28" s="14"/>
      <c r="I28" s="14"/>
      <c r="J28" s="14"/>
    </row>
    <row r="29" spans="1:10" ht="45" customHeight="1">
      <c r="A29" s="63">
        <v>27</v>
      </c>
      <c r="B29" s="64" t="s">
        <v>171</v>
      </c>
      <c r="C29" s="63" t="s">
        <v>1777</v>
      </c>
      <c r="D29" s="63" t="s">
        <v>1778</v>
      </c>
      <c r="E29" s="63">
        <v>10</v>
      </c>
      <c r="F29" s="64"/>
      <c r="G29" s="21">
        <v>10</v>
      </c>
      <c r="H29" s="14"/>
      <c r="I29" s="14"/>
      <c r="J29" s="14"/>
    </row>
    <row r="30" spans="1:10" ht="45" customHeight="1">
      <c r="A30" s="65">
        <v>28</v>
      </c>
      <c r="B30" s="66" t="s">
        <v>176</v>
      </c>
      <c r="C30" s="65" t="s">
        <v>1777</v>
      </c>
      <c r="D30" s="65" t="s">
        <v>1778</v>
      </c>
      <c r="E30" s="65">
        <v>10</v>
      </c>
      <c r="F30" s="66"/>
      <c r="G30" s="21">
        <v>10</v>
      </c>
      <c r="H30" s="14"/>
      <c r="I30" s="14"/>
      <c r="J30" s="14"/>
    </row>
    <row r="31" spans="1:10" ht="45" customHeight="1">
      <c r="A31" s="63">
        <v>29</v>
      </c>
      <c r="B31" s="64" t="s">
        <v>180</v>
      </c>
      <c r="C31" s="63" t="s">
        <v>1777</v>
      </c>
      <c r="D31" s="63" t="s">
        <v>1778</v>
      </c>
      <c r="E31" s="63">
        <v>10</v>
      </c>
      <c r="F31" s="64"/>
      <c r="G31" s="21">
        <v>10</v>
      </c>
      <c r="H31" s="14"/>
      <c r="I31" s="14"/>
      <c r="J31" s="14"/>
    </row>
    <row r="32" spans="1:10" ht="45" customHeight="1">
      <c r="A32" s="63">
        <v>30</v>
      </c>
      <c r="B32" s="64" t="s">
        <v>186</v>
      </c>
      <c r="C32" s="63" t="s">
        <v>1777</v>
      </c>
      <c r="D32" s="63" t="s">
        <v>1778</v>
      </c>
      <c r="E32" s="63">
        <v>10</v>
      </c>
      <c r="F32" s="64"/>
      <c r="G32" s="21">
        <v>10</v>
      </c>
      <c r="H32" s="14"/>
      <c r="I32" s="14"/>
      <c r="J32" s="14"/>
    </row>
    <row r="33" spans="1:10" ht="45" customHeight="1">
      <c r="A33" s="63">
        <v>31</v>
      </c>
      <c r="B33" s="64" t="s">
        <v>191</v>
      </c>
      <c r="C33" s="63" t="s">
        <v>1777</v>
      </c>
      <c r="D33" s="63" t="s">
        <v>1778</v>
      </c>
      <c r="E33" s="63">
        <v>10</v>
      </c>
      <c r="F33" s="64"/>
      <c r="G33" s="21">
        <v>10</v>
      </c>
      <c r="H33" s="14"/>
      <c r="I33" s="14"/>
      <c r="J33" s="14"/>
    </row>
    <row r="34" spans="1:10" ht="45" customHeight="1">
      <c r="A34" s="63">
        <v>32</v>
      </c>
      <c r="B34" s="64" t="s">
        <v>195</v>
      </c>
      <c r="C34" s="63" t="s">
        <v>1777</v>
      </c>
      <c r="D34" s="63" t="s">
        <v>1778</v>
      </c>
      <c r="E34" s="63">
        <v>10</v>
      </c>
      <c r="F34" s="64"/>
      <c r="G34" s="21">
        <v>10</v>
      </c>
      <c r="H34" s="14"/>
      <c r="I34" s="14"/>
      <c r="J34" s="14"/>
    </row>
    <row r="35" spans="1:10" ht="45" customHeight="1">
      <c r="A35" s="63">
        <v>33</v>
      </c>
      <c r="B35" s="64" t="s">
        <v>199</v>
      </c>
      <c r="C35" s="63" t="s">
        <v>1777</v>
      </c>
      <c r="D35" s="63" t="s">
        <v>1778</v>
      </c>
      <c r="E35" s="63">
        <v>10</v>
      </c>
      <c r="F35" s="64"/>
      <c r="G35" s="21">
        <v>10</v>
      </c>
      <c r="H35" s="14"/>
      <c r="I35" s="14"/>
      <c r="J35" s="14"/>
    </row>
    <row r="36" spans="1:10" ht="45" customHeight="1">
      <c r="A36" s="63">
        <v>34</v>
      </c>
      <c r="B36" s="64" t="s">
        <v>203</v>
      </c>
      <c r="C36" s="63" t="s">
        <v>1777</v>
      </c>
      <c r="D36" s="63" t="s">
        <v>1778</v>
      </c>
      <c r="E36" s="63">
        <v>10</v>
      </c>
      <c r="F36" s="64"/>
      <c r="G36" s="21">
        <v>10</v>
      </c>
      <c r="H36" s="14"/>
      <c r="I36" s="14"/>
      <c r="J36" s="14"/>
    </row>
    <row r="37" spans="1:10" ht="45" customHeight="1">
      <c r="A37" s="63">
        <v>35</v>
      </c>
      <c r="B37" s="64" t="s">
        <v>208</v>
      </c>
      <c r="C37" s="63" t="s">
        <v>1777</v>
      </c>
      <c r="D37" s="63" t="s">
        <v>1778</v>
      </c>
      <c r="E37" s="63">
        <v>10</v>
      </c>
      <c r="F37" s="64"/>
      <c r="G37" s="21">
        <v>10</v>
      </c>
      <c r="H37" s="14"/>
      <c r="I37" s="14"/>
      <c r="J37" s="14"/>
    </row>
    <row r="38" spans="1:10" ht="45" customHeight="1">
      <c r="A38" s="63">
        <v>36</v>
      </c>
      <c r="B38" s="64" t="s">
        <v>213</v>
      </c>
      <c r="C38" s="63" t="s">
        <v>1777</v>
      </c>
      <c r="D38" s="63" t="s">
        <v>1778</v>
      </c>
      <c r="E38" s="63">
        <v>10</v>
      </c>
      <c r="F38" s="64"/>
      <c r="G38" s="21">
        <v>10</v>
      </c>
      <c r="H38" s="14"/>
      <c r="I38" s="14"/>
      <c r="J38" s="14"/>
    </row>
    <row r="39" spans="1:10" ht="45" customHeight="1">
      <c r="A39" s="63">
        <v>37</v>
      </c>
      <c r="B39" s="64" t="s">
        <v>220</v>
      </c>
      <c r="C39" s="63" t="s">
        <v>1777</v>
      </c>
      <c r="D39" s="63" t="s">
        <v>1778</v>
      </c>
      <c r="E39" s="63">
        <v>10</v>
      </c>
      <c r="F39" s="64"/>
      <c r="G39" s="21">
        <v>10</v>
      </c>
      <c r="H39" s="14"/>
      <c r="I39" s="14"/>
      <c r="J39" s="14"/>
    </row>
    <row r="40" spans="1:10" ht="45" customHeight="1">
      <c r="A40" s="60">
        <v>38</v>
      </c>
      <c r="B40" s="61" t="s">
        <v>227</v>
      </c>
      <c r="C40" s="60" t="s">
        <v>1777</v>
      </c>
      <c r="D40" s="60" t="s">
        <v>1778</v>
      </c>
      <c r="E40" s="60">
        <v>10</v>
      </c>
      <c r="F40" s="61"/>
      <c r="G40" s="68">
        <v>10</v>
      </c>
      <c r="H40" s="69"/>
      <c r="I40" s="69"/>
      <c r="J40" s="69"/>
    </row>
    <row r="41" spans="1:10" ht="45" customHeight="1">
      <c r="A41" s="63">
        <v>39</v>
      </c>
      <c r="B41" s="64" t="s">
        <v>233</v>
      </c>
      <c r="C41" s="63" t="s">
        <v>1777</v>
      </c>
      <c r="D41" s="63" t="s">
        <v>1778</v>
      </c>
      <c r="E41" s="63">
        <v>10</v>
      </c>
      <c r="F41" s="64"/>
      <c r="G41" s="21">
        <v>10</v>
      </c>
      <c r="H41" s="14"/>
      <c r="I41" s="14"/>
      <c r="J41" s="14"/>
    </row>
    <row r="42" spans="1:10" ht="45" customHeight="1">
      <c r="A42" s="63">
        <v>40</v>
      </c>
      <c r="B42" s="64" t="s">
        <v>239</v>
      </c>
      <c r="C42" s="63" t="s">
        <v>1777</v>
      </c>
      <c r="D42" s="63" t="s">
        <v>1778</v>
      </c>
      <c r="E42" s="63">
        <v>10</v>
      </c>
      <c r="F42" s="64"/>
      <c r="G42" s="21">
        <v>10</v>
      </c>
      <c r="H42" s="14"/>
      <c r="I42" s="14"/>
      <c r="J42" s="14"/>
    </row>
    <row r="43" spans="1:10" ht="45" customHeight="1">
      <c r="A43" s="63">
        <v>41</v>
      </c>
      <c r="B43" s="64" t="s">
        <v>244</v>
      </c>
      <c r="C43" s="63" t="s">
        <v>1777</v>
      </c>
      <c r="D43" s="63" t="s">
        <v>1778</v>
      </c>
      <c r="E43" s="63">
        <v>10</v>
      </c>
      <c r="F43" s="64"/>
      <c r="G43" s="21">
        <v>10</v>
      </c>
      <c r="H43" s="14"/>
      <c r="I43" s="14"/>
      <c r="J43" s="14"/>
    </row>
    <row r="44" spans="1:10" ht="45" customHeight="1">
      <c r="A44" s="63">
        <v>42</v>
      </c>
      <c r="B44" s="64" t="s">
        <v>247</v>
      </c>
      <c r="C44" s="63" t="s">
        <v>1777</v>
      </c>
      <c r="D44" s="63" t="s">
        <v>1778</v>
      </c>
      <c r="E44" s="63">
        <v>10</v>
      </c>
      <c r="F44" s="64"/>
      <c r="G44" s="21">
        <v>10</v>
      </c>
      <c r="H44" s="14"/>
      <c r="I44" s="14"/>
      <c r="J44" s="14"/>
    </row>
    <row r="45" spans="1:10" ht="45" customHeight="1">
      <c r="A45" s="63">
        <v>43</v>
      </c>
      <c r="B45" s="64" t="s">
        <v>253</v>
      </c>
      <c r="C45" s="63" t="s">
        <v>1777</v>
      </c>
      <c r="D45" s="63" t="s">
        <v>1778</v>
      </c>
      <c r="E45" s="63">
        <v>10</v>
      </c>
      <c r="F45" s="64"/>
      <c r="G45" s="21">
        <v>10</v>
      </c>
      <c r="H45" s="14"/>
      <c r="I45" s="14"/>
      <c r="J45" s="14"/>
    </row>
    <row r="46" spans="1:10" ht="45" customHeight="1">
      <c r="A46" s="63">
        <v>44</v>
      </c>
      <c r="B46" s="64" t="s">
        <v>258</v>
      </c>
      <c r="C46" s="63" t="s">
        <v>1777</v>
      </c>
      <c r="D46" s="63" t="s">
        <v>1778</v>
      </c>
      <c r="E46" s="63">
        <v>10</v>
      </c>
      <c r="F46" s="64"/>
      <c r="G46" s="21">
        <v>10</v>
      </c>
      <c r="H46" s="14"/>
      <c r="I46" s="14"/>
      <c r="J46" s="14"/>
    </row>
    <row r="47" spans="1:10" ht="45" customHeight="1">
      <c r="A47" s="63">
        <v>45</v>
      </c>
      <c r="B47" s="64" t="s">
        <v>264</v>
      </c>
      <c r="C47" s="63" t="s">
        <v>1777</v>
      </c>
      <c r="D47" s="63" t="s">
        <v>1778</v>
      </c>
      <c r="E47" s="63">
        <v>10</v>
      </c>
      <c r="F47" s="64"/>
      <c r="G47" s="21">
        <v>10</v>
      </c>
      <c r="H47" s="14"/>
      <c r="I47" s="14"/>
      <c r="J47" s="14"/>
    </row>
    <row r="48" spans="1:10" ht="45" customHeight="1">
      <c r="A48" s="63">
        <v>46</v>
      </c>
      <c r="B48" s="64" t="s">
        <v>267</v>
      </c>
      <c r="C48" s="63" t="s">
        <v>1777</v>
      </c>
      <c r="D48" s="63" t="s">
        <v>1778</v>
      </c>
      <c r="E48" s="63">
        <v>10</v>
      </c>
      <c r="F48" s="64"/>
      <c r="G48" s="21">
        <v>10</v>
      </c>
      <c r="H48" s="14"/>
      <c r="I48" s="14"/>
      <c r="J48" s="14"/>
    </row>
    <row r="49" spans="1:10" ht="45" customHeight="1">
      <c r="A49" s="63">
        <v>47</v>
      </c>
      <c r="B49" s="64" t="s">
        <v>272</v>
      </c>
      <c r="C49" s="63" t="s">
        <v>1777</v>
      </c>
      <c r="D49" s="63" t="s">
        <v>1778</v>
      </c>
      <c r="E49" s="63">
        <v>10</v>
      </c>
      <c r="F49" s="64"/>
      <c r="G49" s="21">
        <v>10</v>
      </c>
      <c r="H49" s="14"/>
      <c r="I49" s="14"/>
      <c r="J49" s="14"/>
    </row>
    <row r="50" spans="1:10" ht="45" customHeight="1">
      <c r="A50" s="63">
        <v>48</v>
      </c>
      <c r="B50" s="64" t="s">
        <v>277</v>
      </c>
      <c r="C50" s="63" t="s">
        <v>1777</v>
      </c>
      <c r="D50" s="63" t="s">
        <v>1778</v>
      </c>
      <c r="E50" s="63">
        <v>10</v>
      </c>
      <c r="F50" s="64"/>
      <c r="G50" s="21">
        <v>10</v>
      </c>
      <c r="H50" s="14"/>
      <c r="I50" s="14"/>
      <c r="J50" s="14"/>
    </row>
    <row r="51" spans="1:10" ht="45" customHeight="1">
      <c r="A51" s="63">
        <v>49</v>
      </c>
      <c r="B51" s="64" t="s">
        <v>282</v>
      </c>
      <c r="C51" s="63" t="s">
        <v>1777</v>
      </c>
      <c r="D51" s="63" t="s">
        <v>1778</v>
      </c>
      <c r="E51" s="63">
        <v>10</v>
      </c>
      <c r="F51" s="64"/>
      <c r="G51" s="21">
        <v>10</v>
      </c>
      <c r="H51" s="14"/>
      <c r="I51" s="14"/>
      <c r="J51" s="14"/>
    </row>
    <row r="52" spans="1:10" ht="45" customHeight="1">
      <c r="A52" s="63">
        <v>50</v>
      </c>
      <c r="B52" s="64" t="s">
        <v>285</v>
      </c>
      <c r="C52" s="63" t="s">
        <v>1777</v>
      </c>
      <c r="D52" s="63" t="s">
        <v>1778</v>
      </c>
      <c r="E52" s="63">
        <v>10</v>
      </c>
      <c r="F52" s="64"/>
      <c r="G52" s="21">
        <v>10</v>
      </c>
      <c r="H52" s="14"/>
      <c r="I52" s="14"/>
      <c r="J52" s="14"/>
    </row>
    <row r="53" spans="1:10" ht="45" customHeight="1">
      <c r="A53" s="63">
        <v>51</v>
      </c>
      <c r="B53" s="64" t="s">
        <v>291</v>
      </c>
      <c r="C53" s="63" t="s">
        <v>1777</v>
      </c>
      <c r="D53" s="63" t="s">
        <v>1778</v>
      </c>
      <c r="E53" s="63">
        <v>10</v>
      </c>
      <c r="F53" s="64"/>
      <c r="G53" s="21">
        <v>10</v>
      </c>
      <c r="H53" s="14"/>
      <c r="I53" s="14"/>
      <c r="J53" s="14"/>
    </row>
    <row r="54" spans="1:10" ht="45" customHeight="1">
      <c r="A54" s="63">
        <v>52</v>
      </c>
      <c r="B54" s="64" t="s">
        <v>297</v>
      </c>
      <c r="C54" s="63" t="s">
        <v>1777</v>
      </c>
      <c r="D54" s="63" t="s">
        <v>1778</v>
      </c>
      <c r="E54" s="63">
        <v>10</v>
      </c>
      <c r="F54" s="64"/>
      <c r="G54" s="21">
        <v>10</v>
      </c>
      <c r="H54" s="14"/>
      <c r="I54" s="14"/>
      <c r="J54" s="14"/>
    </row>
    <row r="55" spans="1:10" ht="45" customHeight="1">
      <c r="A55" s="63">
        <v>53</v>
      </c>
      <c r="B55" s="64" t="s">
        <v>303</v>
      </c>
      <c r="C55" s="63" t="s">
        <v>1777</v>
      </c>
      <c r="D55" s="63" t="s">
        <v>1778</v>
      </c>
      <c r="E55" s="63">
        <v>10</v>
      </c>
      <c r="F55" s="64"/>
      <c r="G55" s="21">
        <v>10</v>
      </c>
      <c r="H55" s="14"/>
      <c r="I55" s="14"/>
      <c r="J55" s="14"/>
    </row>
    <row r="56" spans="1:10" ht="45" customHeight="1">
      <c r="A56" s="63">
        <v>54</v>
      </c>
      <c r="B56" s="64" t="s">
        <v>311</v>
      </c>
      <c r="C56" s="63" t="s">
        <v>1777</v>
      </c>
      <c r="D56" s="63" t="s">
        <v>1778</v>
      </c>
      <c r="E56" s="63">
        <v>10</v>
      </c>
      <c r="F56" s="64"/>
      <c r="G56" s="21">
        <v>10</v>
      </c>
      <c r="H56" s="14"/>
      <c r="I56" s="14"/>
      <c r="J56" s="14"/>
    </row>
    <row r="57" spans="1:10" ht="45" customHeight="1">
      <c r="A57" s="65">
        <v>55</v>
      </c>
      <c r="B57" s="66" t="s">
        <v>317</v>
      </c>
      <c r="C57" s="65" t="s">
        <v>1777</v>
      </c>
      <c r="D57" s="65" t="s">
        <v>1778</v>
      </c>
      <c r="E57" s="65">
        <v>10</v>
      </c>
      <c r="F57" s="66"/>
      <c r="G57" s="21">
        <v>10</v>
      </c>
      <c r="H57" s="14"/>
      <c r="I57" s="14"/>
      <c r="J57" s="14"/>
    </row>
    <row r="58" spans="1:10" ht="45" customHeight="1">
      <c r="A58" s="63">
        <v>56</v>
      </c>
      <c r="B58" s="64" t="s">
        <v>323</v>
      </c>
      <c r="C58" s="63" t="s">
        <v>1777</v>
      </c>
      <c r="D58" s="63" t="s">
        <v>1778</v>
      </c>
      <c r="E58" s="63">
        <v>10</v>
      </c>
      <c r="F58" s="64"/>
      <c r="G58" s="21">
        <v>10</v>
      </c>
      <c r="H58" s="14"/>
      <c r="I58" s="14"/>
      <c r="J58" s="14"/>
    </row>
    <row r="59" spans="1:10" ht="45" customHeight="1">
      <c r="A59" s="63">
        <v>57</v>
      </c>
      <c r="B59" s="64" t="s">
        <v>330</v>
      </c>
      <c r="C59" s="63" t="s">
        <v>1777</v>
      </c>
      <c r="D59" s="63" t="s">
        <v>1778</v>
      </c>
      <c r="E59" s="63">
        <v>10</v>
      </c>
      <c r="F59" s="64"/>
      <c r="G59" s="21">
        <v>10</v>
      </c>
      <c r="H59" s="14"/>
      <c r="I59" s="14"/>
      <c r="J59" s="14"/>
    </row>
    <row r="60" spans="1:10" ht="45" customHeight="1">
      <c r="A60" s="63">
        <v>58</v>
      </c>
      <c r="B60" s="64" t="s">
        <v>337</v>
      </c>
      <c r="C60" s="63" t="s">
        <v>1777</v>
      </c>
      <c r="D60" s="63" t="s">
        <v>1778</v>
      </c>
      <c r="E60" s="63">
        <v>10</v>
      </c>
      <c r="F60" s="64"/>
      <c r="G60" s="21">
        <v>10</v>
      </c>
      <c r="H60" s="14"/>
      <c r="I60" s="14"/>
      <c r="J60" s="14"/>
    </row>
    <row r="61" spans="1:10" ht="45" customHeight="1">
      <c r="A61" s="63">
        <v>59</v>
      </c>
      <c r="B61" s="64" t="s">
        <v>344</v>
      </c>
      <c r="C61" s="63" t="s">
        <v>1777</v>
      </c>
      <c r="D61" s="63" t="s">
        <v>1778</v>
      </c>
      <c r="E61" s="63">
        <v>10</v>
      </c>
      <c r="F61" s="64"/>
      <c r="G61" s="21">
        <v>10</v>
      </c>
      <c r="H61" s="14"/>
      <c r="I61" s="14"/>
      <c r="J61" s="14"/>
    </row>
    <row r="62" spans="1:10" ht="45" customHeight="1">
      <c r="A62" s="63">
        <v>60</v>
      </c>
      <c r="B62" s="64" t="s">
        <v>350</v>
      </c>
      <c r="C62" s="63" t="s">
        <v>1777</v>
      </c>
      <c r="D62" s="63" t="s">
        <v>1778</v>
      </c>
      <c r="E62" s="63">
        <v>10</v>
      </c>
      <c r="F62" s="64"/>
      <c r="G62" s="21">
        <v>10</v>
      </c>
      <c r="H62" s="14"/>
      <c r="I62" s="14"/>
      <c r="J62" s="14"/>
    </row>
    <row r="63" spans="1:10" ht="45" customHeight="1">
      <c r="A63" s="63">
        <v>61</v>
      </c>
      <c r="B63" s="64" t="s">
        <v>353</v>
      </c>
      <c r="C63" s="63" t="s">
        <v>1777</v>
      </c>
      <c r="D63" s="63" t="s">
        <v>1778</v>
      </c>
      <c r="E63" s="63">
        <v>10</v>
      </c>
      <c r="F63" s="64"/>
      <c r="G63" s="21">
        <v>10</v>
      </c>
      <c r="H63" s="14"/>
      <c r="I63" s="14"/>
      <c r="J63" s="14"/>
    </row>
    <row r="64" spans="1:10" ht="45" customHeight="1">
      <c r="A64" s="63">
        <v>62</v>
      </c>
      <c r="B64" s="64" t="s">
        <v>356</v>
      </c>
      <c r="C64" s="63" t="s">
        <v>1777</v>
      </c>
      <c r="D64" s="63" t="s">
        <v>1778</v>
      </c>
      <c r="E64" s="63">
        <v>10</v>
      </c>
      <c r="F64" s="64"/>
      <c r="G64" s="21">
        <v>10</v>
      </c>
      <c r="H64" s="14"/>
      <c r="I64" s="14"/>
      <c r="J64" s="14"/>
    </row>
    <row r="65" spans="1:10" ht="45" customHeight="1">
      <c r="A65" s="63">
        <v>63</v>
      </c>
      <c r="B65" s="64" t="s">
        <v>362</v>
      </c>
      <c r="C65" s="63" t="s">
        <v>1777</v>
      </c>
      <c r="D65" s="63" t="s">
        <v>1778</v>
      </c>
      <c r="E65" s="63">
        <v>10</v>
      </c>
      <c r="F65" s="64"/>
      <c r="G65" s="21">
        <v>10</v>
      </c>
      <c r="H65" s="14"/>
      <c r="I65" s="14"/>
      <c r="J65" s="14"/>
    </row>
    <row r="66" spans="1:10" ht="45" customHeight="1">
      <c r="A66" s="63">
        <v>64</v>
      </c>
      <c r="B66" s="64" t="s">
        <v>368</v>
      </c>
      <c r="C66" s="63" t="s">
        <v>1777</v>
      </c>
      <c r="D66" s="63" t="s">
        <v>1778</v>
      </c>
      <c r="E66" s="63">
        <v>10</v>
      </c>
      <c r="F66" s="64"/>
      <c r="G66" s="21">
        <v>10</v>
      </c>
      <c r="H66" s="14"/>
      <c r="I66" s="14"/>
      <c r="J66" s="14"/>
    </row>
    <row r="67" spans="1:10" ht="45" customHeight="1">
      <c r="A67" s="63">
        <v>65</v>
      </c>
      <c r="B67" s="64" t="s">
        <v>373</v>
      </c>
      <c r="C67" s="63" t="s">
        <v>1777</v>
      </c>
      <c r="D67" s="63" t="s">
        <v>1778</v>
      </c>
      <c r="E67" s="63">
        <v>10</v>
      </c>
      <c r="F67" s="64"/>
      <c r="G67" s="21">
        <v>10</v>
      </c>
      <c r="H67" s="14"/>
      <c r="I67" s="14"/>
      <c r="J67" s="14"/>
    </row>
    <row r="68" spans="1:10" ht="45" customHeight="1">
      <c r="A68" s="63">
        <v>66</v>
      </c>
      <c r="B68" s="64" t="s">
        <v>377</v>
      </c>
      <c r="C68" s="63" t="s">
        <v>1777</v>
      </c>
      <c r="D68" s="63" t="s">
        <v>1778</v>
      </c>
      <c r="E68" s="63">
        <v>10</v>
      </c>
      <c r="F68" s="64"/>
      <c r="G68" s="21">
        <v>10</v>
      </c>
      <c r="H68" s="14"/>
      <c r="I68" s="14"/>
      <c r="J68" s="14"/>
    </row>
    <row r="69" spans="1:10" ht="45" customHeight="1">
      <c r="A69" s="63">
        <v>67</v>
      </c>
      <c r="B69" s="64" t="s">
        <v>381</v>
      </c>
      <c r="C69" s="63" t="s">
        <v>1777</v>
      </c>
      <c r="D69" s="63" t="s">
        <v>1778</v>
      </c>
      <c r="E69" s="63">
        <v>10</v>
      </c>
      <c r="F69" s="64"/>
      <c r="G69" s="21">
        <v>10</v>
      </c>
      <c r="H69" s="14"/>
      <c r="I69" s="14"/>
      <c r="J69" s="14"/>
    </row>
    <row r="70" spans="1:10" ht="45" customHeight="1">
      <c r="A70" s="63">
        <v>68</v>
      </c>
      <c r="B70" s="64" t="s">
        <v>385</v>
      </c>
      <c r="C70" s="63" t="s">
        <v>1777</v>
      </c>
      <c r="D70" s="63" t="s">
        <v>1778</v>
      </c>
      <c r="E70" s="63">
        <v>10</v>
      </c>
      <c r="F70" s="64"/>
      <c r="G70" s="21">
        <v>10</v>
      </c>
      <c r="H70" s="14"/>
      <c r="I70" s="14"/>
      <c r="J70" s="14"/>
    </row>
    <row r="71" spans="1:10" ht="45" customHeight="1">
      <c r="A71" s="63">
        <v>69</v>
      </c>
      <c r="B71" s="64" t="s">
        <v>390</v>
      </c>
      <c r="C71" s="63" t="s">
        <v>1777</v>
      </c>
      <c r="D71" s="63" t="s">
        <v>1778</v>
      </c>
      <c r="E71" s="63">
        <v>10</v>
      </c>
      <c r="F71" s="64"/>
      <c r="G71" s="21">
        <v>10</v>
      </c>
      <c r="H71" s="14"/>
      <c r="I71" s="14"/>
      <c r="J71" s="14"/>
    </row>
    <row r="72" spans="1:10" ht="45" customHeight="1">
      <c r="A72" s="60">
        <v>70</v>
      </c>
      <c r="B72" s="61" t="s">
        <v>396</v>
      </c>
      <c r="C72" s="60" t="s">
        <v>1777</v>
      </c>
      <c r="D72" s="60" t="s">
        <v>1778</v>
      </c>
      <c r="E72" s="60">
        <v>10</v>
      </c>
      <c r="F72" s="61"/>
      <c r="G72" s="68">
        <v>10</v>
      </c>
      <c r="H72" s="69"/>
      <c r="I72" s="69"/>
      <c r="J72" s="69"/>
    </row>
    <row r="73" spans="1:10" ht="45" customHeight="1">
      <c r="A73" s="63">
        <v>71</v>
      </c>
      <c r="B73" s="64" t="s">
        <v>402</v>
      </c>
      <c r="C73" s="63" t="s">
        <v>1777</v>
      </c>
      <c r="D73" s="63" t="s">
        <v>1778</v>
      </c>
      <c r="E73" s="63">
        <v>10</v>
      </c>
      <c r="F73" s="64"/>
      <c r="G73" s="21">
        <v>10</v>
      </c>
      <c r="H73" s="14"/>
      <c r="I73" s="14"/>
      <c r="J73" s="14"/>
    </row>
    <row r="74" spans="1:10" ht="45" customHeight="1">
      <c r="A74" s="63">
        <v>72</v>
      </c>
      <c r="B74" s="64" t="s">
        <v>405</v>
      </c>
      <c r="C74" s="63" t="s">
        <v>1777</v>
      </c>
      <c r="D74" s="63" t="s">
        <v>1778</v>
      </c>
      <c r="E74" s="63">
        <v>10</v>
      </c>
      <c r="F74" s="64"/>
      <c r="G74" s="21">
        <v>10</v>
      </c>
      <c r="H74" s="14"/>
      <c r="I74" s="14"/>
      <c r="J74" s="14"/>
    </row>
    <row r="75" spans="1:10" ht="45" customHeight="1">
      <c r="A75" s="63">
        <v>73</v>
      </c>
      <c r="B75" s="64" t="s">
        <v>411</v>
      </c>
      <c r="C75" s="63" t="s">
        <v>1777</v>
      </c>
      <c r="D75" s="63" t="s">
        <v>1778</v>
      </c>
      <c r="E75" s="63">
        <v>10</v>
      </c>
      <c r="F75" s="64"/>
      <c r="G75" s="21">
        <v>10</v>
      </c>
      <c r="H75" s="14"/>
      <c r="I75" s="14"/>
      <c r="J75" s="14"/>
    </row>
    <row r="76" spans="1:10" ht="45" customHeight="1">
      <c r="A76" s="63">
        <v>74</v>
      </c>
      <c r="B76" s="64" t="s">
        <v>1781</v>
      </c>
      <c r="C76" s="63" t="s">
        <v>1777</v>
      </c>
      <c r="D76" s="63" t="s">
        <v>1778</v>
      </c>
      <c r="E76" s="63">
        <v>10</v>
      </c>
      <c r="F76" s="64"/>
      <c r="G76" s="21">
        <v>10</v>
      </c>
      <c r="H76" s="14"/>
      <c r="I76" s="14"/>
      <c r="J76" s="14"/>
    </row>
    <row r="77" spans="1:10" ht="45" customHeight="1">
      <c r="A77" s="63">
        <v>75</v>
      </c>
      <c r="B77" s="64" t="s">
        <v>424</v>
      </c>
      <c r="C77" s="63" t="s">
        <v>1777</v>
      </c>
      <c r="D77" s="63" t="s">
        <v>1778</v>
      </c>
      <c r="E77" s="63">
        <v>10</v>
      </c>
      <c r="F77" s="64"/>
      <c r="G77" s="21">
        <v>10</v>
      </c>
      <c r="H77" s="14"/>
      <c r="I77" s="14"/>
      <c r="J77" s="14"/>
    </row>
    <row r="78" spans="1:10" ht="45" customHeight="1">
      <c r="A78" s="63">
        <v>76</v>
      </c>
      <c r="B78" s="64" t="s">
        <v>429</v>
      </c>
      <c r="C78" s="63" t="s">
        <v>1777</v>
      </c>
      <c r="D78" s="63" t="s">
        <v>1778</v>
      </c>
      <c r="E78" s="63">
        <v>10</v>
      </c>
      <c r="F78" s="64"/>
      <c r="G78" s="21">
        <v>10</v>
      </c>
      <c r="H78" s="14"/>
      <c r="I78" s="14"/>
      <c r="J78" s="14"/>
    </row>
    <row r="79" spans="1:10" ht="45" customHeight="1">
      <c r="A79" s="63">
        <v>77</v>
      </c>
      <c r="B79" s="64" t="s">
        <v>437</v>
      </c>
      <c r="C79" s="63" t="s">
        <v>1777</v>
      </c>
      <c r="D79" s="63" t="s">
        <v>1778</v>
      </c>
      <c r="E79" s="63">
        <v>10</v>
      </c>
      <c r="F79" s="64"/>
      <c r="G79" s="21">
        <v>10</v>
      </c>
      <c r="H79" s="14"/>
      <c r="I79" s="14"/>
      <c r="J79" s="14"/>
    </row>
    <row r="80" spans="1:10" ht="45" customHeight="1">
      <c r="A80" s="63">
        <v>78</v>
      </c>
      <c r="B80" s="64" t="s">
        <v>442</v>
      </c>
      <c r="C80" s="63" t="s">
        <v>1777</v>
      </c>
      <c r="D80" s="63" t="s">
        <v>1778</v>
      </c>
      <c r="E80" s="63">
        <v>10</v>
      </c>
      <c r="F80" s="64"/>
      <c r="G80" s="21">
        <v>10</v>
      </c>
      <c r="H80" s="14"/>
      <c r="I80" s="14"/>
      <c r="J80" s="14"/>
    </row>
    <row r="81" spans="1:10" ht="45" customHeight="1">
      <c r="A81" s="63">
        <v>79</v>
      </c>
      <c r="B81" s="64" t="s">
        <v>449</v>
      </c>
      <c r="C81" s="63" t="s">
        <v>1777</v>
      </c>
      <c r="D81" s="63" t="s">
        <v>1782</v>
      </c>
      <c r="E81" s="63">
        <v>10</v>
      </c>
      <c r="F81" s="64" t="s">
        <v>3086</v>
      </c>
      <c r="G81" s="21">
        <v>10</v>
      </c>
      <c r="H81" s="14"/>
      <c r="I81" s="14" t="s">
        <v>3087</v>
      </c>
      <c r="J81" s="14" t="s">
        <v>1783</v>
      </c>
    </row>
    <row r="82" spans="1:10" ht="45" customHeight="1">
      <c r="A82" s="65">
        <v>80</v>
      </c>
      <c r="B82" s="66" t="s">
        <v>452</v>
      </c>
      <c r="C82" s="65" t="s">
        <v>1777</v>
      </c>
      <c r="D82" s="65" t="s">
        <v>1784</v>
      </c>
      <c r="E82" s="65">
        <v>10</v>
      </c>
      <c r="F82" s="66" t="s">
        <v>3088</v>
      </c>
      <c r="G82" s="21">
        <v>10</v>
      </c>
      <c r="H82" s="14"/>
      <c r="I82" s="14"/>
      <c r="J82" s="14" t="s">
        <v>1785</v>
      </c>
    </row>
    <row r="83" spans="1:10" ht="45" customHeight="1">
      <c r="A83" s="63">
        <v>81</v>
      </c>
      <c r="B83" s="64" t="s">
        <v>455</v>
      </c>
      <c r="C83" s="63" t="s">
        <v>1777</v>
      </c>
      <c r="D83" s="63" t="s">
        <v>1784</v>
      </c>
      <c r="E83" s="63">
        <v>10</v>
      </c>
      <c r="F83" s="64"/>
      <c r="G83" s="21">
        <v>10</v>
      </c>
      <c r="H83" s="14"/>
      <c r="I83" s="14"/>
      <c r="J83" s="14" t="s">
        <v>1786</v>
      </c>
    </row>
    <row r="84" spans="1:10" ht="45" customHeight="1">
      <c r="A84" s="63">
        <v>82</v>
      </c>
      <c r="B84" s="64" t="s">
        <v>461</v>
      </c>
      <c r="C84" s="63" t="s">
        <v>1777</v>
      </c>
      <c r="D84" s="63" t="s">
        <v>1784</v>
      </c>
      <c r="E84" s="63">
        <v>10</v>
      </c>
      <c r="F84" s="64"/>
      <c r="G84" s="21">
        <v>10</v>
      </c>
      <c r="H84" s="14"/>
      <c r="I84" s="14"/>
      <c r="J84" s="14"/>
    </row>
    <row r="85" spans="1:10" ht="45" customHeight="1">
      <c r="A85" s="63">
        <v>83</v>
      </c>
      <c r="B85" s="64" t="s">
        <v>1787</v>
      </c>
      <c r="C85" s="63" t="s">
        <v>1777</v>
      </c>
      <c r="D85" s="63" t="s">
        <v>1784</v>
      </c>
      <c r="E85" s="63">
        <v>10</v>
      </c>
      <c r="F85" s="64"/>
      <c r="G85" s="21">
        <v>10</v>
      </c>
      <c r="H85" s="14"/>
      <c r="I85" s="14"/>
      <c r="J85" s="14"/>
    </row>
    <row r="86" spans="1:10" ht="45" customHeight="1">
      <c r="A86" s="63">
        <v>84</v>
      </c>
      <c r="B86" s="64" t="s">
        <v>470</v>
      </c>
      <c r="C86" s="63" t="s">
        <v>1777</v>
      </c>
      <c r="D86" s="63" t="s">
        <v>1784</v>
      </c>
      <c r="E86" s="63">
        <v>10</v>
      </c>
      <c r="F86" s="64"/>
      <c r="G86" s="21">
        <v>10</v>
      </c>
      <c r="H86" s="14"/>
      <c r="I86" s="14"/>
      <c r="J86" s="14"/>
    </row>
    <row r="87" spans="1:10" ht="45" customHeight="1">
      <c r="A87" s="63">
        <v>85</v>
      </c>
      <c r="B87" s="64" t="s">
        <v>475</v>
      </c>
      <c r="C87" s="63" t="s">
        <v>1777</v>
      </c>
      <c r="D87" s="63" t="s">
        <v>1784</v>
      </c>
      <c r="E87" s="63">
        <v>10</v>
      </c>
      <c r="F87" s="64"/>
      <c r="G87" s="21">
        <v>10</v>
      </c>
      <c r="H87" s="14"/>
      <c r="I87" s="14"/>
      <c r="J87" s="14"/>
    </row>
    <row r="88" spans="1:10" ht="45" customHeight="1">
      <c r="A88" s="63">
        <v>86</v>
      </c>
      <c r="B88" s="64" t="s">
        <v>483</v>
      </c>
      <c r="C88" s="63" t="s">
        <v>1777</v>
      </c>
      <c r="D88" s="63" t="s">
        <v>1784</v>
      </c>
      <c r="E88" s="63">
        <v>10</v>
      </c>
      <c r="F88" s="64"/>
      <c r="G88" s="21">
        <v>10</v>
      </c>
      <c r="H88" s="14"/>
      <c r="I88" s="14"/>
      <c r="J88" s="14"/>
    </row>
    <row r="89" spans="1:10" ht="45" customHeight="1">
      <c r="A89" s="63">
        <v>87</v>
      </c>
      <c r="B89" s="64" t="s">
        <v>487</v>
      </c>
      <c r="C89" s="63" t="s">
        <v>1777</v>
      </c>
      <c r="D89" s="63" t="s">
        <v>1784</v>
      </c>
      <c r="E89" s="63">
        <v>10</v>
      </c>
      <c r="F89" s="64"/>
      <c r="G89" s="21">
        <v>10</v>
      </c>
      <c r="H89" s="14"/>
      <c r="I89" s="14"/>
      <c r="J89" s="14"/>
    </row>
    <row r="90" spans="1:10" ht="45" customHeight="1">
      <c r="A90" s="63">
        <v>88</v>
      </c>
      <c r="B90" s="64" t="s">
        <v>492</v>
      </c>
      <c r="C90" s="63" t="s">
        <v>1777</v>
      </c>
      <c r="D90" s="63" t="s">
        <v>1784</v>
      </c>
      <c r="E90" s="63">
        <v>10</v>
      </c>
      <c r="F90" s="64"/>
      <c r="G90" s="21">
        <v>10</v>
      </c>
      <c r="H90" s="14"/>
      <c r="I90" s="14"/>
      <c r="J90" s="14"/>
    </row>
    <row r="91" spans="1:10" ht="45" customHeight="1">
      <c r="A91" s="63">
        <v>89</v>
      </c>
      <c r="B91" s="64" t="s">
        <v>496</v>
      </c>
      <c r="C91" s="63" t="s">
        <v>1777</v>
      </c>
      <c r="D91" s="63" t="s">
        <v>1784</v>
      </c>
      <c r="E91" s="63">
        <v>10</v>
      </c>
      <c r="F91" s="64"/>
      <c r="G91" s="21">
        <v>10</v>
      </c>
      <c r="H91" s="14"/>
      <c r="I91" s="14"/>
      <c r="J91" s="14"/>
    </row>
    <row r="92" spans="1:10" ht="45" customHeight="1">
      <c r="A92" s="63">
        <v>90</v>
      </c>
      <c r="B92" s="64" t="s">
        <v>501</v>
      </c>
      <c r="C92" s="63" t="s">
        <v>1777</v>
      </c>
      <c r="D92" s="63" t="s">
        <v>1784</v>
      </c>
      <c r="E92" s="63">
        <v>10</v>
      </c>
      <c r="F92" s="64"/>
      <c r="G92" s="21">
        <v>10</v>
      </c>
      <c r="H92" s="14"/>
      <c r="I92" s="14"/>
      <c r="J92" s="14"/>
    </row>
    <row r="93" spans="1:10" ht="45" customHeight="1">
      <c r="A93" s="63">
        <v>91</v>
      </c>
      <c r="B93" s="64" t="s">
        <v>505</v>
      </c>
      <c r="C93" s="63" t="s">
        <v>1777</v>
      </c>
      <c r="D93" s="63" t="s">
        <v>1784</v>
      </c>
      <c r="E93" s="63">
        <v>10</v>
      </c>
      <c r="F93" s="64"/>
      <c r="G93" s="21">
        <v>10</v>
      </c>
      <c r="H93" s="14"/>
      <c r="I93" s="14"/>
      <c r="J93" s="14"/>
    </row>
    <row r="94" spans="1:10" ht="45" customHeight="1">
      <c r="A94" s="63">
        <v>92</v>
      </c>
      <c r="B94" s="64" t="s">
        <v>509</v>
      </c>
      <c r="C94" s="63" t="s">
        <v>1777</v>
      </c>
      <c r="D94" s="63" t="s">
        <v>1784</v>
      </c>
      <c r="E94" s="63">
        <v>10</v>
      </c>
      <c r="F94" s="64"/>
      <c r="G94" s="21">
        <v>10</v>
      </c>
      <c r="H94" s="14"/>
      <c r="I94" s="14"/>
      <c r="J94" s="14"/>
    </row>
    <row r="95" spans="1:10" ht="45" customHeight="1">
      <c r="A95" s="63">
        <v>93</v>
      </c>
      <c r="B95" s="64" t="s">
        <v>513</v>
      </c>
      <c r="C95" s="63" t="s">
        <v>1777</v>
      </c>
      <c r="D95" s="63" t="s">
        <v>1784</v>
      </c>
      <c r="E95" s="63">
        <v>10</v>
      </c>
      <c r="F95" s="64"/>
      <c r="G95" s="21">
        <v>10</v>
      </c>
      <c r="H95" s="14"/>
      <c r="I95" s="14"/>
      <c r="J95" s="14"/>
    </row>
    <row r="96" spans="1:10" ht="45" customHeight="1">
      <c r="A96" s="63">
        <v>94</v>
      </c>
      <c r="B96" s="64" t="s">
        <v>517</v>
      </c>
      <c r="C96" s="63" t="s">
        <v>1777</v>
      </c>
      <c r="D96" s="63" t="s">
        <v>1784</v>
      </c>
      <c r="E96" s="63">
        <v>10</v>
      </c>
      <c r="F96" s="64"/>
      <c r="G96" s="21">
        <v>10</v>
      </c>
      <c r="H96" s="14"/>
      <c r="I96" s="14"/>
      <c r="J96" s="14"/>
    </row>
    <row r="97" spans="1:10" ht="45" customHeight="1">
      <c r="A97" s="63">
        <v>95</v>
      </c>
      <c r="B97" s="64" t="s">
        <v>521</v>
      </c>
      <c r="C97" s="63" t="s">
        <v>1777</v>
      </c>
      <c r="D97" s="63" t="s">
        <v>1784</v>
      </c>
      <c r="E97" s="63">
        <v>10</v>
      </c>
      <c r="F97" s="64"/>
      <c r="G97" s="21">
        <v>10</v>
      </c>
      <c r="H97" s="14"/>
      <c r="I97" s="14"/>
      <c r="J97" s="14"/>
    </row>
    <row r="98" spans="1:10" ht="45" customHeight="1">
      <c r="A98" s="63">
        <v>96</v>
      </c>
      <c r="B98" s="64" t="s">
        <v>525</v>
      </c>
      <c r="C98" s="63" t="s">
        <v>1777</v>
      </c>
      <c r="D98" s="63" t="s">
        <v>1784</v>
      </c>
      <c r="E98" s="63">
        <v>10</v>
      </c>
      <c r="F98" s="64"/>
      <c r="G98" s="21">
        <v>10</v>
      </c>
      <c r="H98" s="14"/>
      <c r="I98" s="14"/>
      <c r="J98" s="14"/>
    </row>
    <row r="99" spans="1:10" ht="45" customHeight="1">
      <c r="A99" s="63">
        <v>97</v>
      </c>
      <c r="B99" s="64" t="s">
        <v>1788</v>
      </c>
      <c r="C99" s="63" t="s">
        <v>1777</v>
      </c>
      <c r="D99" s="63" t="s">
        <v>1784</v>
      </c>
      <c r="E99" s="63">
        <v>10</v>
      </c>
      <c r="F99" s="64"/>
      <c r="G99" s="21">
        <v>10</v>
      </c>
      <c r="H99" s="14"/>
      <c r="I99" s="14"/>
      <c r="J99" s="14"/>
    </row>
    <row r="100" spans="1:10" ht="45" customHeight="1">
      <c r="A100" s="63">
        <v>98</v>
      </c>
      <c r="B100" s="64" t="s">
        <v>1789</v>
      </c>
      <c r="C100" s="63" t="s">
        <v>1777</v>
      </c>
      <c r="D100" s="63" t="s">
        <v>1784</v>
      </c>
      <c r="E100" s="63">
        <v>10</v>
      </c>
      <c r="F100" s="64"/>
      <c r="G100" s="21">
        <v>10</v>
      </c>
      <c r="H100" s="14"/>
      <c r="I100" s="14"/>
      <c r="J100" s="14"/>
    </row>
    <row r="101" spans="1:10" ht="45" customHeight="1">
      <c r="A101" s="63">
        <v>99</v>
      </c>
      <c r="B101" s="64" t="s">
        <v>544</v>
      </c>
      <c r="C101" s="63" t="s">
        <v>1777</v>
      </c>
      <c r="D101" s="63" t="s">
        <v>1784</v>
      </c>
      <c r="E101" s="63">
        <v>10</v>
      </c>
      <c r="F101" s="64"/>
      <c r="G101" s="21">
        <v>10</v>
      </c>
      <c r="H101" s="14"/>
      <c r="I101" s="14"/>
      <c r="J101" s="14"/>
    </row>
    <row r="102" spans="1:10" ht="45" customHeight="1">
      <c r="A102" s="63">
        <v>100</v>
      </c>
      <c r="B102" s="64" t="s">
        <v>548</v>
      </c>
      <c r="C102" s="63" t="s">
        <v>1777</v>
      </c>
      <c r="D102" s="63" t="s">
        <v>1784</v>
      </c>
      <c r="E102" s="63">
        <v>10</v>
      </c>
      <c r="F102" s="64"/>
      <c r="G102" s="21">
        <v>10</v>
      </c>
      <c r="H102" s="14"/>
      <c r="I102" s="14"/>
      <c r="J102" s="14"/>
    </row>
    <row r="103" spans="1:10" ht="45" customHeight="1">
      <c r="A103" s="63">
        <v>101</v>
      </c>
      <c r="B103" s="64" t="s">
        <v>552</v>
      </c>
      <c r="C103" s="63" t="s">
        <v>1777</v>
      </c>
      <c r="D103" s="63" t="s">
        <v>1784</v>
      </c>
      <c r="E103" s="63">
        <v>10</v>
      </c>
      <c r="F103" s="64"/>
      <c r="G103" s="21">
        <v>10</v>
      </c>
      <c r="H103" s="14"/>
      <c r="I103" s="14"/>
      <c r="J103" s="14"/>
    </row>
    <row r="104" spans="1:10" ht="45" customHeight="1">
      <c r="A104" s="63">
        <v>102</v>
      </c>
      <c r="B104" s="64" t="s">
        <v>557</v>
      </c>
      <c r="C104" s="63" t="s">
        <v>1777</v>
      </c>
      <c r="D104" s="63" t="s">
        <v>1784</v>
      </c>
      <c r="E104" s="63">
        <v>10</v>
      </c>
      <c r="F104" s="64"/>
      <c r="G104" s="21">
        <v>10</v>
      </c>
      <c r="H104" s="14"/>
      <c r="I104" s="14"/>
      <c r="J104" s="14"/>
    </row>
    <row r="105" spans="1:10" ht="45" customHeight="1">
      <c r="A105" s="63">
        <v>103</v>
      </c>
      <c r="B105" s="64" t="s">
        <v>562</v>
      </c>
      <c r="C105" s="63" t="s">
        <v>1777</v>
      </c>
      <c r="D105" s="63" t="s">
        <v>1784</v>
      </c>
      <c r="E105" s="63">
        <v>10</v>
      </c>
      <c r="F105" s="64"/>
      <c r="G105" s="21">
        <v>10</v>
      </c>
      <c r="H105" s="14"/>
      <c r="I105" s="14"/>
      <c r="J105" s="14"/>
    </row>
    <row r="106" spans="1:10" ht="45" customHeight="1">
      <c r="A106" s="63">
        <v>104</v>
      </c>
      <c r="B106" s="64" t="s">
        <v>566</v>
      </c>
      <c r="C106" s="63" t="s">
        <v>1777</v>
      </c>
      <c r="D106" s="63" t="s">
        <v>1784</v>
      </c>
      <c r="E106" s="63">
        <v>10</v>
      </c>
      <c r="F106" s="64"/>
      <c r="G106" s="21">
        <v>10</v>
      </c>
      <c r="H106" s="14"/>
      <c r="I106" s="14"/>
      <c r="J106" s="14"/>
    </row>
    <row r="107" spans="1:10" ht="45" customHeight="1">
      <c r="A107" s="63">
        <v>105</v>
      </c>
      <c r="B107" s="64" t="s">
        <v>571</v>
      </c>
      <c r="C107" s="63" t="s">
        <v>1777</v>
      </c>
      <c r="D107" s="63" t="s">
        <v>1784</v>
      </c>
      <c r="E107" s="63">
        <v>10</v>
      </c>
      <c r="F107" s="64"/>
      <c r="G107" s="21">
        <v>10</v>
      </c>
      <c r="H107" s="14"/>
      <c r="I107" s="14"/>
      <c r="J107" s="14"/>
    </row>
    <row r="108" spans="1:10" ht="45" customHeight="1">
      <c r="A108" s="63">
        <v>106</v>
      </c>
      <c r="B108" s="64" t="s">
        <v>576</v>
      </c>
      <c r="C108" s="63" t="s">
        <v>1777</v>
      </c>
      <c r="D108" s="63" t="s">
        <v>1784</v>
      </c>
      <c r="E108" s="63">
        <v>10</v>
      </c>
      <c r="F108" s="64"/>
      <c r="G108" s="21">
        <v>10</v>
      </c>
      <c r="H108" s="14"/>
      <c r="I108" s="14"/>
      <c r="J108" s="14"/>
    </row>
    <row r="109" spans="1:10" ht="45" customHeight="1">
      <c r="A109" s="63">
        <v>107</v>
      </c>
      <c r="B109" s="64" t="s">
        <v>580</v>
      </c>
      <c r="C109" s="63" t="s">
        <v>1777</v>
      </c>
      <c r="D109" s="63" t="s">
        <v>1784</v>
      </c>
      <c r="E109" s="63">
        <v>10</v>
      </c>
      <c r="F109" s="64"/>
      <c r="G109" s="21">
        <v>10</v>
      </c>
      <c r="H109" s="14"/>
      <c r="I109" s="14"/>
      <c r="J109" s="14"/>
    </row>
    <row r="110" spans="1:10" ht="45" customHeight="1">
      <c r="A110" s="63">
        <v>108</v>
      </c>
      <c r="B110" s="64" t="s">
        <v>584</v>
      </c>
      <c r="C110" s="63" t="s">
        <v>1777</v>
      </c>
      <c r="D110" s="63" t="s">
        <v>1784</v>
      </c>
      <c r="E110" s="63">
        <v>10</v>
      </c>
      <c r="F110" s="64"/>
      <c r="G110" s="21">
        <v>10</v>
      </c>
      <c r="H110" s="14"/>
      <c r="I110" s="14"/>
      <c r="J110" s="14"/>
    </row>
    <row r="111" spans="1:10" ht="45" customHeight="1">
      <c r="A111" s="65">
        <v>109</v>
      </c>
      <c r="B111" s="66" t="s">
        <v>588</v>
      </c>
      <c r="C111" s="65" t="s">
        <v>1777</v>
      </c>
      <c r="D111" s="65" t="s">
        <v>1784</v>
      </c>
      <c r="E111" s="65">
        <v>10</v>
      </c>
      <c r="F111" s="66"/>
      <c r="G111" s="21">
        <v>10</v>
      </c>
      <c r="H111" s="14"/>
      <c r="I111" s="14"/>
      <c r="J111" s="14"/>
    </row>
    <row r="112" spans="1:10" ht="45" customHeight="1">
      <c r="A112" s="63">
        <v>110</v>
      </c>
      <c r="B112" s="64" t="s">
        <v>593</v>
      </c>
      <c r="C112" s="63" t="s">
        <v>1777</v>
      </c>
      <c r="D112" s="63" t="s">
        <v>1784</v>
      </c>
      <c r="E112" s="63">
        <v>10</v>
      </c>
      <c r="F112" s="64"/>
      <c r="G112" s="21">
        <v>10</v>
      </c>
      <c r="H112" s="14"/>
      <c r="I112" s="14"/>
      <c r="J112" s="14"/>
    </row>
    <row r="113" spans="1:10" ht="45" customHeight="1">
      <c r="A113" s="63">
        <v>111</v>
      </c>
      <c r="B113" s="64" t="s">
        <v>597</v>
      </c>
      <c r="C113" s="63" t="s">
        <v>1777</v>
      </c>
      <c r="D113" s="63" t="s">
        <v>1784</v>
      </c>
      <c r="E113" s="63">
        <v>10</v>
      </c>
      <c r="F113" s="64"/>
      <c r="G113" s="21">
        <v>10</v>
      </c>
      <c r="H113" s="14"/>
      <c r="I113" s="14"/>
      <c r="J113" s="14"/>
    </row>
    <row r="114" spans="1:10" ht="45" customHeight="1">
      <c r="A114" s="63">
        <v>112</v>
      </c>
      <c r="B114" s="64" t="s">
        <v>601</v>
      </c>
      <c r="C114" s="63" t="s">
        <v>1777</v>
      </c>
      <c r="D114" s="63" t="s">
        <v>1784</v>
      </c>
      <c r="E114" s="63">
        <v>10</v>
      </c>
      <c r="F114" s="64"/>
      <c r="G114" s="21">
        <v>10</v>
      </c>
      <c r="H114" s="14"/>
      <c r="I114" s="14"/>
      <c r="J114" s="14"/>
    </row>
    <row r="115" spans="1:10" ht="45" customHeight="1">
      <c r="A115" s="63">
        <v>113</v>
      </c>
      <c r="B115" s="64" t="s">
        <v>605</v>
      </c>
      <c r="C115" s="63" t="s">
        <v>1777</v>
      </c>
      <c r="D115" s="63" t="s">
        <v>1784</v>
      </c>
      <c r="E115" s="63">
        <v>10</v>
      </c>
      <c r="F115" s="64"/>
      <c r="G115" s="21">
        <v>10</v>
      </c>
      <c r="H115" s="14"/>
      <c r="I115" s="14"/>
      <c r="J115" s="14"/>
    </row>
    <row r="116" spans="1:10" ht="45" customHeight="1">
      <c r="A116" s="63">
        <v>114</v>
      </c>
      <c r="B116" s="64" t="s">
        <v>610</v>
      </c>
      <c r="C116" s="63" t="s">
        <v>1777</v>
      </c>
      <c r="D116" s="63" t="s">
        <v>1784</v>
      </c>
      <c r="E116" s="63">
        <v>10</v>
      </c>
      <c r="F116" s="64"/>
      <c r="G116" s="21">
        <v>10</v>
      </c>
      <c r="H116" s="14"/>
      <c r="I116" s="14"/>
      <c r="J116" s="14"/>
    </row>
    <row r="117" spans="1:10" ht="45" customHeight="1">
      <c r="A117" s="60">
        <v>115</v>
      </c>
      <c r="B117" s="61" t="s">
        <v>616</v>
      </c>
      <c r="C117" s="60" t="s">
        <v>1777</v>
      </c>
      <c r="D117" s="60" t="s">
        <v>1784</v>
      </c>
      <c r="E117" s="60">
        <v>10</v>
      </c>
      <c r="F117" s="61"/>
      <c r="G117" s="68">
        <v>10</v>
      </c>
      <c r="H117" s="69"/>
      <c r="I117" s="69"/>
      <c r="J117" s="69"/>
    </row>
    <row r="118" spans="1:10" ht="45" customHeight="1">
      <c r="A118" s="63">
        <v>116</v>
      </c>
      <c r="B118" s="64" t="s">
        <v>622</v>
      </c>
      <c r="C118" s="63" t="s">
        <v>1777</v>
      </c>
      <c r="D118" s="63" t="s">
        <v>1784</v>
      </c>
      <c r="E118" s="63">
        <v>10</v>
      </c>
      <c r="F118" s="64"/>
      <c r="G118" s="21">
        <v>10</v>
      </c>
      <c r="H118" s="14"/>
      <c r="I118" s="14"/>
      <c r="J118" s="14"/>
    </row>
    <row r="119" spans="1:10" ht="45" customHeight="1">
      <c r="A119" s="63">
        <v>117</v>
      </c>
      <c r="B119" s="64" t="s">
        <v>626</v>
      </c>
      <c r="C119" s="63" t="s">
        <v>1777</v>
      </c>
      <c r="D119" s="63" t="s">
        <v>1784</v>
      </c>
      <c r="E119" s="63">
        <v>10</v>
      </c>
      <c r="F119" s="64"/>
      <c r="G119" s="21">
        <v>10</v>
      </c>
      <c r="H119" s="14"/>
      <c r="I119" s="14"/>
      <c r="J119" s="14"/>
    </row>
    <row r="120" spans="1:10" ht="45" customHeight="1">
      <c r="A120" s="63">
        <v>118</v>
      </c>
      <c r="B120" s="64" t="s">
        <v>630</v>
      </c>
      <c r="C120" s="63" t="s">
        <v>1777</v>
      </c>
      <c r="D120" s="63" t="s">
        <v>1790</v>
      </c>
      <c r="E120" s="63">
        <v>80</v>
      </c>
      <c r="F120" s="64" t="s">
        <v>1791</v>
      </c>
      <c r="G120" s="21">
        <v>100</v>
      </c>
      <c r="H120" s="14" t="s">
        <v>1792</v>
      </c>
      <c r="I120" s="14" t="s">
        <v>3089</v>
      </c>
      <c r="J120" s="14" t="s">
        <v>1793</v>
      </c>
    </row>
    <row r="121" spans="1:10" ht="45" customHeight="1">
      <c r="A121" s="63">
        <v>119</v>
      </c>
      <c r="B121" s="64" t="s">
        <v>635</v>
      </c>
      <c r="C121" s="63" t="s">
        <v>1777</v>
      </c>
      <c r="D121" s="63" t="s">
        <v>1794</v>
      </c>
      <c r="E121" s="63">
        <v>100</v>
      </c>
      <c r="F121" s="64"/>
      <c r="G121" s="21">
        <v>100</v>
      </c>
      <c r="H121" s="14"/>
      <c r="I121" s="14"/>
      <c r="J121" s="14" t="s">
        <v>1795</v>
      </c>
    </row>
    <row r="122" spans="1:10" ht="45" customHeight="1">
      <c r="A122" s="63">
        <v>120</v>
      </c>
      <c r="B122" s="64" t="s">
        <v>641</v>
      </c>
      <c r="C122" s="63" t="s">
        <v>1777</v>
      </c>
      <c r="D122" s="63" t="s">
        <v>1790</v>
      </c>
      <c r="E122" s="63">
        <v>100</v>
      </c>
      <c r="F122" s="64"/>
      <c r="G122" s="21">
        <v>100</v>
      </c>
      <c r="H122" s="14"/>
      <c r="I122" s="14"/>
      <c r="J122" s="14" t="s">
        <v>1796</v>
      </c>
    </row>
    <row r="123" spans="1:10" ht="45" customHeight="1">
      <c r="A123" s="63">
        <v>121</v>
      </c>
      <c r="B123" s="64" t="s">
        <v>645</v>
      </c>
      <c r="C123" s="63" t="s">
        <v>1777</v>
      </c>
      <c r="D123" s="63" t="s">
        <v>1790</v>
      </c>
      <c r="E123" s="63">
        <v>100</v>
      </c>
      <c r="F123" s="64"/>
      <c r="G123" s="21">
        <v>100</v>
      </c>
      <c r="H123" s="14"/>
      <c r="I123" s="14"/>
      <c r="J123" s="14" t="s">
        <v>1797</v>
      </c>
    </row>
    <row r="124" spans="1:10" ht="45" customHeight="1">
      <c r="A124" s="63">
        <v>122</v>
      </c>
      <c r="B124" s="64" t="s">
        <v>651</v>
      </c>
      <c r="C124" s="63" t="s">
        <v>1777</v>
      </c>
      <c r="D124" s="63" t="s">
        <v>1790</v>
      </c>
      <c r="E124" s="63">
        <v>100</v>
      </c>
      <c r="F124" s="64"/>
      <c r="G124" s="21">
        <v>100</v>
      </c>
      <c r="H124" s="14"/>
      <c r="I124" s="14"/>
      <c r="J124" s="14"/>
    </row>
    <row r="125" spans="1:10" ht="45" customHeight="1">
      <c r="A125" s="63">
        <v>123</v>
      </c>
      <c r="B125" s="64" t="s">
        <v>657</v>
      </c>
      <c r="C125" s="63" t="s">
        <v>1777</v>
      </c>
      <c r="D125" s="63" t="s">
        <v>1790</v>
      </c>
      <c r="E125" s="63">
        <v>100</v>
      </c>
      <c r="F125" s="64"/>
      <c r="G125" s="21">
        <v>100</v>
      </c>
      <c r="H125" s="14"/>
      <c r="I125" s="14"/>
      <c r="J125" s="14"/>
    </row>
    <row r="126" spans="1:10" ht="45" customHeight="1">
      <c r="A126" s="63">
        <v>124</v>
      </c>
      <c r="B126" s="64" t="s">
        <v>663</v>
      </c>
      <c r="C126" s="63" t="s">
        <v>1777</v>
      </c>
      <c r="D126" s="63" t="s">
        <v>1790</v>
      </c>
      <c r="E126" s="63">
        <v>100</v>
      </c>
      <c r="F126" s="64"/>
      <c r="G126" s="21">
        <v>100</v>
      </c>
      <c r="H126" s="14"/>
      <c r="I126" s="14"/>
      <c r="J126" s="14"/>
    </row>
    <row r="127" spans="1:10" ht="45" customHeight="1">
      <c r="A127" s="63">
        <v>125</v>
      </c>
      <c r="B127" s="64" t="s">
        <v>669</v>
      </c>
      <c r="C127" s="63" t="s">
        <v>1777</v>
      </c>
      <c r="D127" s="63" t="s">
        <v>1794</v>
      </c>
      <c r="E127" s="63">
        <v>100</v>
      </c>
      <c r="F127" s="64"/>
      <c r="G127" s="21">
        <v>100</v>
      </c>
      <c r="H127" s="14"/>
      <c r="I127" s="14" t="s">
        <v>3090</v>
      </c>
      <c r="J127" s="14" t="s">
        <v>1798</v>
      </c>
    </row>
    <row r="128" spans="1:10" ht="45" customHeight="1">
      <c r="A128" s="63">
        <v>126</v>
      </c>
      <c r="B128" s="64" t="s">
        <v>675</v>
      </c>
      <c r="C128" s="63" t="s">
        <v>1777</v>
      </c>
      <c r="D128" s="63" t="s">
        <v>1794</v>
      </c>
      <c r="E128" s="63">
        <v>120</v>
      </c>
      <c r="F128" s="64"/>
      <c r="G128" s="21">
        <v>100</v>
      </c>
      <c r="H128" s="14"/>
      <c r="I128" s="14" t="s">
        <v>3091</v>
      </c>
      <c r="J128" s="14" t="s">
        <v>1799</v>
      </c>
    </row>
    <row r="129" spans="1:10" ht="45" customHeight="1">
      <c r="A129" s="63">
        <v>127</v>
      </c>
      <c r="B129" s="64" t="s">
        <v>679</v>
      </c>
      <c r="C129" s="63" t="s">
        <v>1777</v>
      </c>
      <c r="D129" s="63" t="s">
        <v>1794</v>
      </c>
      <c r="E129" s="63">
        <v>120</v>
      </c>
      <c r="F129" s="64"/>
      <c r="G129" s="21">
        <v>100</v>
      </c>
      <c r="H129" s="14"/>
      <c r="I129" s="14"/>
      <c r="J129" s="14" t="s">
        <v>1800</v>
      </c>
    </row>
    <row r="130" spans="1:10" ht="45" customHeight="1">
      <c r="A130" s="63">
        <v>128</v>
      </c>
      <c r="B130" s="64" t="s">
        <v>685</v>
      </c>
      <c r="C130" s="63" t="s">
        <v>1777</v>
      </c>
      <c r="D130" s="63" t="s">
        <v>1790</v>
      </c>
      <c r="E130" s="63">
        <v>120</v>
      </c>
      <c r="F130" s="64"/>
      <c r="G130" s="21">
        <v>100</v>
      </c>
      <c r="H130" s="14" t="s">
        <v>1801</v>
      </c>
      <c r="I130" s="14"/>
      <c r="J130" s="14" t="s">
        <v>1802</v>
      </c>
    </row>
    <row r="131" spans="1:10" ht="45" customHeight="1">
      <c r="A131" s="63">
        <v>129</v>
      </c>
      <c r="B131" s="64" t="s">
        <v>692</v>
      </c>
      <c r="C131" s="63" t="s">
        <v>1777</v>
      </c>
      <c r="D131" s="63" t="s">
        <v>1790</v>
      </c>
      <c r="E131" s="63">
        <v>120</v>
      </c>
      <c r="F131" s="64" t="s">
        <v>1803</v>
      </c>
      <c r="G131" s="21">
        <v>100</v>
      </c>
      <c r="H131" s="14"/>
      <c r="I131" s="14"/>
      <c r="J131" s="14" t="s">
        <v>1803</v>
      </c>
    </row>
    <row r="132" spans="1:10" ht="45" customHeight="1">
      <c r="A132" s="63">
        <v>130</v>
      </c>
      <c r="B132" s="64" t="s">
        <v>698</v>
      </c>
      <c r="C132" s="63" t="s">
        <v>1777</v>
      </c>
      <c r="D132" s="63" t="s">
        <v>1794</v>
      </c>
      <c r="E132" s="63">
        <v>160</v>
      </c>
      <c r="F132" s="64"/>
      <c r="G132" s="21">
        <v>100</v>
      </c>
      <c r="H132" s="14"/>
      <c r="I132" s="14" t="s">
        <v>3092</v>
      </c>
      <c r="J132" s="14" t="s">
        <v>1804</v>
      </c>
    </row>
    <row r="133" spans="1:10" ht="45" customHeight="1">
      <c r="A133" s="63">
        <v>131</v>
      </c>
      <c r="B133" s="64" t="s">
        <v>702</v>
      </c>
      <c r="C133" s="63" t="s">
        <v>1777</v>
      </c>
      <c r="D133" s="63" t="s">
        <v>1790</v>
      </c>
      <c r="E133" s="63">
        <v>160</v>
      </c>
      <c r="F133" s="64"/>
      <c r="G133" s="21">
        <v>110</v>
      </c>
      <c r="H133" s="14" t="s">
        <v>1805</v>
      </c>
      <c r="I133" s="14"/>
      <c r="J133" s="14" t="s">
        <v>1806</v>
      </c>
    </row>
    <row r="134" spans="1:10" ht="45" customHeight="1">
      <c r="A134" s="63">
        <v>132</v>
      </c>
      <c r="B134" s="64" t="s">
        <v>707</v>
      </c>
      <c r="C134" s="63" t="s">
        <v>1777</v>
      </c>
      <c r="D134" s="63" t="s">
        <v>1790</v>
      </c>
      <c r="E134" s="63">
        <v>160</v>
      </c>
      <c r="F134" s="64"/>
      <c r="G134" s="21">
        <v>110</v>
      </c>
      <c r="H134" s="14"/>
      <c r="I134" s="14"/>
      <c r="J134" s="14" t="s">
        <v>1796</v>
      </c>
    </row>
    <row r="135" spans="1:10" ht="45" customHeight="1">
      <c r="A135" s="63">
        <v>133</v>
      </c>
      <c r="B135" s="64" t="s">
        <v>712</v>
      </c>
      <c r="C135" s="63" t="s">
        <v>1777</v>
      </c>
      <c r="D135" s="63" t="s">
        <v>1790</v>
      </c>
      <c r="E135" s="63">
        <v>160</v>
      </c>
      <c r="F135" s="64"/>
      <c r="G135" s="21">
        <v>110</v>
      </c>
      <c r="H135" s="14"/>
      <c r="I135" s="14"/>
      <c r="J135" s="14" t="s">
        <v>1796</v>
      </c>
    </row>
    <row r="136" spans="1:10" ht="45" customHeight="1">
      <c r="A136" s="63">
        <v>134</v>
      </c>
      <c r="B136" s="64" t="s">
        <v>720</v>
      </c>
      <c r="C136" s="63" t="s">
        <v>1777</v>
      </c>
      <c r="D136" s="63" t="s">
        <v>1790</v>
      </c>
      <c r="E136" s="63">
        <v>160</v>
      </c>
      <c r="F136" s="64"/>
      <c r="G136" s="21">
        <v>110</v>
      </c>
      <c r="H136" s="14" t="s">
        <v>1807</v>
      </c>
      <c r="I136" s="14" t="s">
        <v>3093</v>
      </c>
      <c r="J136" s="14" t="s">
        <v>1808</v>
      </c>
    </row>
    <row r="137" spans="1:10" ht="45" customHeight="1">
      <c r="A137" s="63">
        <v>135</v>
      </c>
      <c r="B137" s="64" t="s">
        <v>726</v>
      </c>
      <c r="C137" s="63" t="s">
        <v>1777</v>
      </c>
      <c r="D137" s="63" t="s">
        <v>1790</v>
      </c>
      <c r="E137" s="63">
        <v>160</v>
      </c>
      <c r="F137" s="64"/>
      <c r="G137" s="21">
        <v>110</v>
      </c>
      <c r="H137" s="14"/>
      <c r="I137" s="14"/>
      <c r="J137" s="14" t="s">
        <v>1796</v>
      </c>
    </row>
    <row r="138" spans="1:10" ht="45" customHeight="1">
      <c r="A138" s="63">
        <v>136</v>
      </c>
      <c r="B138" s="64" t="s">
        <v>732</v>
      </c>
      <c r="C138" s="63" t="s">
        <v>1777</v>
      </c>
      <c r="D138" s="63" t="s">
        <v>1790</v>
      </c>
      <c r="E138" s="63">
        <v>160</v>
      </c>
      <c r="F138" s="64"/>
      <c r="G138" s="21">
        <v>110</v>
      </c>
      <c r="H138" s="14"/>
      <c r="I138" s="14"/>
      <c r="J138" s="14"/>
    </row>
    <row r="139" spans="1:10" ht="45" customHeight="1">
      <c r="A139" s="63">
        <v>137</v>
      </c>
      <c r="B139" s="64" t="s">
        <v>739</v>
      </c>
      <c r="C139" s="63" t="s">
        <v>1777</v>
      </c>
      <c r="D139" s="63" t="s">
        <v>1790</v>
      </c>
      <c r="E139" s="63">
        <v>160</v>
      </c>
      <c r="F139" s="64"/>
      <c r="G139" s="21">
        <v>110</v>
      </c>
      <c r="H139" s="14"/>
      <c r="I139" s="14"/>
      <c r="J139" s="14"/>
    </row>
    <row r="140" spans="1:10" ht="45" customHeight="1">
      <c r="A140" s="63">
        <v>138</v>
      </c>
      <c r="B140" s="64" t="s">
        <v>745</v>
      </c>
      <c r="C140" s="63" t="s">
        <v>1777</v>
      </c>
      <c r="D140" s="63" t="s">
        <v>1790</v>
      </c>
      <c r="E140" s="63">
        <v>160</v>
      </c>
      <c r="F140" s="64"/>
      <c r="G140" s="21">
        <v>110</v>
      </c>
      <c r="H140" s="14"/>
      <c r="I140" s="14"/>
      <c r="J140" s="14"/>
    </row>
    <row r="141" spans="1:10" ht="45" customHeight="1">
      <c r="A141" s="63">
        <v>139</v>
      </c>
      <c r="B141" s="64" t="s">
        <v>750</v>
      </c>
      <c r="C141" s="63" t="s">
        <v>1777</v>
      </c>
      <c r="D141" s="63" t="s">
        <v>1790</v>
      </c>
      <c r="E141" s="63">
        <v>160</v>
      </c>
      <c r="F141" s="64"/>
      <c r="G141" s="21">
        <v>110</v>
      </c>
      <c r="H141" s="14"/>
      <c r="I141" s="14"/>
      <c r="J141" s="14"/>
    </row>
    <row r="142" spans="1:10" ht="45" customHeight="1">
      <c r="A142" s="63">
        <v>140</v>
      </c>
      <c r="B142" s="64" t="s">
        <v>756</v>
      </c>
      <c r="C142" s="63" t="s">
        <v>1777</v>
      </c>
      <c r="D142" s="63" t="s">
        <v>1790</v>
      </c>
      <c r="E142" s="63">
        <v>160</v>
      </c>
      <c r="F142" s="64" t="s">
        <v>1809</v>
      </c>
      <c r="G142" s="21">
        <v>110</v>
      </c>
      <c r="H142" s="14"/>
      <c r="I142" s="14"/>
      <c r="J142" s="14" t="s">
        <v>1810</v>
      </c>
    </row>
    <row r="143" spans="1:10" ht="45" customHeight="1">
      <c r="A143" s="63">
        <v>141</v>
      </c>
      <c r="B143" s="64" t="s">
        <v>763</v>
      </c>
      <c r="C143" s="63" t="s">
        <v>1777</v>
      </c>
      <c r="D143" s="63" t="s">
        <v>1794</v>
      </c>
      <c r="E143" s="63">
        <v>160</v>
      </c>
      <c r="F143" s="64"/>
      <c r="G143" s="21">
        <v>110</v>
      </c>
      <c r="H143" s="14"/>
      <c r="I143" s="14" t="s">
        <v>3094</v>
      </c>
      <c r="J143" s="14" t="s">
        <v>1811</v>
      </c>
    </row>
    <row r="144" spans="1:10" ht="45" customHeight="1">
      <c r="A144" s="63">
        <v>142</v>
      </c>
      <c r="B144" s="64" t="s">
        <v>767</v>
      </c>
      <c r="C144" s="63" t="s">
        <v>1777</v>
      </c>
      <c r="D144" s="63" t="s">
        <v>1794</v>
      </c>
      <c r="E144" s="63">
        <v>180</v>
      </c>
      <c r="F144" s="64"/>
      <c r="G144" s="21">
        <v>110</v>
      </c>
      <c r="H144" s="14"/>
      <c r="I144" s="14"/>
      <c r="J144" s="14" t="s">
        <v>1812</v>
      </c>
    </row>
    <row r="145" spans="1:10" ht="45" customHeight="1">
      <c r="A145" s="63">
        <v>143</v>
      </c>
      <c r="B145" s="64" t="s">
        <v>773</v>
      </c>
      <c r="C145" s="63" t="s">
        <v>1777</v>
      </c>
      <c r="D145" s="63" t="s">
        <v>1794</v>
      </c>
      <c r="E145" s="63">
        <v>180</v>
      </c>
      <c r="F145" s="64"/>
      <c r="G145" s="21">
        <v>110</v>
      </c>
      <c r="H145" s="14"/>
      <c r="I145" s="14"/>
      <c r="J145" s="14" t="s">
        <v>1800</v>
      </c>
    </row>
    <row r="146" spans="1:10" ht="45" customHeight="1">
      <c r="A146" s="65">
        <v>144</v>
      </c>
      <c r="B146" s="66" t="s">
        <v>779</v>
      </c>
      <c r="C146" s="65" t="s">
        <v>1777</v>
      </c>
      <c r="D146" s="65" t="s">
        <v>1790</v>
      </c>
      <c r="E146" s="65">
        <v>180</v>
      </c>
      <c r="F146" s="66"/>
      <c r="G146" s="21">
        <v>110</v>
      </c>
      <c r="H146" s="14"/>
      <c r="I146" s="14"/>
      <c r="J146" s="14" t="s">
        <v>1796</v>
      </c>
    </row>
    <row r="147" spans="1:10" ht="45" customHeight="1">
      <c r="A147" s="63">
        <v>145</v>
      </c>
      <c r="B147" s="64" t="s">
        <v>786</v>
      </c>
      <c r="C147" s="63" t="s">
        <v>1777</v>
      </c>
      <c r="D147" s="63" t="s">
        <v>1790</v>
      </c>
      <c r="E147" s="63">
        <v>180</v>
      </c>
      <c r="F147" s="64"/>
      <c r="G147" s="21">
        <v>110</v>
      </c>
      <c r="H147" s="14" t="s">
        <v>1813</v>
      </c>
      <c r="I147" s="14"/>
      <c r="J147" s="14" t="s">
        <v>1814</v>
      </c>
    </row>
    <row r="148" spans="1:10" ht="45" customHeight="1">
      <c r="A148" s="63">
        <v>146</v>
      </c>
      <c r="B148" s="64" t="s">
        <v>2964</v>
      </c>
      <c r="C148" s="63" t="s">
        <v>1777</v>
      </c>
      <c r="D148" s="63" t="s">
        <v>1794</v>
      </c>
      <c r="E148" s="63">
        <v>180</v>
      </c>
      <c r="F148" s="64"/>
      <c r="G148" s="21">
        <v>110</v>
      </c>
      <c r="H148" s="14"/>
      <c r="I148" s="14"/>
      <c r="J148" s="14" t="s">
        <v>1800</v>
      </c>
    </row>
    <row r="149" spans="1:10" ht="45" customHeight="1">
      <c r="A149" s="63">
        <v>147</v>
      </c>
      <c r="B149" s="64" t="s">
        <v>803</v>
      </c>
      <c r="C149" s="63" t="s">
        <v>1777</v>
      </c>
      <c r="D149" s="63" t="s">
        <v>1794</v>
      </c>
      <c r="E149" s="63">
        <v>180</v>
      </c>
      <c r="F149" s="64"/>
      <c r="G149" s="21">
        <v>110</v>
      </c>
      <c r="H149" s="14"/>
      <c r="I149" s="14"/>
      <c r="J149" s="14" t="s">
        <v>1800</v>
      </c>
    </row>
    <row r="150" spans="1:10" ht="45" customHeight="1">
      <c r="A150" s="63">
        <v>148</v>
      </c>
      <c r="B150" s="64" t="s">
        <v>811</v>
      </c>
      <c r="C150" s="63" t="s">
        <v>1777</v>
      </c>
      <c r="D150" s="63" t="s">
        <v>1794</v>
      </c>
      <c r="E150" s="63">
        <v>220</v>
      </c>
      <c r="F150" s="64"/>
      <c r="G150" s="21">
        <v>120</v>
      </c>
      <c r="H150" s="14" t="s">
        <v>1815</v>
      </c>
      <c r="I150" s="14" t="s">
        <v>3095</v>
      </c>
      <c r="J150" s="14" t="s">
        <v>1816</v>
      </c>
    </row>
    <row r="151" spans="1:10" ht="45" customHeight="1">
      <c r="A151" s="63">
        <v>149</v>
      </c>
      <c r="B151" s="64" t="s">
        <v>822</v>
      </c>
      <c r="C151" s="63" t="s">
        <v>1777</v>
      </c>
      <c r="D151" s="63" t="s">
        <v>1790</v>
      </c>
      <c r="E151" s="63">
        <v>220</v>
      </c>
      <c r="F151" s="64"/>
      <c r="G151" s="21">
        <v>120</v>
      </c>
      <c r="H151" s="14"/>
      <c r="I151" s="14"/>
      <c r="J151" s="14" t="s">
        <v>1796</v>
      </c>
    </row>
    <row r="152" spans="1:10" ht="45" customHeight="1">
      <c r="A152" s="63">
        <v>150</v>
      </c>
      <c r="B152" s="64" t="s">
        <v>827</v>
      </c>
      <c r="C152" s="63" t="s">
        <v>1777</v>
      </c>
      <c r="D152" s="63" t="s">
        <v>1790</v>
      </c>
      <c r="E152" s="63">
        <v>220</v>
      </c>
      <c r="F152" s="64"/>
      <c r="G152" s="21">
        <v>120</v>
      </c>
      <c r="H152" s="14"/>
      <c r="I152" s="14"/>
      <c r="J152" s="14" t="s">
        <v>1796</v>
      </c>
    </row>
    <row r="153" spans="1:10" ht="45" customHeight="1">
      <c r="A153" s="63">
        <v>151</v>
      </c>
      <c r="B153" s="64" t="s">
        <v>836</v>
      </c>
      <c r="C153" s="63" t="s">
        <v>1777</v>
      </c>
      <c r="D153" s="63" t="s">
        <v>1790</v>
      </c>
      <c r="E153" s="63">
        <v>220</v>
      </c>
      <c r="F153" s="64"/>
      <c r="G153" s="21">
        <v>120</v>
      </c>
      <c r="H153" s="14"/>
      <c r="I153" s="14"/>
      <c r="J153" s="14" t="s">
        <v>1796</v>
      </c>
    </row>
    <row r="154" spans="1:10" ht="45" customHeight="1">
      <c r="A154" s="63">
        <v>152</v>
      </c>
      <c r="B154" s="64" t="s">
        <v>845</v>
      </c>
      <c r="C154" s="63" t="s">
        <v>1777</v>
      </c>
      <c r="D154" s="63" t="s">
        <v>1790</v>
      </c>
      <c r="E154" s="63">
        <v>220</v>
      </c>
      <c r="F154" s="64"/>
      <c r="G154" s="21">
        <v>120</v>
      </c>
      <c r="H154" s="14"/>
      <c r="I154" s="14"/>
      <c r="J154" s="14" t="s">
        <v>1796</v>
      </c>
    </row>
    <row r="155" spans="1:10" ht="45" customHeight="1">
      <c r="A155" s="63">
        <v>153</v>
      </c>
      <c r="B155" s="64" t="s">
        <v>850</v>
      </c>
      <c r="C155" s="63" t="s">
        <v>1777</v>
      </c>
      <c r="D155" s="63" t="s">
        <v>1790</v>
      </c>
      <c r="E155" s="63">
        <v>220</v>
      </c>
      <c r="F155" s="64" t="s">
        <v>1817</v>
      </c>
      <c r="G155" s="21">
        <v>120</v>
      </c>
      <c r="H155" s="14" t="s">
        <v>1818</v>
      </c>
      <c r="I155" s="14" t="s">
        <v>3096</v>
      </c>
      <c r="J155" s="14" t="s">
        <v>1819</v>
      </c>
    </row>
    <row r="156" spans="1:10" ht="45" customHeight="1">
      <c r="A156" s="60">
        <v>154</v>
      </c>
      <c r="B156" s="61" t="s">
        <v>857</v>
      </c>
      <c r="C156" s="60" t="s">
        <v>1777</v>
      </c>
      <c r="D156" s="60" t="s">
        <v>1790</v>
      </c>
      <c r="E156" s="60">
        <v>220</v>
      </c>
      <c r="F156" s="61"/>
      <c r="G156" s="68">
        <v>120</v>
      </c>
      <c r="H156" s="69"/>
      <c r="I156" s="69"/>
      <c r="J156" s="69" t="s">
        <v>1796</v>
      </c>
    </row>
    <row r="157" spans="1:10" ht="45" customHeight="1">
      <c r="A157" s="63">
        <v>155</v>
      </c>
      <c r="B157" s="64" t="s">
        <v>862</v>
      </c>
      <c r="C157" s="63" t="s">
        <v>1777</v>
      </c>
      <c r="D157" s="63" t="s">
        <v>1790</v>
      </c>
      <c r="E157" s="63">
        <v>220</v>
      </c>
      <c r="F157" s="64"/>
      <c r="G157" s="21">
        <v>120</v>
      </c>
      <c r="H157" s="14"/>
      <c r="I157" s="14"/>
      <c r="J157" s="14"/>
    </row>
    <row r="158" spans="1:10" ht="45" customHeight="1">
      <c r="A158" s="63">
        <v>156</v>
      </c>
      <c r="B158" s="64" t="s">
        <v>866</v>
      </c>
      <c r="C158" s="63" t="s">
        <v>1777</v>
      </c>
      <c r="D158" s="63" t="s">
        <v>1790</v>
      </c>
      <c r="E158" s="63">
        <v>220</v>
      </c>
      <c r="F158" s="64"/>
      <c r="G158" s="21">
        <v>120</v>
      </c>
      <c r="H158" s="14"/>
      <c r="I158" s="14"/>
      <c r="J158" s="14"/>
    </row>
    <row r="159" spans="1:10" ht="45" customHeight="1">
      <c r="A159" s="63">
        <v>157</v>
      </c>
      <c r="B159" s="64" t="s">
        <v>872</v>
      </c>
      <c r="C159" s="63" t="s">
        <v>1777</v>
      </c>
      <c r="D159" s="63" t="s">
        <v>1794</v>
      </c>
      <c r="E159" s="63">
        <v>220</v>
      </c>
      <c r="F159" s="64"/>
      <c r="G159" s="21">
        <v>120</v>
      </c>
      <c r="H159" s="14"/>
      <c r="I159" s="14"/>
      <c r="J159" s="14" t="s">
        <v>1800</v>
      </c>
    </row>
    <row r="160" spans="1:10" ht="45" customHeight="1">
      <c r="A160" s="63">
        <v>158</v>
      </c>
      <c r="B160" s="64" t="s">
        <v>879</v>
      </c>
      <c r="C160" s="63" t="s">
        <v>1777</v>
      </c>
      <c r="D160" s="63" t="s">
        <v>1790</v>
      </c>
      <c r="E160" s="63">
        <v>220</v>
      </c>
      <c r="F160" s="64"/>
      <c r="G160" s="21">
        <v>120</v>
      </c>
      <c r="H160" s="14"/>
      <c r="I160" s="14"/>
      <c r="J160" s="14" t="s">
        <v>1796</v>
      </c>
    </row>
    <row r="161" spans="1:10" ht="45" customHeight="1">
      <c r="A161" s="63">
        <v>159</v>
      </c>
      <c r="B161" s="64" t="s">
        <v>883</v>
      </c>
      <c r="C161" s="63" t="s">
        <v>1777</v>
      </c>
      <c r="D161" s="63" t="s">
        <v>1790</v>
      </c>
      <c r="E161" s="63">
        <v>220</v>
      </c>
      <c r="F161" s="64" t="s">
        <v>1820</v>
      </c>
      <c r="G161" s="21">
        <v>120</v>
      </c>
      <c r="H161" s="14"/>
      <c r="I161" s="14"/>
      <c r="J161" s="14" t="s">
        <v>1820</v>
      </c>
    </row>
    <row r="162" spans="1:10" ht="45" customHeight="1">
      <c r="A162" s="63">
        <v>160</v>
      </c>
      <c r="B162" s="64" t="s">
        <v>890</v>
      </c>
      <c r="C162" s="63" t="s">
        <v>1777</v>
      </c>
      <c r="D162" s="63" t="s">
        <v>1794</v>
      </c>
      <c r="E162" s="63">
        <v>250</v>
      </c>
      <c r="F162" s="64"/>
      <c r="G162" s="21">
        <v>120</v>
      </c>
      <c r="H162" s="14"/>
      <c r="I162" s="14" t="s">
        <v>3097</v>
      </c>
      <c r="J162" s="14" t="s">
        <v>1821</v>
      </c>
    </row>
    <row r="163" spans="1:10" ht="45" customHeight="1">
      <c r="A163" s="63">
        <v>161</v>
      </c>
      <c r="B163" s="64" t="s">
        <v>896</v>
      </c>
      <c r="C163" s="63" t="s">
        <v>1777</v>
      </c>
      <c r="D163" s="63" t="s">
        <v>1790</v>
      </c>
      <c r="E163" s="63">
        <v>250</v>
      </c>
      <c r="F163" s="64"/>
      <c r="G163" s="21">
        <v>120</v>
      </c>
      <c r="H163" s="14"/>
      <c r="I163" s="14"/>
      <c r="J163" s="14" t="s">
        <v>1796</v>
      </c>
    </row>
    <row r="164" spans="1:10" ht="45" customHeight="1">
      <c r="A164" s="63">
        <v>162</v>
      </c>
      <c r="B164" s="64" t="s">
        <v>904</v>
      </c>
      <c r="C164" s="63" t="s">
        <v>1777</v>
      </c>
      <c r="D164" s="63" t="s">
        <v>1790</v>
      </c>
      <c r="E164" s="63">
        <v>250</v>
      </c>
      <c r="F164" s="64"/>
      <c r="G164" s="21">
        <v>120</v>
      </c>
      <c r="H164" s="14"/>
      <c r="I164" s="14"/>
      <c r="J164" s="14" t="s">
        <v>1796</v>
      </c>
    </row>
    <row r="165" spans="1:10" ht="45" customHeight="1">
      <c r="A165" s="63">
        <v>163</v>
      </c>
      <c r="B165" s="64" t="s">
        <v>910</v>
      </c>
      <c r="C165" s="63" t="s">
        <v>1777</v>
      </c>
      <c r="D165" s="63" t="s">
        <v>1794</v>
      </c>
      <c r="E165" s="63">
        <v>250</v>
      </c>
      <c r="F165" s="64"/>
      <c r="G165" s="21">
        <v>120</v>
      </c>
      <c r="H165" s="14"/>
      <c r="I165" s="14" t="s">
        <v>3098</v>
      </c>
      <c r="J165" s="14" t="s">
        <v>1822</v>
      </c>
    </row>
    <row r="166" spans="1:10" ht="45" customHeight="1">
      <c r="A166" s="63">
        <v>164</v>
      </c>
      <c r="B166" s="64" t="s">
        <v>915</v>
      </c>
      <c r="C166" s="63" t="s">
        <v>1777</v>
      </c>
      <c r="D166" s="63" t="s">
        <v>1794</v>
      </c>
      <c r="E166" s="63">
        <v>250</v>
      </c>
      <c r="F166" s="64"/>
      <c r="G166" s="21">
        <v>120</v>
      </c>
      <c r="H166" s="14"/>
      <c r="I166" s="14"/>
      <c r="J166" s="14" t="s">
        <v>1800</v>
      </c>
    </row>
    <row r="167" spans="1:10" ht="45" customHeight="1">
      <c r="A167" s="63">
        <v>165</v>
      </c>
      <c r="B167" s="64" t="s">
        <v>920</v>
      </c>
      <c r="C167" s="63" t="s">
        <v>1777</v>
      </c>
      <c r="D167" s="63" t="s">
        <v>1794</v>
      </c>
      <c r="E167" s="63">
        <v>250</v>
      </c>
      <c r="F167" s="64"/>
      <c r="G167" s="21">
        <v>120</v>
      </c>
      <c r="H167" s="14"/>
      <c r="I167" s="14"/>
      <c r="J167" s="14" t="s">
        <v>1800</v>
      </c>
    </row>
    <row r="168" spans="1:10" ht="45" customHeight="1">
      <c r="A168" s="63">
        <v>166</v>
      </c>
      <c r="B168" s="64" t="s">
        <v>925</v>
      </c>
      <c r="C168" s="63" t="s">
        <v>1777</v>
      </c>
      <c r="D168" s="63" t="s">
        <v>1794</v>
      </c>
      <c r="E168" s="63">
        <v>250</v>
      </c>
      <c r="F168" s="64"/>
      <c r="G168" s="21">
        <v>120</v>
      </c>
      <c r="H168" s="14" t="s">
        <v>1823</v>
      </c>
      <c r="I168" s="14"/>
      <c r="J168" s="14" t="s">
        <v>1824</v>
      </c>
    </row>
    <row r="169" spans="1:10" ht="45" customHeight="1">
      <c r="A169" s="63">
        <v>167</v>
      </c>
      <c r="B169" s="64" t="s">
        <v>931</v>
      </c>
      <c r="C169" s="63" t="s">
        <v>1777</v>
      </c>
      <c r="D169" s="63" t="s">
        <v>1794</v>
      </c>
      <c r="E169" s="63">
        <v>250</v>
      </c>
      <c r="F169" s="64"/>
      <c r="G169" s="21">
        <v>120</v>
      </c>
      <c r="H169" s="14"/>
      <c r="I169" s="14"/>
      <c r="J169" s="14" t="s">
        <v>1800</v>
      </c>
    </row>
    <row r="170" spans="1:10" ht="45" customHeight="1">
      <c r="A170" s="63">
        <v>168</v>
      </c>
      <c r="B170" s="64" t="s">
        <v>937</v>
      </c>
      <c r="C170" s="63" t="s">
        <v>1777</v>
      </c>
      <c r="D170" s="63" t="s">
        <v>1794</v>
      </c>
      <c r="E170" s="63">
        <v>300</v>
      </c>
      <c r="F170" s="64"/>
      <c r="G170" s="21">
        <v>135</v>
      </c>
      <c r="H170" s="14"/>
      <c r="I170" s="14" t="s">
        <v>3099</v>
      </c>
      <c r="J170" s="14" t="s">
        <v>1825</v>
      </c>
    </row>
    <row r="171" spans="1:10" ht="45" customHeight="1">
      <c r="A171" s="63">
        <v>169</v>
      </c>
      <c r="B171" s="64" t="s">
        <v>950</v>
      </c>
      <c r="C171" s="63" t="s">
        <v>1777</v>
      </c>
      <c r="D171" s="63" t="s">
        <v>1790</v>
      </c>
      <c r="E171" s="63">
        <v>300</v>
      </c>
      <c r="F171" s="64"/>
      <c r="G171" s="21">
        <v>135</v>
      </c>
      <c r="H171" s="14" t="s">
        <v>1826</v>
      </c>
      <c r="I171" s="14" t="s">
        <v>3100</v>
      </c>
      <c r="J171" s="14" t="s">
        <v>1827</v>
      </c>
    </row>
    <row r="172" spans="1:10" ht="45" customHeight="1">
      <c r="A172" s="63">
        <v>170</v>
      </c>
      <c r="B172" s="64" t="s">
        <v>955</v>
      </c>
      <c r="C172" s="63" t="s">
        <v>1777</v>
      </c>
      <c r="D172" s="63" t="s">
        <v>1794</v>
      </c>
      <c r="E172" s="63">
        <v>300</v>
      </c>
      <c r="F172" s="64"/>
      <c r="G172" s="21">
        <v>135</v>
      </c>
      <c r="H172" s="14"/>
      <c r="I172" s="14"/>
      <c r="J172" s="14" t="s">
        <v>1800</v>
      </c>
    </row>
    <row r="173" spans="1:10" ht="45" customHeight="1">
      <c r="A173" s="63">
        <v>171</v>
      </c>
      <c r="B173" s="64" t="s">
        <v>961</v>
      </c>
      <c r="C173" s="63" t="s">
        <v>1777</v>
      </c>
      <c r="D173" s="63" t="s">
        <v>1790</v>
      </c>
      <c r="E173" s="63">
        <v>300</v>
      </c>
      <c r="F173" s="64"/>
      <c r="G173" s="21">
        <v>135</v>
      </c>
      <c r="H173" s="14"/>
      <c r="I173" s="14"/>
      <c r="J173" s="14" t="s">
        <v>1796</v>
      </c>
    </row>
    <row r="174" spans="1:10" ht="45" customHeight="1">
      <c r="A174" s="63">
        <v>172</v>
      </c>
      <c r="B174" s="64" t="s">
        <v>970</v>
      </c>
      <c r="C174" s="63" t="s">
        <v>1777</v>
      </c>
      <c r="D174" s="63" t="s">
        <v>1790</v>
      </c>
      <c r="E174" s="63">
        <v>300</v>
      </c>
      <c r="F174" s="64"/>
      <c r="G174" s="21">
        <v>135</v>
      </c>
      <c r="H174" s="14"/>
      <c r="I174" s="14"/>
      <c r="J174" s="14"/>
    </row>
    <row r="175" spans="1:10" ht="45" customHeight="1">
      <c r="A175" s="63">
        <v>173</v>
      </c>
      <c r="B175" s="64" t="s">
        <v>978</v>
      </c>
      <c r="C175" s="63" t="s">
        <v>1777</v>
      </c>
      <c r="D175" s="63" t="s">
        <v>1790</v>
      </c>
      <c r="E175" s="63">
        <v>300</v>
      </c>
      <c r="F175" s="64"/>
      <c r="G175" s="21">
        <v>135</v>
      </c>
      <c r="H175" s="14"/>
      <c r="I175" s="14"/>
      <c r="J175" s="14"/>
    </row>
    <row r="176" spans="1:10" ht="45" customHeight="1">
      <c r="A176" s="63">
        <v>174</v>
      </c>
      <c r="B176" s="64" t="s">
        <v>983</v>
      </c>
      <c r="C176" s="63" t="s">
        <v>1777</v>
      </c>
      <c r="D176" s="63" t="s">
        <v>1790</v>
      </c>
      <c r="E176" s="63">
        <v>300</v>
      </c>
      <c r="F176" s="64"/>
      <c r="G176" s="21">
        <v>135</v>
      </c>
      <c r="H176" s="14"/>
      <c r="I176" s="14"/>
      <c r="J176" s="14"/>
    </row>
    <row r="177" spans="1:10" ht="45" customHeight="1">
      <c r="A177" s="63">
        <v>175</v>
      </c>
      <c r="B177" s="64" t="s">
        <v>990</v>
      </c>
      <c r="C177" s="63" t="s">
        <v>1777</v>
      </c>
      <c r="D177" s="63" t="s">
        <v>1790</v>
      </c>
      <c r="E177" s="63">
        <v>300</v>
      </c>
      <c r="F177" s="64"/>
      <c r="G177" s="21">
        <v>135</v>
      </c>
      <c r="H177" s="14"/>
      <c r="I177" s="14"/>
      <c r="J177" s="14"/>
    </row>
    <row r="178" spans="1:10" ht="45" customHeight="1">
      <c r="A178" s="63">
        <v>176</v>
      </c>
      <c r="B178" s="64" t="s">
        <v>995</v>
      </c>
      <c r="C178" s="63" t="s">
        <v>1777</v>
      </c>
      <c r="D178" s="63" t="s">
        <v>1790</v>
      </c>
      <c r="E178" s="63">
        <v>300</v>
      </c>
      <c r="F178" s="64"/>
      <c r="G178" s="21">
        <v>135</v>
      </c>
      <c r="H178" s="14"/>
      <c r="I178" s="14"/>
      <c r="J178" s="14"/>
    </row>
    <row r="179" spans="1:10" ht="45" customHeight="1">
      <c r="A179" s="63">
        <v>177</v>
      </c>
      <c r="B179" s="64" t="s">
        <v>1000</v>
      </c>
      <c r="C179" s="63" t="s">
        <v>1777</v>
      </c>
      <c r="D179" s="63" t="s">
        <v>1790</v>
      </c>
      <c r="E179" s="63">
        <v>300</v>
      </c>
      <c r="F179" s="64"/>
      <c r="G179" s="21">
        <v>135</v>
      </c>
      <c r="H179" s="14"/>
      <c r="I179" s="14"/>
      <c r="J179" s="14"/>
    </row>
    <row r="180" spans="1:10" ht="45" customHeight="1">
      <c r="A180" s="63">
        <v>178</v>
      </c>
      <c r="B180" s="64" t="s">
        <v>1007</v>
      </c>
      <c r="C180" s="63" t="s">
        <v>1777</v>
      </c>
      <c r="D180" s="63" t="s">
        <v>1828</v>
      </c>
      <c r="E180" s="63">
        <v>300</v>
      </c>
      <c r="F180" s="64"/>
      <c r="G180" s="21">
        <v>135</v>
      </c>
      <c r="H180" s="14"/>
      <c r="I180" s="14"/>
      <c r="J180" s="14" t="s">
        <v>1829</v>
      </c>
    </row>
    <row r="181" spans="1:10" ht="45" customHeight="1">
      <c r="A181" s="63">
        <v>179</v>
      </c>
      <c r="B181" s="64" t="s">
        <v>1014</v>
      </c>
      <c r="C181" s="63" t="s">
        <v>1777</v>
      </c>
      <c r="D181" s="63" t="s">
        <v>1828</v>
      </c>
      <c r="E181" s="63">
        <v>300</v>
      </c>
      <c r="F181" s="64"/>
      <c r="G181" s="21">
        <v>135</v>
      </c>
      <c r="H181" s="14"/>
      <c r="I181" s="14" t="s">
        <v>3101</v>
      </c>
      <c r="J181" s="14" t="s">
        <v>1830</v>
      </c>
    </row>
    <row r="182" spans="1:10" ht="45" customHeight="1">
      <c r="A182" s="63">
        <v>180</v>
      </c>
      <c r="B182" s="64" t="s">
        <v>1018</v>
      </c>
      <c r="C182" s="63" t="s">
        <v>1777</v>
      </c>
      <c r="D182" s="63" t="s">
        <v>1828</v>
      </c>
      <c r="E182" s="63">
        <v>300</v>
      </c>
      <c r="F182" s="64"/>
      <c r="G182" s="21">
        <v>135</v>
      </c>
      <c r="H182" s="14"/>
      <c r="I182" s="14"/>
      <c r="J182" s="14" t="s">
        <v>1829</v>
      </c>
    </row>
    <row r="183" spans="1:10" ht="45" customHeight="1">
      <c r="A183" s="63">
        <v>181</v>
      </c>
      <c r="B183" s="64" t="s">
        <v>1024</v>
      </c>
      <c r="C183" s="63" t="s">
        <v>1777</v>
      </c>
      <c r="D183" s="63" t="s">
        <v>1828</v>
      </c>
      <c r="E183" s="63">
        <v>340</v>
      </c>
      <c r="F183" s="64"/>
      <c r="G183" s="21">
        <v>150</v>
      </c>
      <c r="H183" s="14" t="s">
        <v>1831</v>
      </c>
      <c r="I183" s="14" t="s">
        <v>3102</v>
      </c>
      <c r="J183" s="14" t="s">
        <v>1832</v>
      </c>
    </row>
    <row r="184" spans="1:10" ht="45" customHeight="1">
      <c r="A184" s="65">
        <v>182</v>
      </c>
      <c r="B184" s="66" t="s">
        <v>1033</v>
      </c>
      <c r="C184" s="65" t="s">
        <v>1777</v>
      </c>
      <c r="D184" s="65" t="s">
        <v>1828</v>
      </c>
      <c r="E184" s="65">
        <v>340</v>
      </c>
      <c r="F184" s="66"/>
      <c r="G184" s="21">
        <v>150</v>
      </c>
      <c r="H184" s="14"/>
      <c r="I184" s="14"/>
      <c r="J184" s="14" t="s">
        <v>1829</v>
      </c>
    </row>
    <row r="185" spans="1:10" ht="45" customHeight="1">
      <c r="A185" s="63">
        <v>183</v>
      </c>
      <c r="B185" s="64" t="s">
        <v>1039</v>
      </c>
      <c r="C185" s="63" t="s">
        <v>1777</v>
      </c>
      <c r="D185" s="63" t="s">
        <v>1790</v>
      </c>
      <c r="E185" s="63">
        <v>340</v>
      </c>
      <c r="F185" s="64"/>
      <c r="G185" s="21">
        <v>150</v>
      </c>
      <c r="H185" s="14"/>
      <c r="I185" s="14"/>
      <c r="J185" s="14" t="s">
        <v>1796</v>
      </c>
    </row>
    <row r="186" spans="1:10" ht="45" customHeight="1">
      <c r="A186" s="63">
        <v>184</v>
      </c>
      <c r="B186" s="64" t="s">
        <v>1047</v>
      </c>
      <c r="C186" s="63" t="s">
        <v>1777</v>
      </c>
      <c r="D186" s="63" t="s">
        <v>1790</v>
      </c>
      <c r="E186" s="63">
        <v>340</v>
      </c>
      <c r="F186" s="64"/>
      <c r="G186" s="21">
        <v>150</v>
      </c>
      <c r="H186" s="14"/>
      <c r="I186" s="14"/>
      <c r="J186" s="14"/>
    </row>
    <row r="187" spans="1:10" ht="45" customHeight="1">
      <c r="A187" s="63">
        <v>185</v>
      </c>
      <c r="B187" s="64" t="s">
        <v>1055</v>
      </c>
      <c r="C187" s="63" t="s">
        <v>1777</v>
      </c>
      <c r="D187" s="63" t="s">
        <v>1790</v>
      </c>
      <c r="E187" s="63">
        <v>340</v>
      </c>
      <c r="F187" s="64" t="s">
        <v>1833</v>
      </c>
      <c r="G187" s="21">
        <v>150</v>
      </c>
      <c r="H187" s="14" t="s">
        <v>1834</v>
      </c>
      <c r="I187" s="14" t="s">
        <v>3103</v>
      </c>
      <c r="J187" s="14" t="s">
        <v>1835</v>
      </c>
    </row>
    <row r="188" spans="1:10" ht="45" customHeight="1">
      <c r="A188" s="63">
        <v>186</v>
      </c>
      <c r="B188" s="64" t="s">
        <v>1062</v>
      </c>
      <c r="C188" s="63" t="s">
        <v>1777</v>
      </c>
      <c r="D188" s="63" t="s">
        <v>1790</v>
      </c>
      <c r="E188" s="63">
        <v>340</v>
      </c>
      <c r="F188" s="64"/>
      <c r="G188" s="21">
        <v>150</v>
      </c>
      <c r="H188" s="14"/>
      <c r="I188" s="14"/>
      <c r="J188" s="14"/>
    </row>
    <row r="189" spans="1:10" ht="45" customHeight="1">
      <c r="A189" s="63">
        <v>187</v>
      </c>
      <c r="B189" s="64" t="s">
        <v>1069</v>
      </c>
      <c r="C189" s="63" t="s">
        <v>1777</v>
      </c>
      <c r="D189" s="63" t="s">
        <v>1790</v>
      </c>
      <c r="E189" s="63">
        <v>340</v>
      </c>
      <c r="F189" s="64"/>
      <c r="G189" s="21">
        <v>150</v>
      </c>
      <c r="H189" s="14" t="s">
        <v>1836</v>
      </c>
      <c r="I189" s="14"/>
      <c r="J189" s="14" t="s">
        <v>1837</v>
      </c>
    </row>
    <row r="190" spans="1:10" ht="45" customHeight="1">
      <c r="A190" s="63">
        <v>188</v>
      </c>
      <c r="B190" s="64" t="s">
        <v>1077</v>
      </c>
      <c r="C190" s="63" t="s">
        <v>1777</v>
      </c>
      <c r="D190" s="63" t="s">
        <v>1790</v>
      </c>
      <c r="E190" s="63">
        <v>380</v>
      </c>
      <c r="F190" s="64" t="s">
        <v>1838</v>
      </c>
      <c r="G190" s="21">
        <v>165</v>
      </c>
      <c r="H190" s="14" t="s">
        <v>1839</v>
      </c>
      <c r="I190" s="14"/>
      <c r="J190" s="14" t="s">
        <v>1840</v>
      </c>
    </row>
    <row r="191" spans="1:10" ht="45" customHeight="1">
      <c r="A191" s="63">
        <v>189</v>
      </c>
      <c r="B191" s="64" t="s">
        <v>1085</v>
      </c>
      <c r="C191" s="63" t="s">
        <v>1777</v>
      </c>
      <c r="D191" s="63" t="s">
        <v>1790</v>
      </c>
      <c r="E191" s="63">
        <v>380</v>
      </c>
      <c r="F191" s="64"/>
      <c r="G191" s="21">
        <v>165</v>
      </c>
      <c r="H191" s="14"/>
      <c r="I191" s="14"/>
      <c r="J191" s="14" t="s">
        <v>1796</v>
      </c>
    </row>
    <row r="192" spans="1:10" ht="45" customHeight="1">
      <c r="A192" s="63">
        <v>190</v>
      </c>
      <c r="B192" s="64" t="s">
        <v>1094</v>
      </c>
      <c r="C192" s="63" t="s">
        <v>1777</v>
      </c>
      <c r="D192" s="63" t="s">
        <v>1790</v>
      </c>
      <c r="E192" s="63">
        <v>380</v>
      </c>
      <c r="F192" s="64"/>
      <c r="G192" s="21">
        <v>165</v>
      </c>
      <c r="H192" s="14"/>
      <c r="I192" s="14"/>
      <c r="J192" s="14"/>
    </row>
    <row r="193" spans="1:10" ht="45" customHeight="1">
      <c r="A193" s="63">
        <v>191</v>
      </c>
      <c r="B193" s="64" t="s">
        <v>1102</v>
      </c>
      <c r="C193" s="63" t="s">
        <v>1777</v>
      </c>
      <c r="D193" s="63" t="s">
        <v>1790</v>
      </c>
      <c r="E193" s="63">
        <v>380</v>
      </c>
      <c r="F193" s="64"/>
      <c r="G193" s="21">
        <v>165</v>
      </c>
      <c r="H193" s="14"/>
      <c r="I193" s="14"/>
      <c r="J193" s="14"/>
    </row>
    <row r="194" spans="1:10" ht="45" customHeight="1">
      <c r="A194" s="63">
        <v>192</v>
      </c>
      <c r="B194" s="64" t="s">
        <v>1110</v>
      </c>
      <c r="C194" s="63" t="s">
        <v>1777</v>
      </c>
      <c r="D194" s="63" t="s">
        <v>1790</v>
      </c>
      <c r="E194" s="63">
        <v>380</v>
      </c>
      <c r="F194" s="64"/>
      <c r="G194" s="21">
        <v>165</v>
      </c>
      <c r="H194" s="14" t="s">
        <v>1841</v>
      </c>
      <c r="I194" s="14"/>
      <c r="J194" s="14" t="s">
        <v>1842</v>
      </c>
    </row>
    <row r="195" spans="1:10" ht="45" customHeight="1">
      <c r="A195" s="63">
        <v>193</v>
      </c>
      <c r="B195" s="64" t="s">
        <v>1118</v>
      </c>
      <c r="C195" s="63" t="s">
        <v>1777</v>
      </c>
      <c r="D195" s="63" t="s">
        <v>1790</v>
      </c>
      <c r="E195" s="63">
        <v>380</v>
      </c>
      <c r="F195" s="64"/>
      <c r="G195" s="21">
        <v>165</v>
      </c>
      <c r="H195" s="14"/>
      <c r="I195" s="14"/>
      <c r="J195" s="14" t="s">
        <v>1796</v>
      </c>
    </row>
    <row r="196" spans="1:10" ht="45" customHeight="1">
      <c r="A196" s="63">
        <v>194</v>
      </c>
      <c r="B196" s="64" t="s">
        <v>1126</v>
      </c>
      <c r="C196" s="63" t="s">
        <v>1777</v>
      </c>
      <c r="D196" s="63" t="s">
        <v>1790</v>
      </c>
      <c r="E196" s="63">
        <v>380</v>
      </c>
      <c r="F196" s="64"/>
      <c r="G196" s="21">
        <v>165</v>
      </c>
      <c r="H196" s="14" t="s">
        <v>1843</v>
      </c>
      <c r="I196" s="14"/>
      <c r="J196" s="14" t="s">
        <v>1844</v>
      </c>
    </row>
    <row r="197" spans="1:10" ht="45" customHeight="1">
      <c r="A197" s="60">
        <v>195</v>
      </c>
      <c r="B197" s="61" t="s">
        <v>1133</v>
      </c>
      <c r="C197" s="60" t="s">
        <v>1777</v>
      </c>
      <c r="D197" s="60" t="s">
        <v>1790</v>
      </c>
      <c r="E197" s="60">
        <v>380</v>
      </c>
      <c r="F197" s="61"/>
      <c r="G197" s="68">
        <v>165</v>
      </c>
      <c r="H197" s="69"/>
      <c r="I197" s="69"/>
      <c r="J197" s="69" t="s">
        <v>1796</v>
      </c>
    </row>
    <row r="198" spans="1:10" ht="45" customHeight="1">
      <c r="A198" s="63">
        <v>196</v>
      </c>
      <c r="B198" s="64" t="s">
        <v>1139</v>
      </c>
      <c r="C198" s="63" t="s">
        <v>1777</v>
      </c>
      <c r="D198" s="63" t="s">
        <v>1790</v>
      </c>
      <c r="E198" s="63">
        <v>380</v>
      </c>
      <c r="F198" s="64"/>
      <c r="G198" s="21">
        <v>165</v>
      </c>
      <c r="H198" s="14" t="s">
        <v>1845</v>
      </c>
      <c r="I198" s="14" t="s">
        <v>3104</v>
      </c>
      <c r="J198" s="14" t="s">
        <v>1846</v>
      </c>
    </row>
    <row r="199" spans="1:10" ht="45" customHeight="1">
      <c r="A199" s="63">
        <v>197</v>
      </c>
      <c r="B199" s="64" t="s">
        <v>1145</v>
      </c>
      <c r="C199" s="63" t="s">
        <v>1777</v>
      </c>
      <c r="D199" s="63" t="s">
        <v>1790</v>
      </c>
      <c r="E199" s="63">
        <v>380</v>
      </c>
      <c r="F199" s="64"/>
      <c r="G199" s="21">
        <v>165</v>
      </c>
      <c r="H199" s="14"/>
      <c r="I199" s="14"/>
      <c r="J199" s="14"/>
    </row>
    <row r="200" spans="1:10" ht="45" customHeight="1">
      <c r="A200" s="63">
        <v>198</v>
      </c>
      <c r="B200" s="64" t="s">
        <v>1151</v>
      </c>
      <c r="C200" s="63" t="s">
        <v>1777</v>
      </c>
      <c r="D200" s="63" t="s">
        <v>1790</v>
      </c>
      <c r="E200" s="63">
        <v>380</v>
      </c>
      <c r="F200" s="64"/>
      <c r="G200" s="21">
        <v>165</v>
      </c>
      <c r="H200" s="14"/>
      <c r="I200" s="14"/>
      <c r="J200" s="14"/>
    </row>
    <row r="201" spans="1:10" ht="45" customHeight="1">
      <c r="A201" s="63">
        <v>199</v>
      </c>
      <c r="B201" s="64" t="s">
        <v>1158</v>
      </c>
      <c r="C201" s="63" t="s">
        <v>1777</v>
      </c>
      <c r="D201" s="63" t="s">
        <v>1790</v>
      </c>
      <c r="E201" s="63">
        <v>380</v>
      </c>
      <c r="F201" s="64"/>
      <c r="G201" s="21">
        <v>165</v>
      </c>
      <c r="H201" s="14"/>
      <c r="I201" s="14"/>
      <c r="J201" s="14"/>
    </row>
    <row r="202" spans="1:10" ht="45" customHeight="1">
      <c r="A202" s="63">
        <v>200</v>
      </c>
      <c r="B202" s="64" t="s">
        <v>1163</v>
      </c>
      <c r="C202" s="63" t="s">
        <v>1777</v>
      </c>
      <c r="D202" s="63" t="s">
        <v>1790</v>
      </c>
      <c r="E202" s="63">
        <v>380</v>
      </c>
      <c r="F202" s="64"/>
      <c r="G202" s="21">
        <v>165</v>
      </c>
      <c r="H202" s="14"/>
      <c r="I202" s="14"/>
      <c r="J202" s="14"/>
    </row>
    <row r="203" spans="1:10" ht="45" customHeight="1">
      <c r="A203" s="63">
        <v>201</v>
      </c>
      <c r="B203" s="64" t="s">
        <v>1167</v>
      </c>
      <c r="C203" s="63" t="s">
        <v>1777</v>
      </c>
      <c r="D203" s="63" t="s">
        <v>1790</v>
      </c>
      <c r="E203" s="63">
        <v>380</v>
      </c>
      <c r="F203" s="64"/>
      <c r="G203" s="21">
        <v>165</v>
      </c>
      <c r="H203" s="14"/>
      <c r="I203" s="14"/>
      <c r="J203" s="14"/>
    </row>
    <row r="204" spans="1:10" ht="45" customHeight="1">
      <c r="A204" s="63">
        <v>202</v>
      </c>
      <c r="B204" s="64" t="s">
        <v>1171</v>
      </c>
      <c r="C204" s="63" t="s">
        <v>1777</v>
      </c>
      <c r="D204" s="63" t="s">
        <v>1790</v>
      </c>
      <c r="E204" s="63">
        <v>380</v>
      </c>
      <c r="F204" s="64"/>
      <c r="G204" s="21">
        <v>165</v>
      </c>
      <c r="H204" s="14"/>
      <c r="I204" s="14"/>
      <c r="J204" s="14"/>
    </row>
    <row r="205" spans="1:10" ht="45" customHeight="1">
      <c r="A205" s="63">
        <v>203</v>
      </c>
      <c r="B205" s="64" t="s">
        <v>1175</v>
      </c>
      <c r="C205" s="63" t="s">
        <v>1777</v>
      </c>
      <c r="D205" s="63" t="s">
        <v>1790</v>
      </c>
      <c r="E205" s="63">
        <v>380</v>
      </c>
      <c r="F205" s="64"/>
      <c r="G205" s="21">
        <v>165</v>
      </c>
      <c r="H205" s="14"/>
      <c r="I205" s="14"/>
      <c r="J205" s="14"/>
    </row>
    <row r="206" spans="1:10" ht="45" customHeight="1">
      <c r="A206" s="63">
        <v>204</v>
      </c>
      <c r="B206" s="64" t="s">
        <v>1179</v>
      </c>
      <c r="C206" s="63" t="s">
        <v>1777</v>
      </c>
      <c r="D206" s="63" t="s">
        <v>1790</v>
      </c>
      <c r="E206" s="63">
        <v>380</v>
      </c>
      <c r="F206" s="64"/>
      <c r="G206" s="21">
        <v>165</v>
      </c>
      <c r="H206" s="14"/>
      <c r="I206" s="14"/>
      <c r="J206" s="14"/>
    </row>
    <row r="207" spans="1:10" ht="45" customHeight="1">
      <c r="A207" s="63">
        <v>205</v>
      </c>
      <c r="B207" s="64" t="s">
        <v>1183</v>
      </c>
      <c r="C207" s="63" t="s">
        <v>1777</v>
      </c>
      <c r="D207" s="63" t="s">
        <v>1790</v>
      </c>
      <c r="E207" s="63">
        <v>380</v>
      </c>
      <c r="F207" s="64"/>
      <c r="G207" s="21">
        <v>165</v>
      </c>
      <c r="H207" s="14"/>
      <c r="I207" s="14"/>
      <c r="J207" s="14"/>
    </row>
    <row r="208" spans="1:10" ht="45" customHeight="1">
      <c r="A208" s="63">
        <v>206</v>
      </c>
      <c r="B208" s="64" t="s">
        <v>1188</v>
      </c>
      <c r="C208" s="63" t="s">
        <v>1777</v>
      </c>
      <c r="D208" s="63" t="s">
        <v>1790</v>
      </c>
      <c r="E208" s="63">
        <v>380</v>
      </c>
      <c r="F208" s="64"/>
      <c r="G208" s="21">
        <v>165</v>
      </c>
      <c r="H208" s="14"/>
      <c r="I208" s="14"/>
      <c r="J208" s="14"/>
    </row>
    <row r="209" spans="1:10" ht="45" customHeight="1">
      <c r="A209" s="63">
        <v>207</v>
      </c>
      <c r="B209" s="64" t="s">
        <v>1193</v>
      </c>
      <c r="C209" s="63" t="s">
        <v>1777</v>
      </c>
      <c r="D209" s="63" t="s">
        <v>1790</v>
      </c>
      <c r="E209" s="63">
        <v>380</v>
      </c>
      <c r="F209" s="64"/>
      <c r="G209" s="21">
        <v>165</v>
      </c>
      <c r="H209" s="14"/>
      <c r="I209" s="14"/>
      <c r="J209" s="14"/>
    </row>
    <row r="210" spans="1:10" ht="45" customHeight="1">
      <c r="A210" s="63">
        <v>208</v>
      </c>
      <c r="B210" s="64" t="s">
        <v>1197</v>
      </c>
      <c r="C210" s="63" t="s">
        <v>1777</v>
      </c>
      <c r="D210" s="63" t="s">
        <v>1790</v>
      </c>
      <c r="E210" s="63">
        <v>380</v>
      </c>
      <c r="F210" s="64"/>
      <c r="G210" s="21">
        <v>165</v>
      </c>
      <c r="H210" s="14"/>
      <c r="I210" s="14"/>
      <c r="J210" s="14"/>
    </row>
    <row r="211" spans="1:10" ht="45" customHeight="1">
      <c r="A211" s="63">
        <v>209</v>
      </c>
      <c r="B211" s="64" t="s">
        <v>1201</v>
      </c>
      <c r="C211" s="63" t="s">
        <v>1777</v>
      </c>
      <c r="D211" s="63" t="s">
        <v>1790</v>
      </c>
      <c r="E211" s="63">
        <v>380</v>
      </c>
      <c r="F211" s="64"/>
      <c r="G211" s="21">
        <v>165</v>
      </c>
      <c r="H211" s="14"/>
      <c r="I211" s="14"/>
      <c r="J211" s="14"/>
    </row>
    <row r="212" spans="1:10" ht="45" customHeight="1">
      <c r="A212" s="63">
        <v>210</v>
      </c>
      <c r="B212" s="64" t="s">
        <v>1206</v>
      </c>
      <c r="C212" s="63" t="s">
        <v>1777</v>
      </c>
      <c r="D212" s="63" t="s">
        <v>1790</v>
      </c>
      <c r="E212" s="63">
        <v>380</v>
      </c>
      <c r="F212" s="64"/>
      <c r="G212" s="21">
        <v>165</v>
      </c>
      <c r="H212" s="14"/>
      <c r="I212" s="14"/>
      <c r="J212" s="14"/>
    </row>
    <row r="213" spans="1:10" ht="45" customHeight="1">
      <c r="A213" s="63">
        <v>211</v>
      </c>
      <c r="B213" s="64" t="s">
        <v>1212</v>
      </c>
      <c r="C213" s="63" t="s">
        <v>1777</v>
      </c>
      <c r="D213" s="63" t="s">
        <v>1790</v>
      </c>
      <c r="E213" s="63">
        <v>380</v>
      </c>
      <c r="F213" s="64"/>
      <c r="G213" s="21">
        <v>165</v>
      </c>
      <c r="H213" s="14"/>
      <c r="I213" s="14"/>
      <c r="J213" s="14"/>
    </row>
    <row r="214" spans="1:10" ht="45" customHeight="1">
      <c r="A214" s="63">
        <v>212</v>
      </c>
      <c r="B214" s="64" t="s">
        <v>1219</v>
      </c>
      <c r="C214" s="63" t="s">
        <v>1777</v>
      </c>
      <c r="D214" s="63" t="s">
        <v>1790</v>
      </c>
      <c r="E214" s="63">
        <v>380</v>
      </c>
      <c r="F214" s="64"/>
      <c r="G214" s="21">
        <v>165</v>
      </c>
      <c r="H214" s="14"/>
      <c r="I214" s="14"/>
      <c r="J214" s="14"/>
    </row>
    <row r="215" spans="1:10" ht="45" customHeight="1">
      <c r="A215" s="63">
        <v>213</v>
      </c>
      <c r="B215" s="64" t="s">
        <v>1225</v>
      </c>
      <c r="C215" s="63" t="s">
        <v>1777</v>
      </c>
      <c r="D215" s="63" t="s">
        <v>1790</v>
      </c>
      <c r="E215" s="63">
        <v>380</v>
      </c>
      <c r="F215" s="64"/>
      <c r="G215" s="21">
        <v>165</v>
      </c>
      <c r="H215" s="14"/>
      <c r="I215" s="14"/>
      <c r="J215" s="14"/>
    </row>
    <row r="216" spans="1:10" ht="45" customHeight="1">
      <c r="A216" s="63">
        <v>214</v>
      </c>
      <c r="B216" s="64" t="s">
        <v>1232</v>
      </c>
      <c r="C216" s="63" t="s">
        <v>1777</v>
      </c>
      <c r="D216" s="63" t="s">
        <v>1790</v>
      </c>
      <c r="E216" s="63">
        <v>380</v>
      </c>
      <c r="F216" s="64"/>
      <c r="G216" s="21">
        <v>165</v>
      </c>
      <c r="H216" s="14"/>
      <c r="I216" s="14"/>
      <c r="J216" s="14"/>
    </row>
    <row r="217" spans="1:10" ht="45" customHeight="1">
      <c r="A217" s="63">
        <v>215</v>
      </c>
      <c r="B217" s="64" t="s">
        <v>1237</v>
      </c>
      <c r="C217" s="63" t="s">
        <v>1777</v>
      </c>
      <c r="D217" s="63" t="s">
        <v>1794</v>
      </c>
      <c r="E217" s="63">
        <v>380</v>
      </c>
      <c r="F217" s="64"/>
      <c r="G217" s="21">
        <v>165</v>
      </c>
      <c r="H217" s="14"/>
      <c r="I217" s="14" t="s">
        <v>3105</v>
      </c>
      <c r="J217" s="14" t="s">
        <v>1847</v>
      </c>
    </row>
    <row r="218" spans="1:10" ht="45" customHeight="1">
      <c r="A218" s="63">
        <v>216</v>
      </c>
      <c r="B218" s="64" t="s">
        <v>1241</v>
      </c>
      <c r="C218" s="63" t="s">
        <v>1777</v>
      </c>
      <c r="D218" s="63" t="s">
        <v>1790</v>
      </c>
      <c r="E218" s="63">
        <v>380</v>
      </c>
      <c r="F218" s="64"/>
      <c r="G218" s="21">
        <v>165</v>
      </c>
      <c r="H218" s="14"/>
      <c r="I218" s="14"/>
      <c r="J218" s="14" t="s">
        <v>1796</v>
      </c>
    </row>
    <row r="219" spans="1:10" ht="45" customHeight="1">
      <c r="A219" s="63">
        <v>217</v>
      </c>
      <c r="B219" s="64" t="s">
        <v>1249</v>
      </c>
      <c r="C219" s="63" t="s">
        <v>1777</v>
      </c>
      <c r="D219" s="63" t="s">
        <v>1790</v>
      </c>
      <c r="E219" s="63">
        <v>380</v>
      </c>
      <c r="F219" s="64"/>
      <c r="G219" s="21">
        <v>165</v>
      </c>
      <c r="H219" s="14"/>
      <c r="I219" s="14"/>
      <c r="J219" s="14"/>
    </row>
    <row r="220" spans="1:10" ht="45" customHeight="1">
      <c r="A220" s="21">
        <v>218</v>
      </c>
      <c r="B220" s="77" t="s">
        <v>1256</v>
      </c>
      <c r="C220" s="21" t="s">
        <v>1777</v>
      </c>
      <c r="D220" s="21" t="s">
        <v>1790</v>
      </c>
      <c r="E220" s="21">
        <v>380</v>
      </c>
      <c r="F220" s="14"/>
      <c r="G220" s="21">
        <v>165</v>
      </c>
      <c r="H220" s="14"/>
      <c r="I220" s="14"/>
      <c r="J220" s="14"/>
    </row>
    <row r="221" spans="1:10" ht="45" customHeight="1">
      <c r="A221" s="21">
        <v>219</v>
      </c>
      <c r="B221" s="77" t="s">
        <v>1263</v>
      </c>
      <c r="C221" s="21" t="s">
        <v>1777</v>
      </c>
      <c r="D221" s="21" t="s">
        <v>1790</v>
      </c>
      <c r="E221" s="21">
        <v>380</v>
      </c>
      <c r="F221" s="14"/>
      <c r="G221" s="21">
        <v>165</v>
      </c>
      <c r="H221" s="14"/>
      <c r="I221" s="14"/>
      <c r="J221" s="14"/>
    </row>
    <row r="222" spans="1:10" ht="45" customHeight="1">
      <c r="A222" s="21">
        <v>220</v>
      </c>
      <c r="B222" s="77" t="s">
        <v>1267</v>
      </c>
      <c r="C222" s="21" t="s">
        <v>1777</v>
      </c>
      <c r="D222" s="21" t="s">
        <v>1790</v>
      </c>
      <c r="E222" s="21">
        <v>380</v>
      </c>
      <c r="F222" s="14"/>
      <c r="G222" s="21">
        <v>165</v>
      </c>
      <c r="H222" s="14"/>
      <c r="I222" s="14"/>
      <c r="J222" s="14"/>
    </row>
    <row r="223" spans="1:10" ht="45" customHeight="1">
      <c r="A223" s="21">
        <v>221</v>
      </c>
      <c r="B223" s="77" t="s">
        <v>1271</v>
      </c>
      <c r="C223" s="21" t="s">
        <v>1777</v>
      </c>
      <c r="D223" s="21" t="s">
        <v>1790</v>
      </c>
      <c r="E223" s="21">
        <v>380</v>
      </c>
      <c r="F223" s="14"/>
      <c r="G223" s="21">
        <v>165</v>
      </c>
      <c r="H223" s="14"/>
      <c r="I223" s="14"/>
      <c r="J223" s="14"/>
    </row>
    <row r="224" spans="1:10" ht="45" customHeight="1">
      <c r="A224" s="21">
        <v>222</v>
      </c>
      <c r="B224" s="77" t="s">
        <v>1275</v>
      </c>
      <c r="C224" s="21" t="s">
        <v>1777</v>
      </c>
      <c r="D224" s="21" t="s">
        <v>1790</v>
      </c>
      <c r="E224" s="21">
        <v>380</v>
      </c>
      <c r="F224" s="14"/>
      <c r="G224" s="21">
        <v>165</v>
      </c>
      <c r="H224" s="14"/>
      <c r="I224" s="14"/>
      <c r="J224" s="14"/>
    </row>
    <row r="225" spans="1:10" ht="45" customHeight="1">
      <c r="A225" s="21">
        <v>223</v>
      </c>
      <c r="B225" s="77" t="s">
        <v>1280</v>
      </c>
      <c r="C225" s="21" t="s">
        <v>1777</v>
      </c>
      <c r="D225" s="21" t="s">
        <v>1790</v>
      </c>
      <c r="E225" s="21">
        <v>380</v>
      </c>
      <c r="F225" s="14"/>
      <c r="G225" s="21">
        <v>165</v>
      </c>
      <c r="H225" s="14"/>
      <c r="I225" s="14"/>
      <c r="J225" s="14"/>
    </row>
    <row r="226" spans="1:10" ht="45" customHeight="1">
      <c r="A226" s="21">
        <v>224</v>
      </c>
      <c r="B226" s="77" t="s">
        <v>1284</v>
      </c>
      <c r="C226" s="21" t="s">
        <v>1777</v>
      </c>
      <c r="D226" s="21" t="s">
        <v>1790</v>
      </c>
      <c r="E226" s="21">
        <v>380</v>
      </c>
      <c r="F226" s="14"/>
      <c r="G226" s="21">
        <v>165</v>
      </c>
      <c r="H226" s="14"/>
      <c r="I226" s="14"/>
      <c r="J226" s="14"/>
    </row>
    <row r="227" spans="1:10" ht="45" customHeight="1">
      <c r="A227" s="21">
        <v>225</v>
      </c>
      <c r="B227" s="77" t="s">
        <v>1288</v>
      </c>
      <c r="C227" s="21" t="s">
        <v>1777</v>
      </c>
      <c r="D227" s="21" t="s">
        <v>1790</v>
      </c>
      <c r="E227" s="21">
        <v>380</v>
      </c>
      <c r="F227" s="14"/>
      <c r="G227" s="21">
        <v>165</v>
      </c>
      <c r="H227" s="14"/>
      <c r="I227" s="14"/>
      <c r="J227" s="14"/>
    </row>
    <row r="228" spans="1:10" ht="45" customHeight="1">
      <c r="A228" s="21">
        <v>226</v>
      </c>
      <c r="B228" s="77" t="s">
        <v>1292</v>
      </c>
      <c r="C228" s="21" t="s">
        <v>1777</v>
      </c>
      <c r="D228" s="21" t="s">
        <v>1790</v>
      </c>
      <c r="E228" s="21">
        <v>380</v>
      </c>
      <c r="F228" s="14"/>
      <c r="G228" s="21">
        <v>165</v>
      </c>
      <c r="H228" s="14"/>
      <c r="I228" s="14"/>
      <c r="J228" s="14"/>
    </row>
    <row r="229" spans="1:10" ht="45" customHeight="1">
      <c r="A229" s="21">
        <v>227</v>
      </c>
      <c r="B229" s="77" t="s">
        <v>1298</v>
      </c>
      <c r="C229" s="21" t="s">
        <v>1777</v>
      </c>
      <c r="D229" s="21" t="s">
        <v>1790</v>
      </c>
      <c r="E229" s="21">
        <v>380</v>
      </c>
      <c r="F229" s="14"/>
      <c r="G229" s="21">
        <v>165</v>
      </c>
      <c r="H229" s="14"/>
      <c r="I229" s="14"/>
      <c r="J229" s="14"/>
    </row>
    <row r="230" spans="1:10" ht="45" customHeight="1">
      <c r="A230" s="21">
        <v>228</v>
      </c>
      <c r="B230" s="77" t="s">
        <v>1302</v>
      </c>
      <c r="C230" s="21" t="s">
        <v>1777</v>
      </c>
      <c r="D230" s="21" t="s">
        <v>1790</v>
      </c>
      <c r="E230" s="21">
        <v>380</v>
      </c>
      <c r="F230" s="14"/>
      <c r="G230" s="21">
        <v>165</v>
      </c>
      <c r="H230" s="14"/>
      <c r="I230" s="14"/>
      <c r="J230" s="14"/>
    </row>
    <row r="231" spans="1:10" ht="45" customHeight="1">
      <c r="A231" s="21">
        <v>229</v>
      </c>
      <c r="B231" s="77" t="s">
        <v>1307</v>
      </c>
      <c r="C231" s="21" t="s">
        <v>1777</v>
      </c>
      <c r="D231" s="21" t="s">
        <v>1790</v>
      </c>
      <c r="E231" s="21">
        <v>380</v>
      </c>
      <c r="F231" s="14"/>
      <c r="G231" s="21">
        <v>165</v>
      </c>
      <c r="H231" s="14"/>
      <c r="I231" s="14"/>
      <c r="J231" s="14"/>
    </row>
    <row r="232" spans="1:10" ht="45" customHeight="1">
      <c r="A232" s="21">
        <v>230</v>
      </c>
      <c r="B232" s="77" t="s">
        <v>1311</v>
      </c>
      <c r="C232" s="21" t="s">
        <v>1777</v>
      </c>
      <c r="D232" s="21" t="s">
        <v>1790</v>
      </c>
      <c r="E232" s="21">
        <v>380</v>
      </c>
      <c r="F232" s="14"/>
      <c r="G232" s="21">
        <v>165</v>
      </c>
      <c r="H232" s="14"/>
      <c r="I232" s="14"/>
      <c r="J232" s="14"/>
    </row>
    <row r="233" spans="1:10" ht="45" customHeight="1">
      <c r="A233" s="21">
        <v>231</v>
      </c>
      <c r="B233" s="77" t="s">
        <v>1317</v>
      </c>
      <c r="C233" s="21" t="s">
        <v>1777</v>
      </c>
      <c r="D233" s="21" t="s">
        <v>1790</v>
      </c>
      <c r="E233" s="21">
        <v>380</v>
      </c>
      <c r="F233" s="14"/>
      <c r="G233" s="21">
        <v>165</v>
      </c>
      <c r="H233" s="14"/>
      <c r="I233" s="14"/>
      <c r="J233" s="14"/>
    </row>
    <row r="234" spans="1:10" ht="45" customHeight="1">
      <c r="A234" s="21">
        <v>232</v>
      </c>
      <c r="B234" s="77" t="s">
        <v>1321</v>
      </c>
      <c r="C234" s="21" t="s">
        <v>1777</v>
      </c>
      <c r="D234" s="21" t="s">
        <v>1790</v>
      </c>
      <c r="E234" s="21">
        <v>380</v>
      </c>
      <c r="F234" s="14"/>
      <c r="G234" s="21">
        <v>165</v>
      </c>
      <c r="H234" s="14"/>
      <c r="I234" s="14"/>
      <c r="J234" s="14"/>
    </row>
    <row r="235" spans="1:10" ht="45" customHeight="1">
      <c r="A235" s="21">
        <v>233</v>
      </c>
      <c r="B235" s="77" t="s">
        <v>1325</v>
      </c>
      <c r="C235" s="21" t="s">
        <v>1777</v>
      </c>
      <c r="D235" s="21" t="s">
        <v>1790</v>
      </c>
      <c r="E235" s="21">
        <v>380</v>
      </c>
      <c r="F235" s="14"/>
      <c r="G235" s="21">
        <v>165</v>
      </c>
      <c r="H235" s="14"/>
      <c r="I235" s="14"/>
      <c r="J235" s="14"/>
    </row>
    <row r="236" spans="1:10" ht="45" customHeight="1">
      <c r="A236" s="21">
        <v>234</v>
      </c>
      <c r="B236" s="77" t="s">
        <v>1329</v>
      </c>
      <c r="C236" s="21" t="s">
        <v>1777</v>
      </c>
      <c r="D236" s="21" t="s">
        <v>1790</v>
      </c>
      <c r="E236" s="21">
        <v>380</v>
      </c>
      <c r="F236" s="14"/>
      <c r="G236" s="21">
        <v>165</v>
      </c>
      <c r="H236" s="14"/>
      <c r="I236" s="14"/>
      <c r="J236" s="14"/>
    </row>
    <row r="237" spans="1:10" ht="45" customHeight="1">
      <c r="A237" s="21">
        <v>235</v>
      </c>
      <c r="B237" s="77" t="s">
        <v>1333</v>
      </c>
      <c r="C237" s="21" t="s">
        <v>1777</v>
      </c>
      <c r="D237" s="21" t="s">
        <v>1790</v>
      </c>
      <c r="E237" s="21">
        <v>380</v>
      </c>
      <c r="F237" s="14"/>
      <c r="G237" s="21">
        <v>165</v>
      </c>
      <c r="H237" s="14"/>
      <c r="I237" s="14"/>
      <c r="J237" s="14"/>
    </row>
    <row r="238" spans="1:10" ht="45" customHeight="1">
      <c r="A238" s="21">
        <v>236</v>
      </c>
      <c r="B238" s="77" t="s">
        <v>1339</v>
      </c>
      <c r="C238" s="21" t="s">
        <v>1777</v>
      </c>
      <c r="D238" s="21" t="s">
        <v>1790</v>
      </c>
      <c r="E238" s="21">
        <v>380</v>
      </c>
      <c r="F238" s="14"/>
      <c r="G238" s="21">
        <v>165</v>
      </c>
      <c r="H238" s="14"/>
      <c r="I238" s="14"/>
      <c r="J238" s="14"/>
    </row>
    <row r="239" spans="1:10" ht="45" customHeight="1">
      <c r="A239" s="21">
        <v>237</v>
      </c>
      <c r="B239" s="77" t="s">
        <v>1344</v>
      </c>
      <c r="C239" s="21" t="s">
        <v>1777</v>
      </c>
      <c r="D239" s="21" t="s">
        <v>1790</v>
      </c>
      <c r="E239" s="21">
        <v>380</v>
      </c>
      <c r="F239" s="14" t="s">
        <v>1848</v>
      </c>
      <c r="G239" s="21">
        <v>165</v>
      </c>
      <c r="H239" s="14"/>
      <c r="I239" s="14"/>
      <c r="J239" s="14" t="s">
        <v>1849</v>
      </c>
    </row>
    <row r="240" spans="1:10" ht="45" customHeight="1">
      <c r="A240" s="21">
        <v>238</v>
      </c>
      <c r="B240" s="77" t="s">
        <v>1350</v>
      </c>
      <c r="C240" s="21" t="s">
        <v>1777</v>
      </c>
      <c r="D240" s="21" t="s">
        <v>1794</v>
      </c>
      <c r="E240" s="21">
        <v>430</v>
      </c>
      <c r="F240" s="14"/>
      <c r="G240" s="21">
        <v>165</v>
      </c>
      <c r="H240" s="14"/>
      <c r="I240" s="14" t="s">
        <v>3106</v>
      </c>
      <c r="J240" s="14" t="s">
        <v>1850</v>
      </c>
    </row>
    <row r="241" spans="1:10" ht="45" customHeight="1">
      <c r="A241" s="21">
        <v>239</v>
      </c>
      <c r="B241" s="77" t="s">
        <v>1356</v>
      </c>
      <c r="C241" s="21" t="s">
        <v>1777</v>
      </c>
      <c r="D241" s="21" t="s">
        <v>1851</v>
      </c>
      <c r="E241" s="21">
        <v>430</v>
      </c>
      <c r="F241" s="14"/>
      <c r="G241" s="21">
        <v>165</v>
      </c>
      <c r="H241" s="14"/>
      <c r="I241" s="14"/>
      <c r="J241" s="14" t="s">
        <v>1796</v>
      </c>
    </row>
    <row r="242" spans="1:10" ht="45" customHeight="1">
      <c r="A242" s="21">
        <v>240</v>
      </c>
      <c r="B242" s="77" t="s">
        <v>1365</v>
      </c>
      <c r="C242" s="21" t="s">
        <v>1777</v>
      </c>
      <c r="D242" s="21" t="s">
        <v>1852</v>
      </c>
      <c r="E242" s="21">
        <v>430</v>
      </c>
      <c r="F242" s="14"/>
      <c r="G242" s="21">
        <v>165</v>
      </c>
      <c r="H242" s="14"/>
      <c r="I242" s="14"/>
      <c r="J242" s="14" t="s">
        <v>1853</v>
      </c>
    </row>
    <row r="243" spans="1:10" ht="45" customHeight="1">
      <c r="A243" s="21">
        <v>241</v>
      </c>
      <c r="B243" s="77" t="s">
        <v>1375</v>
      </c>
      <c r="C243" s="21" t="s">
        <v>1777</v>
      </c>
      <c r="D243" s="21" t="s">
        <v>1828</v>
      </c>
      <c r="E243" s="21">
        <v>430</v>
      </c>
      <c r="F243" s="14"/>
      <c r="G243" s="21">
        <v>165</v>
      </c>
      <c r="H243" s="14"/>
      <c r="I243" s="14"/>
      <c r="J243" s="14" t="s">
        <v>1829</v>
      </c>
    </row>
    <row r="244" spans="1:10" ht="45" customHeight="1">
      <c r="A244" s="21">
        <v>242</v>
      </c>
      <c r="B244" s="77" t="s">
        <v>1379</v>
      </c>
      <c r="C244" s="21" t="s">
        <v>1777</v>
      </c>
      <c r="D244" s="21" t="s">
        <v>1828</v>
      </c>
      <c r="E244" s="21">
        <v>430</v>
      </c>
      <c r="F244" s="14"/>
      <c r="G244" s="21">
        <v>165</v>
      </c>
      <c r="H244" s="14" t="s">
        <v>1854</v>
      </c>
      <c r="I244" s="14"/>
      <c r="J244" s="14" t="s">
        <v>1855</v>
      </c>
    </row>
    <row r="245" spans="1:10" ht="45" customHeight="1">
      <c r="A245" s="21">
        <v>243</v>
      </c>
      <c r="B245" s="77" t="s">
        <v>1386</v>
      </c>
      <c r="C245" s="21" t="s">
        <v>1777</v>
      </c>
      <c r="D245" s="21" t="s">
        <v>1828</v>
      </c>
      <c r="E245" s="21">
        <v>430</v>
      </c>
      <c r="F245" s="14" t="s">
        <v>1856</v>
      </c>
      <c r="G245" s="21">
        <v>165</v>
      </c>
      <c r="H245" s="14"/>
      <c r="I245" s="14"/>
      <c r="J245" s="14" t="s">
        <v>1856</v>
      </c>
    </row>
    <row r="246" spans="1:10" ht="45" customHeight="1">
      <c r="A246" s="21">
        <v>244</v>
      </c>
      <c r="B246" s="77" t="s">
        <v>1392</v>
      </c>
      <c r="C246" s="21" t="s">
        <v>1777</v>
      </c>
      <c r="D246" s="21" t="s">
        <v>1828</v>
      </c>
      <c r="E246" s="21">
        <v>430</v>
      </c>
      <c r="F246" s="14"/>
      <c r="G246" s="21">
        <v>165</v>
      </c>
      <c r="H246" s="14"/>
      <c r="I246" s="14" t="s">
        <v>3107</v>
      </c>
      <c r="J246" s="14" t="s">
        <v>1857</v>
      </c>
    </row>
    <row r="247" spans="1:10" ht="45" customHeight="1">
      <c r="A247" s="21">
        <v>245</v>
      </c>
      <c r="B247" s="77" t="s">
        <v>1397</v>
      </c>
      <c r="C247" s="21" t="s">
        <v>1777</v>
      </c>
      <c r="D247" s="21" t="s">
        <v>1828</v>
      </c>
      <c r="E247" s="21">
        <v>430</v>
      </c>
      <c r="F247" s="14"/>
      <c r="G247" s="21">
        <v>165</v>
      </c>
      <c r="H247" s="14"/>
      <c r="I247" s="14"/>
      <c r="J247" s="14" t="s">
        <v>1829</v>
      </c>
    </row>
    <row r="248" spans="1:10" ht="45" customHeight="1">
      <c r="A248" s="21">
        <v>246</v>
      </c>
      <c r="B248" s="77" t="s">
        <v>1404</v>
      </c>
      <c r="C248" s="21" t="s">
        <v>1777</v>
      </c>
      <c r="D248" s="21" t="s">
        <v>1828</v>
      </c>
      <c r="E248" s="21">
        <v>430</v>
      </c>
      <c r="F248" s="14"/>
      <c r="G248" s="21">
        <v>165</v>
      </c>
      <c r="H248" s="14"/>
      <c r="I248" s="14"/>
      <c r="J248" s="14"/>
    </row>
    <row r="249" spans="1:10" ht="45" customHeight="1">
      <c r="A249" s="21">
        <v>247</v>
      </c>
      <c r="B249" s="77" t="s">
        <v>1413</v>
      </c>
      <c r="C249" s="21" t="s">
        <v>1777</v>
      </c>
      <c r="D249" s="21" t="s">
        <v>1828</v>
      </c>
      <c r="E249" s="21">
        <v>430</v>
      </c>
      <c r="F249" s="14"/>
      <c r="G249" s="21">
        <v>165</v>
      </c>
      <c r="H249" s="14"/>
      <c r="I249" s="14"/>
      <c r="J249" s="14"/>
    </row>
    <row r="250" spans="1:10" ht="45" customHeight="1">
      <c r="A250" s="21">
        <v>248</v>
      </c>
      <c r="B250" s="77" t="s">
        <v>1419</v>
      </c>
      <c r="C250" s="21" t="s">
        <v>1777</v>
      </c>
      <c r="D250" s="21" t="s">
        <v>1828</v>
      </c>
      <c r="E250" s="21">
        <v>430</v>
      </c>
      <c r="F250" s="14"/>
      <c r="G250" s="21">
        <v>165</v>
      </c>
      <c r="H250" s="14"/>
      <c r="I250" s="14"/>
      <c r="J250" s="14"/>
    </row>
    <row r="251" spans="1:10" ht="45" customHeight="1">
      <c r="A251" s="21">
        <v>249</v>
      </c>
      <c r="B251" s="77" t="s">
        <v>1858</v>
      </c>
      <c r="C251" s="21" t="s">
        <v>1777</v>
      </c>
      <c r="D251" s="21" t="s">
        <v>1828</v>
      </c>
      <c r="E251" s="21">
        <v>470</v>
      </c>
      <c r="F251" s="14"/>
      <c r="G251" s="21">
        <v>165</v>
      </c>
      <c r="H251" s="14"/>
      <c r="I251" s="14" t="s">
        <v>3108</v>
      </c>
      <c r="J251" s="14" t="s">
        <v>1859</v>
      </c>
    </row>
    <row r="252" spans="1:10" ht="45" customHeight="1">
      <c r="A252" s="21">
        <v>250</v>
      </c>
      <c r="B252" s="77" t="s">
        <v>1431</v>
      </c>
      <c r="C252" s="21" t="s">
        <v>1777</v>
      </c>
      <c r="D252" s="21" t="s">
        <v>1828</v>
      </c>
      <c r="E252" s="21">
        <v>470</v>
      </c>
      <c r="F252" s="14"/>
      <c r="G252" s="21">
        <v>165</v>
      </c>
      <c r="H252" s="14"/>
      <c r="I252" s="14"/>
      <c r="J252" s="14" t="s">
        <v>1860</v>
      </c>
    </row>
    <row r="253" spans="1:10" ht="45" customHeight="1">
      <c r="A253" s="21">
        <v>251</v>
      </c>
      <c r="B253" s="77" t="s">
        <v>1438</v>
      </c>
      <c r="C253" s="21" t="s">
        <v>1777</v>
      </c>
      <c r="D253" s="21" t="s">
        <v>1828</v>
      </c>
      <c r="E253" s="21">
        <v>470</v>
      </c>
      <c r="F253" s="14"/>
      <c r="G253" s="21">
        <v>180</v>
      </c>
      <c r="H253" s="14" t="s">
        <v>1861</v>
      </c>
      <c r="I253" s="14"/>
      <c r="J253" s="14" t="s">
        <v>1862</v>
      </c>
    </row>
    <row r="254" spans="1:10" ht="45" customHeight="1">
      <c r="A254" s="21">
        <v>252</v>
      </c>
      <c r="B254" s="77" t="s">
        <v>1446</v>
      </c>
      <c r="C254" s="21" t="s">
        <v>1777</v>
      </c>
      <c r="D254" s="21" t="s">
        <v>1828</v>
      </c>
      <c r="E254" s="21">
        <v>470</v>
      </c>
      <c r="F254" s="14"/>
      <c r="G254" s="21">
        <v>180</v>
      </c>
      <c r="H254" s="14"/>
      <c r="I254" s="14"/>
      <c r="J254" s="14" t="s">
        <v>1829</v>
      </c>
    </row>
    <row r="255" spans="1:10" ht="45" customHeight="1">
      <c r="A255" s="21">
        <v>253</v>
      </c>
      <c r="B255" s="77" t="s">
        <v>1452</v>
      </c>
      <c r="C255" s="21" t="s">
        <v>1777</v>
      </c>
      <c r="D255" s="21" t="s">
        <v>1828</v>
      </c>
      <c r="E255" s="21">
        <v>470</v>
      </c>
      <c r="F255" s="14"/>
      <c r="G255" s="21">
        <v>180</v>
      </c>
      <c r="H255" s="14"/>
      <c r="I255" s="14"/>
      <c r="J255" s="14"/>
    </row>
    <row r="256" spans="1:10" ht="45" customHeight="1">
      <c r="A256" s="21">
        <v>254</v>
      </c>
      <c r="B256" s="77" t="s">
        <v>1456</v>
      </c>
      <c r="C256" s="21" t="s">
        <v>1777</v>
      </c>
      <c r="D256" s="21" t="s">
        <v>1828</v>
      </c>
      <c r="E256" s="21">
        <v>470</v>
      </c>
      <c r="F256" s="14"/>
      <c r="G256" s="21">
        <v>180</v>
      </c>
      <c r="H256" s="14"/>
      <c r="I256" s="14"/>
      <c r="J256" s="14"/>
    </row>
    <row r="257" spans="1:10" ht="45" customHeight="1">
      <c r="A257" s="21">
        <v>255</v>
      </c>
      <c r="B257" s="77" t="s">
        <v>1460</v>
      </c>
      <c r="C257" s="21" t="s">
        <v>1777</v>
      </c>
      <c r="D257" s="21" t="s">
        <v>1828</v>
      </c>
      <c r="E257" s="21">
        <v>470</v>
      </c>
      <c r="F257" s="14"/>
      <c r="G257" s="21">
        <v>180</v>
      </c>
      <c r="H257" s="14"/>
      <c r="I257" s="14"/>
      <c r="J257" s="14"/>
    </row>
    <row r="258" spans="1:10" ht="45" customHeight="1">
      <c r="A258" s="21">
        <v>256</v>
      </c>
      <c r="B258" s="77" t="s">
        <v>1466</v>
      </c>
      <c r="C258" s="21" t="s">
        <v>1777</v>
      </c>
      <c r="D258" s="21" t="s">
        <v>1790</v>
      </c>
      <c r="E258" s="21">
        <v>470</v>
      </c>
      <c r="F258" s="14"/>
      <c r="G258" s="21">
        <v>180</v>
      </c>
      <c r="H258" s="14"/>
      <c r="I258" s="14"/>
      <c r="J258" s="14" t="s">
        <v>1796</v>
      </c>
    </row>
    <row r="259" spans="1:10" ht="45" customHeight="1">
      <c r="A259" s="21">
        <v>257</v>
      </c>
      <c r="B259" s="77" t="s">
        <v>1473</v>
      </c>
      <c r="C259" s="21" t="s">
        <v>1777</v>
      </c>
      <c r="D259" s="21" t="s">
        <v>1790</v>
      </c>
      <c r="E259" s="21">
        <v>470</v>
      </c>
      <c r="F259" s="14"/>
      <c r="G259" s="21">
        <v>180</v>
      </c>
      <c r="H259" s="14"/>
      <c r="I259" s="14"/>
      <c r="J259" s="14"/>
    </row>
    <row r="260" spans="1:10" ht="45" customHeight="1">
      <c r="A260" s="68">
        <v>258</v>
      </c>
      <c r="B260" s="106" t="s">
        <v>1479</v>
      </c>
      <c r="C260" s="68" t="s">
        <v>1777</v>
      </c>
      <c r="D260" s="68" t="s">
        <v>1794</v>
      </c>
      <c r="E260" s="68">
        <v>470</v>
      </c>
      <c r="F260" s="69"/>
      <c r="G260" s="68">
        <v>180</v>
      </c>
      <c r="H260" s="69"/>
      <c r="I260" s="69"/>
      <c r="J260" s="69" t="s">
        <v>1800</v>
      </c>
    </row>
    <row r="261" spans="1:10" ht="45" customHeight="1">
      <c r="A261" s="21">
        <v>259</v>
      </c>
      <c r="B261" s="77" t="s">
        <v>1486</v>
      </c>
      <c r="C261" s="21" t="s">
        <v>1777</v>
      </c>
      <c r="D261" s="21" t="s">
        <v>1790</v>
      </c>
      <c r="E261" s="21">
        <v>470</v>
      </c>
      <c r="F261" s="14"/>
      <c r="G261" s="21">
        <v>180</v>
      </c>
      <c r="H261" s="14"/>
      <c r="I261" s="14"/>
      <c r="J261" s="14" t="s">
        <v>1796</v>
      </c>
    </row>
    <row r="262" spans="1:10" ht="45" customHeight="1">
      <c r="A262" s="21">
        <v>260</v>
      </c>
      <c r="B262" s="77" t="s">
        <v>1491</v>
      </c>
      <c r="C262" s="21" t="s">
        <v>1777</v>
      </c>
      <c r="D262" s="21" t="s">
        <v>1790</v>
      </c>
      <c r="E262" s="21">
        <v>470</v>
      </c>
      <c r="F262" s="14"/>
      <c r="G262" s="21">
        <v>180</v>
      </c>
      <c r="H262" s="14"/>
      <c r="I262" s="14"/>
      <c r="J262" s="14"/>
    </row>
    <row r="263" spans="1:10" ht="45" customHeight="1">
      <c r="A263" s="21">
        <v>261</v>
      </c>
      <c r="B263" s="77" t="s">
        <v>1495</v>
      </c>
      <c r="C263" s="21" t="s">
        <v>1777</v>
      </c>
      <c r="D263" s="21" t="s">
        <v>1790</v>
      </c>
      <c r="E263" s="21">
        <v>470</v>
      </c>
      <c r="F263" s="14"/>
      <c r="G263" s="21">
        <v>180</v>
      </c>
      <c r="H263" s="14"/>
      <c r="I263" s="14"/>
      <c r="J263" s="14"/>
    </row>
    <row r="264" spans="1:10" ht="45" customHeight="1">
      <c r="A264" s="21">
        <v>262</v>
      </c>
      <c r="B264" s="77" t="s">
        <v>1499</v>
      </c>
      <c r="C264" s="21" t="s">
        <v>1777</v>
      </c>
      <c r="D264" s="21" t="s">
        <v>1794</v>
      </c>
      <c r="E264" s="21">
        <v>470</v>
      </c>
      <c r="F264" s="14"/>
      <c r="G264" s="21">
        <v>180</v>
      </c>
      <c r="H264" s="14"/>
      <c r="I264" s="14"/>
      <c r="J264" s="14" t="s">
        <v>1800</v>
      </c>
    </row>
    <row r="265" spans="1:10" ht="45" customHeight="1">
      <c r="A265" s="21">
        <v>263</v>
      </c>
      <c r="B265" s="77" t="s">
        <v>1505</v>
      </c>
      <c r="C265" s="21" t="s">
        <v>1777</v>
      </c>
      <c r="D265" s="21" t="s">
        <v>1790</v>
      </c>
      <c r="E265" s="21">
        <v>470</v>
      </c>
      <c r="F265" s="14"/>
      <c r="G265" s="21">
        <v>180</v>
      </c>
      <c r="H265" s="14"/>
      <c r="I265" s="14"/>
      <c r="J265" s="14" t="s">
        <v>1796</v>
      </c>
    </row>
    <row r="266" spans="1:10" ht="45" customHeight="1">
      <c r="A266" s="21">
        <v>264</v>
      </c>
      <c r="B266" s="77" t="s">
        <v>1511</v>
      </c>
      <c r="C266" s="21" t="s">
        <v>1777</v>
      </c>
      <c r="D266" s="21" t="s">
        <v>1794</v>
      </c>
      <c r="E266" s="21">
        <v>470</v>
      </c>
      <c r="F266" s="14"/>
      <c r="G266" s="21">
        <v>180</v>
      </c>
      <c r="H266" s="14"/>
      <c r="I266" s="14"/>
      <c r="J266" s="14" t="s">
        <v>1800</v>
      </c>
    </row>
    <row r="267" spans="1:10" ht="45" customHeight="1">
      <c r="A267" s="21">
        <v>265</v>
      </c>
      <c r="B267" s="77" t="s">
        <v>1516</v>
      </c>
      <c r="C267" s="21" t="s">
        <v>1777</v>
      </c>
      <c r="D267" s="21" t="s">
        <v>1863</v>
      </c>
      <c r="E267" s="21">
        <v>470</v>
      </c>
      <c r="F267" s="14"/>
      <c r="G267" s="21">
        <v>180</v>
      </c>
      <c r="H267" s="14"/>
      <c r="I267" s="14"/>
      <c r="J267" s="14" t="s">
        <v>1864</v>
      </c>
    </row>
    <row r="268" spans="1:10" ht="45" customHeight="1">
      <c r="A268" s="21">
        <v>266</v>
      </c>
      <c r="B268" s="77" t="s">
        <v>1528</v>
      </c>
      <c r="C268" s="21" t="s">
        <v>1777</v>
      </c>
      <c r="D268" s="21" t="s">
        <v>1865</v>
      </c>
      <c r="E268" s="21">
        <v>470</v>
      </c>
      <c r="F268" s="14"/>
      <c r="G268" s="21">
        <v>180</v>
      </c>
      <c r="H268" s="14"/>
      <c r="I268" s="14"/>
      <c r="J268" s="14" t="s">
        <v>1866</v>
      </c>
    </row>
    <row r="269" spans="1:10" ht="45" customHeight="1">
      <c r="A269" s="21">
        <v>267</v>
      </c>
      <c r="B269" s="77" t="s">
        <v>1536</v>
      </c>
      <c r="C269" s="21" t="s">
        <v>1777</v>
      </c>
      <c r="D269" s="21" t="s">
        <v>1790</v>
      </c>
      <c r="E269" s="21">
        <v>470</v>
      </c>
      <c r="F269" s="14"/>
      <c r="G269" s="21">
        <v>180</v>
      </c>
      <c r="H269" s="14"/>
      <c r="I269" s="14"/>
      <c r="J269" s="14"/>
    </row>
    <row r="270" spans="1:10" ht="45" customHeight="1">
      <c r="A270" s="21">
        <v>268</v>
      </c>
      <c r="B270" s="77" t="s">
        <v>1544</v>
      </c>
      <c r="C270" s="21" t="s">
        <v>1777</v>
      </c>
      <c r="D270" s="21" t="s">
        <v>1790</v>
      </c>
      <c r="E270" s="21">
        <v>470</v>
      </c>
      <c r="F270" s="14"/>
      <c r="G270" s="21">
        <v>180</v>
      </c>
      <c r="H270" s="14"/>
      <c r="I270" s="14"/>
      <c r="J270" s="14"/>
    </row>
    <row r="271" spans="1:10" ht="45" customHeight="1">
      <c r="A271" s="21">
        <v>269</v>
      </c>
      <c r="B271" s="77" t="s">
        <v>1552</v>
      </c>
      <c r="C271" s="21" t="s">
        <v>1777</v>
      </c>
      <c r="D271" s="21" t="s">
        <v>1790</v>
      </c>
      <c r="E271" s="21">
        <v>470</v>
      </c>
      <c r="F271" s="14"/>
      <c r="G271" s="21">
        <v>180</v>
      </c>
      <c r="H271" s="14"/>
      <c r="I271" s="14"/>
      <c r="J271" s="14"/>
    </row>
    <row r="272" spans="1:10" ht="45" customHeight="1">
      <c r="A272" s="21">
        <v>270</v>
      </c>
      <c r="B272" s="77" t="s">
        <v>1559</v>
      </c>
      <c r="C272" s="21" t="s">
        <v>1777</v>
      </c>
      <c r="D272" s="21" t="s">
        <v>1794</v>
      </c>
      <c r="E272" s="21">
        <v>470</v>
      </c>
      <c r="F272" s="14"/>
      <c r="G272" s="21">
        <v>180</v>
      </c>
      <c r="H272" s="14" t="s">
        <v>1867</v>
      </c>
      <c r="I272" s="14"/>
      <c r="J272" s="14" t="s">
        <v>1868</v>
      </c>
    </row>
    <row r="273" spans="1:10" ht="45" customHeight="1">
      <c r="A273" s="21">
        <v>271</v>
      </c>
      <c r="B273" s="77" t="s">
        <v>1566</v>
      </c>
      <c r="C273" s="21" t="s">
        <v>1777</v>
      </c>
      <c r="D273" s="21" t="s">
        <v>1790</v>
      </c>
      <c r="E273" s="21">
        <v>470</v>
      </c>
      <c r="F273" s="14"/>
      <c r="G273" s="21">
        <v>180</v>
      </c>
      <c r="H273" s="14"/>
      <c r="I273" s="14"/>
      <c r="J273" s="14" t="s">
        <v>1796</v>
      </c>
    </row>
    <row r="274" spans="1:10" ht="45" customHeight="1">
      <c r="A274" s="21">
        <v>272</v>
      </c>
      <c r="B274" s="77" t="s">
        <v>1573</v>
      </c>
      <c r="C274" s="21" t="s">
        <v>1777</v>
      </c>
      <c r="D274" s="21" t="s">
        <v>1790</v>
      </c>
      <c r="E274" s="21">
        <v>470</v>
      </c>
      <c r="F274" s="14"/>
      <c r="G274" s="21">
        <v>180</v>
      </c>
      <c r="H274" s="14"/>
      <c r="I274" s="14"/>
      <c r="J274" s="14"/>
    </row>
    <row r="275" spans="1:10" ht="45" customHeight="1">
      <c r="A275" s="21">
        <v>273</v>
      </c>
      <c r="B275" s="77" t="s">
        <v>1579</v>
      </c>
      <c r="C275" s="21" t="s">
        <v>1777</v>
      </c>
      <c r="D275" s="21" t="s">
        <v>1790</v>
      </c>
      <c r="E275" s="21">
        <v>470</v>
      </c>
      <c r="F275" s="14"/>
      <c r="G275" s="21">
        <v>180</v>
      </c>
      <c r="H275" s="14"/>
      <c r="I275" s="14"/>
      <c r="J275" s="14"/>
    </row>
    <row r="276" spans="1:10" ht="45" customHeight="1">
      <c r="A276" s="21">
        <v>274</v>
      </c>
      <c r="B276" s="77" t="s">
        <v>1586</v>
      </c>
      <c r="C276" s="21" t="s">
        <v>1777</v>
      </c>
      <c r="D276" s="21" t="s">
        <v>1790</v>
      </c>
      <c r="E276" s="21">
        <v>470</v>
      </c>
      <c r="F276" s="14"/>
      <c r="G276" s="21">
        <v>180</v>
      </c>
      <c r="H276" s="14"/>
      <c r="I276" s="14"/>
      <c r="J276" s="14"/>
    </row>
    <row r="277" spans="1:10" ht="45" customHeight="1">
      <c r="A277" s="21">
        <v>275</v>
      </c>
      <c r="B277" s="77" t="s">
        <v>1592</v>
      </c>
      <c r="C277" s="21" t="s">
        <v>1777</v>
      </c>
      <c r="D277" s="21" t="s">
        <v>1790</v>
      </c>
      <c r="E277" s="21">
        <v>470</v>
      </c>
      <c r="F277" s="14"/>
      <c r="G277" s="21">
        <v>180</v>
      </c>
      <c r="H277" s="14"/>
      <c r="I277" s="14"/>
      <c r="J277" s="14"/>
    </row>
    <row r="278" spans="1:10" ht="45" customHeight="1">
      <c r="A278" s="21">
        <v>276</v>
      </c>
      <c r="B278" s="77" t="s">
        <v>1598</v>
      </c>
      <c r="C278" s="21" t="s">
        <v>1777</v>
      </c>
      <c r="D278" s="21" t="s">
        <v>1790</v>
      </c>
      <c r="E278" s="21">
        <v>470</v>
      </c>
      <c r="F278" s="14"/>
      <c r="G278" s="21">
        <v>180</v>
      </c>
      <c r="H278" s="14"/>
      <c r="I278" s="14"/>
      <c r="J278" s="14"/>
    </row>
    <row r="279" spans="1:10" ht="45" customHeight="1">
      <c r="A279" s="21">
        <v>277</v>
      </c>
      <c r="B279" s="77" t="s">
        <v>1604</v>
      </c>
      <c r="C279" s="21" t="s">
        <v>1777</v>
      </c>
      <c r="D279" s="21" t="s">
        <v>1790</v>
      </c>
      <c r="E279" s="21">
        <v>470</v>
      </c>
      <c r="F279" s="14"/>
      <c r="G279" s="21">
        <v>180</v>
      </c>
      <c r="H279" s="14"/>
      <c r="I279" s="14"/>
      <c r="J279" s="14"/>
    </row>
    <row r="280" spans="1:10" ht="45" customHeight="1">
      <c r="A280" s="21">
        <v>278</v>
      </c>
      <c r="B280" s="77" t="s">
        <v>1609</v>
      </c>
      <c r="C280" s="21" t="s">
        <v>1777</v>
      </c>
      <c r="D280" s="21" t="s">
        <v>1790</v>
      </c>
      <c r="E280" s="21">
        <v>470</v>
      </c>
      <c r="F280" s="14"/>
      <c r="G280" s="21">
        <v>180</v>
      </c>
      <c r="H280" s="14"/>
      <c r="I280" s="14"/>
      <c r="J280" s="14"/>
    </row>
    <row r="281" spans="1:10" ht="45" customHeight="1">
      <c r="A281" s="21">
        <v>279</v>
      </c>
      <c r="B281" s="77" t="s">
        <v>1614</v>
      </c>
      <c r="C281" s="21" t="s">
        <v>1777</v>
      </c>
      <c r="D281" s="21" t="s">
        <v>1790</v>
      </c>
      <c r="E281" s="21">
        <v>470</v>
      </c>
      <c r="F281" s="14"/>
      <c r="G281" s="21">
        <v>180</v>
      </c>
      <c r="H281" s="14"/>
      <c r="I281" s="14"/>
      <c r="J281" s="14"/>
    </row>
    <row r="282" spans="1:10" ht="45" customHeight="1">
      <c r="A282" s="21">
        <v>280</v>
      </c>
      <c r="B282" s="77" t="s">
        <v>1620</v>
      </c>
      <c r="C282" s="21" t="s">
        <v>1777</v>
      </c>
      <c r="D282" s="21" t="s">
        <v>1790</v>
      </c>
      <c r="E282" s="21">
        <v>470</v>
      </c>
      <c r="F282" s="14"/>
      <c r="G282" s="21">
        <v>180</v>
      </c>
      <c r="H282" s="14"/>
      <c r="I282" s="14"/>
      <c r="J282" s="14"/>
    </row>
    <row r="283" spans="1:10" ht="45" customHeight="1">
      <c r="A283" s="21">
        <v>281</v>
      </c>
      <c r="B283" s="77" t="s">
        <v>1626</v>
      </c>
      <c r="C283" s="21" t="s">
        <v>1777</v>
      </c>
      <c r="D283" s="21" t="s">
        <v>1790</v>
      </c>
      <c r="E283" s="21">
        <v>470</v>
      </c>
      <c r="F283" s="14"/>
      <c r="G283" s="21">
        <v>180</v>
      </c>
      <c r="H283" s="14"/>
      <c r="I283" s="14"/>
      <c r="J283" s="14"/>
    </row>
    <row r="284" spans="1:10" ht="45" customHeight="1">
      <c r="A284" s="21">
        <v>282</v>
      </c>
      <c r="B284" s="77" t="s">
        <v>1632</v>
      </c>
      <c r="C284" s="21" t="s">
        <v>1777</v>
      </c>
      <c r="D284" s="21" t="s">
        <v>1790</v>
      </c>
      <c r="E284" s="21">
        <v>470</v>
      </c>
      <c r="F284" s="14"/>
      <c r="G284" s="21">
        <v>180</v>
      </c>
      <c r="H284" s="14"/>
      <c r="I284" s="14"/>
      <c r="J284" s="14"/>
    </row>
    <row r="285" spans="1:10" ht="45" customHeight="1">
      <c r="A285" s="21">
        <v>283</v>
      </c>
      <c r="B285" s="77" t="s">
        <v>3059</v>
      </c>
      <c r="C285" s="21" t="s">
        <v>1777</v>
      </c>
      <c r="D285" s="21" t="s">
        <v>1869</v>
      </c>
      <c r="E285" s="21">
        <v>520</v>
      </c>
      <c r="F285" s="14"/>
      <c r="G285" s="21">
        <v>200</v>
      </c>
      <c r="H285" s="14"/>
      <c r="I285" s="14"/>
      <c r="J285" s="14" t="s">
        <v>1870</v>
      </c>
    </row>
    <row r="286" spans="1:10" ht="45" customHeight="1">
      <c r="A286" s="21">
        <v>284</v>
      </c>
      <c r="B286" s="77" t="s">
        <v>1644</v>
      </c>
      <c r="C286" s="21" t="s">
        <v>1777</v>
      </c>
      <c r="D286" s="21" t="s">
        <v>1828</v>
      </c>
      <c r="E286" s="21">
        <v>520</v>
      </c>
      <c r="F286" s="14"/>
      <c r="G286" s="21">
        <v>200</v>
      </c>
      <c r="H286" s="14"/>
      <c r="I286" s="14"/>
      <c r="J286" s="14" t="s">
        <v>1829</v>
      </c>
    </row>
    <row r="287" spans="1:10" ht="45" customHeight="1">
      <c r="A287" s="21">
        <v>285</v>
      </c>
      <c r="B287" s="77" t="s">
        <v>1650</v>
      </c>
      <c r="C287" s="21" t="s">
        <v>1777</v>
      </c>
      <c r="D287" s="21" t="s">
        <v>1828</v>
      </c>
      <c r="E287" s="21">
        <v>520</v>
      </c>
      <c r="F287" s="14"/>
      <c r="G287" s="21">
        <v>200</v>
      </c>
      <c r="H287" s="14"/>
      <c r="I287" s="14" t="s">
        <v>3109</v>
      </c>
      <c r="J287" s="14" t="s">
        <v>1871</v>
      </c>
    </row>
    <row r="288" spans="1:10" ht="45" customHeight="1">
      <c r="A288" s="21">
        <v>286</v>
      </c>
      <c r="B288" s="77" t="s">
        <v>1656</v>
      </c>
      <c r="C288" s="21" t="s">
        <v>1777</v>
      </c>
      <c r="D288" s="21" t="s">
        <v>1828</v>
      </c>
      <c r="E288" s="21">
        <v>520</v>
      </c>
      <c r="F288" s="14"/>
      <c r="G288" s="21">
        <v>200</v>
      </c>
      <c r="H288" s="14"/>
      <c r="I288" s="14"/>
      <c r="J288" s="14" t="s">
        <v>1829</v>
      </c>
    </row>
    <row r="289" spans="1:10" ht="45" customHeight="1">
      <c r="A289" s="21">
        <v>287</v>
      </c>
      <c r="B289" s="77" t="s">
        <v>1662</v>
      </c>
      <c r="C289" s="21" t="s">
        <v>1777</v>
      </c>
      <c r="D289" s="21" t="s">
        <v>1828</v>
      </c>
      <c r="E289" s="21">
        <v>520</v>
      </c>
      <c r="F289" s="14"/>
      <c r="G289" s="21">
        <v>200</v>
      </c>
      <c r="H289" s="14"/>
      <c r="I289" s="14"/>
      <c r="J289" s="14"/>
    </row>
    <row r="290" spans="1:10" ht="45" customHeight="1">
      <c r="A290" s="21">
        <v>288</v>
      </c>
      <c r="B290" s="77" t="s">
        <v>1669</v>
      </c>
      <c r="C290" s="21" t="s">
        <v>1777</v>
      </c>
      <c r="D290" s="21" t="s">
        <v>1828</v>
      </c>
      <c r="E290" s="21">
        <v>560</v>
      </c>
      <c r="F290" s="14"/>
      <c r="G290" s="21">
        <v>220</v>
      </c>
      <c r="H290" s="14"/>
      <c r="I290" s="14"/>
      <c r="J290" s="14" t="s">
        <v>1872</v>
      </c>
    </row>
    <row r="291" spans="1:10" ht="45" customHeight="1">
      <c r="A291" s="21">
        <v>289</v>
      </c>
      <c r="B291" s="77" t="s">
        <v>1680</v>
      </c>
      <c r="C291" s="21" t="s">
        <v>1777</v>
      </c>
      <c r="D291" s="21" t="s">
        <v>1828</v>
      </c>
      <c r="E291" s="21">
        <v>560</v>
      </c>
      <c r="F291" s="14"/>
      <c r="G291" s="21">
        <v>220</v>
      </c>
      <c r="H291" s="14"/>
      <c r="I291" s="14"/>
      <c r="J291" s="14" t="s">
        <v>1829</v>
      </c>
    </row>
    <row r="292" spans="1:10" ht="45" customHeight="1">
      <c r="A292" s="21">
        <v>290</v>
      </c>
      <c r="B292" s="77" t="s">
        <v>1684</v>
      </c>
      <c r="C292" s="21" t="s">
        <v>1777</v>
      </c>
      <c r="D292" s="21" t="s">
        <v>1790</v>
      </c>
      <c r="E292" s="21">
        <v>560</v>
      </c>
      <c r="F292" s="14"/>
      <c r="G292" s="21">
        <v>220</v>
      </c>
      <c r="H292" s="14"/>
      <c r="I292" s="14"/>
      <c r="J292" s="14" t="s">
        <v>1796</v>
      </c>
    </row>
    <row r="293" spans="1:10" ht="45" customHeight="1">
      <c r="A293" s="21">
        <v>291</v>
      </c>
      <c r="B293" s="77" t="s">
        <v>1691</v>
      </c>
      <c r="C293" s="21" t="s">
        <v>1777</v>
      </c>
      <c r="D293" s="21" t="s">
        <v>1790</v>
      </c>
      <c r="E293" s="21">
        <v>560</v>
      </c>
      <c r="F293" s="14"/>
      <c r="G293" s="21">
        <v>220</v>
      </c>
      <c r="H293" s="14"/>
      <c r="I293" s="14"/>
      <c r="J293" s="14"/>
    </row>
    <row r="294" spans="1:10" ht="45" customHeight="1">
      <c r="A294" s="21">
        <v>292</v>
      </c>
      <c r="B294" s="77" t="s">
        <v>1695</v>
      </c>
      <c r="C294" s="21" t="s">
        <v>1777</v>
      </c>
      <c r="D294" s="21" t="s">
        <v>1790</v>
      </c>
      <c r="E294" s="21">
        <v>560</v>
      </c>
      <c r="F294" s="14"/>
      <c r="G294" s="21">
        <v>220</v>
      </c>
      <c r="H294" s="14"/>
      <c r="I294" s="14"/>
      <c r="J294" s="14"/>
    </row>
    <row r="295" spans="1:10" ht="45" customHeight="1">
      <c r="A295" s="21">
        <v>293</v>
      </c>
      <c r="B295" s="77" t="s">
        <v>1700</v>
      </c>
      <c r="C295" s="21" t="s">
        <v>1777</v>
      </c>
      <c r="D295" s="21" t="s">
        <v>1790</v>
      </c>
      <c r="E295" s="21">
        <v>560</v>
      </c>
      <c r="F295" s="14"/>
      <c r="G295" s="21">
        <v>220</v>
      </c>
      <c r="H295" s="14"/>
      <c r="I295" s="14"/>
      <c r="J295" s="14"/>
    </row>
    <row r="296" spans="1:10" ht="45" customHeight="1">
      <c r="A296" s="21">
        <v>294</v>
      </c>
      <c r="B296" s="77" t="s">
        <v>1706</v>
      </c>
      <c r="C296" s="21" t="s">
        <v>1777</v>
      </c>
      <c r="D296" s="21" t="s">
        <v>1790</v>
      </c>
      <c r="E296" s="21">
        <v>560</v>
      </c>
      <c r="F296" s="14"/>
      <c r="G296" s="21">
        <v>220</v>
      </c>
      <c r="H296" s="14"/>
      <c r="I296" s="14"/>
      <c r="J296" s="14"/>
    </row>
    <row r="297" spans="1:10" ht="45" customHeight="1">
      <c r="A297" s="21">
        <v>295</v>
      </c>
      <c r="B297" s="77" t="s">
        <v>1711</v>
      </c>
      <c r="C297" s="21" t="s">
        <v>1777</v>
      </c>
      <c r="D297" s="21" t="s">
        <v>1790</v>
      </c>
      <c r="E297" s="21">
        <v>560</v>
      </c>
      <c r="F297" s="14"/>
      <c r="G297" s="21">
        <v>220</v>
      </c>
      <c r="H297" s="14"/>
      <c r="I297" s="14"/>
      <c r="J297" s="14"/>
    </row>
    <row r="298" spans="1:10" ht="45" customHeight="1">
      <c r="A298" s="21">
        <v>296</v>
      </c>
      <c r="B298" s="77" t="s">
        <v>1873</v>
      </c>
      <c r="C298" s="21" t="s">
        <v>1777</v>
      </c>
      <c r="D298" s="21" t="s">
        <v>1790</v>
      </c>
      <c r="E298" s="21">
        <v>560</v>
      </c>
      <c r="F298" s="14"/>
      <c r="G298" s="21">
        <v>220</v>
      </c>
      <c r="H298" s="14"/>
      <c r="I298" s="14"/>
      <c r="J298" s="14"/>
    </row>
    <row r="299" spans="1:10" ht="45" customHeight="1">
      <c r="A299" s="21">
        <v>297</v>
      </c>
      <c r="B299" s="77" t="s">
        <v>1716</v>
      </c>
      <c r="C299" s="21" t="s">
        <v>1777</v>
      </c>
      <c r="D299" s="21" t="s">
        <v>1874</v>
      </c>
      <c r="E299" s="21">
        <v>560</v>
      </c>
      <c r="F299" s="14"/>
      <c r="G299" s="21">
        <v>220</v>
      </c>
      <c r="H299" s="14"/>
      <c r="I299" s="14"/>
      <c r="J299" s="14" t="s">
        <v>1875</v>
      </c>
    </row>
    <row r="300" spans="1:10" ht="45" customHeight="1">
      <c r="A300" s="21">
        <v>298</v>
      </c>
      <c r="B300" s="77" t="s">
        <v>1876</v>
      </c>
      <c r="C300" s="21" t="s">
        <v>1777</v>
      </c>
      <c r="D300" s="21" t="s">
        <v>1874</v>
      </c>
      <c r="E300" s="21">
        <v>560</v>
      </c>
      <c r="F300" s="14"/>
      <c r="G300" s="21">
        <v>220</v>
      </c>
      <c r="H300" s="14"/>
      <c r="I300" s="14"/>
      <c r="J300" s="14"/>
    </row>
    <row r="301" spans="1:10" ht="45" customHeight="1">
      <c r="A301" s="21">
        <v>299</v>
      </c>
      <c r="B301" s="77" t="s">
        <v>1724</v>
      </c>
      <c r="C301" s="21" t="s">
        <v>1777</v>
      </c>
      <c r="D301" s="21" t="s">
        <v>1874</v>
      </c>
      <c r="E301" s="21">
        <v>560</v>
      </c>
      <c r="F301" s="14"/>
      <c r="G301" s="21">
        <v>220</v>
      </c>
      <c r="H301" s="14"/>
      <c r="I301" s="14"/>
      <c r="J301" s="14"/>
    </row>
    <row r="302" spans="1:10" ht="45" customHeight="1">
      <c r="A302" s="21">
        <v>300</v>
      </c>
      <c r="B302" s="77" t="s">
        <v>1728</v>
      </c>
      <c r="C302" s="21" t="s">
        <v>1777</v>
      </c>
      <c r="D302" s="21" t="s">
        <v>1874</v>
      </c>
      <c r="E302" s="21">
        <v>560</v>
      </c>
      <c r="F302" s="14"/>
      <c r="G302" s="21">
        <v>220</v>
      </c>
      <c r="H302" s="14"/>
      <c r="I302" s="14"/>
      <c r="J302" s="14"/>
    </row>
    <row r="303" spans="1:10" ht="45" customHeight="1">
      <c r="A303" s="21">
        <v>301</v>
      </c>
      <c r="B303" s="77" t="s">
        <v>1734</v>
      </c>
      <c r="C303" s="21" t="s">
        <v>1777</v>
      </c>
      <c r="D303" s="21" t="s">
        <v>1874</v>
      </c>
      <c r="E303" s="21">
        <v>560</v>
      </c>
      <c r="F303" s="14"/>
      <c r="G303" s="21">
        <v>220</v>
      </c>
      <c r="H303" s="14"/>
      <c r="I303" s="14"/>
      <c r="J303" s="14"/>
    </row>
    <row r="304" spans="1:10" ht="45" customHeight="1">
      <c r="A304" s="21">
        <v>302</v>
      </c>
      <c r="B304" s="77" t="s">
        <v>1877</v>
      </c>
      <c r="C304" s="21" t="s">
        <v>1777</v>
      </c>
      <c r="D304" s="21" t="s">
        <v>1874</v>
      </c>
      <c r="E304" s="21">
        <v>560</v>
      </c>
      <c r="F304" s="14"/>
      <c r="G304" s="21">
        <v>220</v>
      </c>
      <c r="H304" s="14"/>
      <c r="I304" s="14"/>
      <c r="J304" s="14"/>
    </row>
    <row r="305" spans="1:10" ht="45" customHeight="1">
      <c r="A305" s="21">
        <v>303</v>
      </c>
      <c r="B305" s="77" t="s">
        <v>1746</v>
      </c>
      <c r="C305" s="21" t="s">
        <v>1777</v>
      </c>
      <c r="D305" s="21" t="s">
        <v>1874</v>
      </c>
      <c r="E305" s="21">
        <v>560</v>
      </c>
      <c r="F305" s="14"/>
      <c r="G305" s="21">
        <v>220</v>
      </c>
      <c r="H305" s="14"/>
      <c r="I305" s="14"/>
      <c r="J305" s="14"/>
    </row>
    <row r="306" spans="1:10" ht="45" customHeight="1">
      <c r="A306" s="21">
        <v>304</v>
      </c>
      <c r="B306" s="77" t="s">
        <v>1753</v>
      </c>
      <c r="C306" s="21" t="s">
        <v>1777</v>
      </c>
      <c r="D306" s="21" t="s">
        <v>1874</v>
      </c>
      <c r="E306" s="21">
        <v>560</v>
      </c>
      <c r="F306" s="14"/>
      <c r="G306" s="21">
        <v>220</v>
      </c>
      <c r="H306" s="14"/>
      <c r="I306" s="14"/>
      <c r="J306" s="14"/>
    </row>
    <row r="307" spans="1:10" ht="45" customHeight="1">
      <c r="A307" s="21">
        <v>305</v>
      </c>
      <c r="B307" s="77" t="s">
        <v>1759</v>
      </c>
      <c r="C307" s="21" t="s">
        <v>1777</v>
      </c>
      <c r="D307" s="21" t="s">
        <v>1874</v>
      </c>
      <c r="E307" s="21">
        <v>560</v>
      </c>
      <c r="F307" s="14"/>
      <c r="G307" s="21">
        <v>220</v>
      </c>
      <c r="H307" s="14"/>
      <c r="I307" s="14"/>
      <c r="J307" s="14"/>
    </row>
    <row r="308" spans="1:10" ht="45" customHeight="1">
      <c r="A308" s="21">
        <v>306</v>
      </c>
      <c r="B308" s="77" t="s">
        <v>1763</v>
      </c>
      <c r="C308" s="21" t="s">
        <v>1777</v>
      </c>
      <c r="D308" s="21" t="s">
        <v>1874</v>
      </c>
      <c r="E308" s="21">
        <v>560</v>
      </c>
      <c r="F308" s="14"/>
      <c r="G308" s="21">
        <v>220</v>
      </c>
      <c r="H308" s="14"/>
      <c r="I308" s="14"/>
      <c r="J308" s="14"/>
    </row>
  </sheetData>
  <mergeCells count="1">
    <mergeCell ref="A2:J2"/>
  </mergeCells>
  <phoneticPr fontId="2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6"/>
  <sheetViews>
    <sheetView showGridLines="0" workbookViewId="0"/>
  </sheetViews>
  <sheetFormatPr defaultColWidth="9" defaultRowHeight="13.5"/>
  <cols>
    <col min="1" max="1" width="18" style="3" customWidth="1"/>
    <col min="2" max="2" width="14" style="3" customWidth="1"/>
    <col min="3" max="3" width="13" style="3" customWidth="1"/>
    <col min="4" max="4" width="26" style="8" customWidth="1"/>
    <col min="5" max="5" width="13" style="3" customWidth="1"/>
    <col min="6" max="6" width="35" style="1" customWidth="1"/>
    <col min="7" max="7" width="28" style="1" customWidth="1"/>
    <col min="8" max="8" width="11.875" style="3" customWidth="1"/>
    <col min="9" max="9" width="25" style="1" customWidth="1"/>
    <col min="10" max="10" width="39.625" style="3" customWidth="1"/>
    <col min="11" max="11" width="18.625" style="3" customWidth="1"/>
    <col min="12" max="12" width="27.75" style="1" customWidth="1"/>
    <col min="13" max="13" width="18.75" style="3" customWidth="1"/>
    <col min="14" max="15" width="24.75" style="1" customWidth="1"/>
    <col min="16" max="16" width="19.75" style="3" customWidth="1"/>
    <col min="17" max="17" width="35.125" style="2" customWidth="1"/>
    <col min="18" max="18" width="15" style="4" customWidth="1"/>
    <col min="19" max="20" width="15" style="5" customWidth="1"/>
    <col min="21" max="23" width="22.375" style="6" customWidth="1"/>
    <col min="24" max="24" width="31.125" style="7" customWidth="1"/>
    <col min="25" max="25" width="18.875" style="1" customWidth="1"/>
    <col min="26" max="16384" width="9" style="1"/>
  </cols>
  <sheetData>
    <row r="1" spans="1:26" s="2" customFormat="1" ht="32.1" customHeight="1">
      <c r="A1" s="12" t="s">
        <v>1878</v>
      </c>
      <c r="B1" s="13" t="s">
        <v>2</v>
      </c>
      <c r="C1" s="13" t="s">
        <v>1771</v>
      </c>
      <c r="D1" s="13" t="s">
        <v>1879</v>
      </c>
      <c r="E1" s="13" t="s">
        <v>1773</v>
      </c>
      <c r="F1" s="13" t="s">
        <v>1880</v>
      </c>
      <c r="G1" s="105" t="s">
        <v>1775</v>
      </c>
      <c r="H1" s="105"/>
      <c r="I1" s="105"/>
      <c r="J1" s="105"/>
      <c r="K1" s="105"/>
      <c r="L1" s="105"/>
      <c r="M1" s="105"/>
      <c r="N1" s="105"/>
      <c r="O1" s="105"/>
      <c r="P1" s="105"/>
      <c r="Q1" s="105"/>
      <c r="R1" s="105"/>
      <c r="S1" s="105"/>
      <c r="T1" s="105"/>
      <c r="U1" s="105"/>
      <c r="V1" s="105"/>
      <c r="W1" s="105"/>
      <c r="X1" s="105"/>
      <c r="Y1" s="105"/>
      <c r="Z1" s="76"/>
    </row>
    <row r="2" spans="1:26" ht="54" customHeight="1">
      <c r="A2" s="148" t="s">
        <v>3110</v>
      </c>
      <c r="B2" s="148"/>
      <c r="C2" s="148"/>
      <c r="D2" s="148"/>
      <c r="E2" s="148"/>
      <c r="F2" s="148"/>
      <c r="G2" s="148"/>
      <c r="H2" s="76"/>
      <c r="I2" s="76"/>
      <c r="J2" s="76"/>
      <c r="K2" s="76"/>
      <c r="L2" s="76"/>
      <c r="M2" s="76"/>
      <c r="N2" s="76"/>
      <c r="O2" s="76"/>
      <c r="P2" s="76"/>
      <c r="Q2" s="76"/>
      <c r="R2" s="76"/>
      <c r="S2" s="76"/>
      <c r="T2" s="76"/>
      <c r="U2" s="76"/>
      <c r="V2" s="76"/>
      <c r="W2" s="76"/>
      <c r="X2" s="76"/>
      <c r="Y2" s="77"/>
      <c r="Z2" s="77"/>
    </row>
    <row r="3" spans="1:26" ht="30" customHeight="1">
      <c r="A3" s="57" t="s">
        <v>1777</v>
      </c>
      <c r="B3" s="10">
        <v>1</v>
      </c>
      <c r="C3" s="10">
        <v>10</v>
      </c>
      <c r="D3" s="49"/>
      <c r="E3" s="10">
        <v>10</v>
      </c>
      <c r="F3" s="49"/>
      <c r="G3" s="49" t="s">
        <v>3085</v>
      </c>
      <c r="H3" s="76"/>
      <c r="I3" s="76"/>
      <c r="J3" s="76"/>
      <c r="K3" s="76"/>
      <c r="L3" s="76"/>
      <c r="M3" s="76"/>
      <c r="N3" s="76"/>
      <c r="O3" s="76"/>
      <c r="P3" s="76"/>
      <c r="Q3" s="76"/>
      <c r="R3" s="76"/>
      <c r="S3" s="76"/>
      <c r="T3" s="76"/>
      <c r="U3" s="76"/>
      <c r="V3" s="76"/>
      <c r="W3" s="76"/>
      <c r="X3" s="76"/>
      <c r="Y3" s="77"/>
      <c r="Z3" s="77"/>
    </row>
    <row r="4" spans="1:26" ht="45.95" customHeight="1">
      <c r="A4" s="58"/>
      <c r="B4" s="10">
        <v>79</v>
      </c>
      <c r="C4" s="10">
        <v>10</v>
      </c>
      <c r="D4" s="49" t="s">
        <v>3086</v>
      </c>
      <c r="E4" s="10">
        <v>10</v>
      </c>
      <c r="F4" s="49"/>
      <c r="G4" s="49" t="s">
        <v>3087</v>
      </c>
      <c r="H4" s="76"/>
      <c r="I4" s="76"/>
      <c r="J4" s="76"/>
      <c r="K4" s="76"/>
      <c r="L4" s="76"/>
      <c r="M4" s="76"/>
      <c r="N4" s="76"/>
      <c r="O4" s="76"/>
      <c r="P4" s="76"/>
      <c r="Q4" s="76"/>
      <c r="R4" s="76"/>
      <c r="S4" s="76"/>
      <c r="T4" s="76"/>
      <c r="U4" s="76"/>
      <c r="V4" s="76"/>
      <c r="W4" s="76"/>
      <c r="X4" s="76"/>
      <c r="Y4" s="77"/>
      <c r="Z4" s="77"/>
    </row>
    <row r="5" spans="1:26" ht="30" customHeight="1">
      <c r="A5" s="58"/>
      <c r="B5" s="10">
        <v>80</v>
      </c>
      <c r="C5" s="10"/>
      <c r="D5" s="49" t="s">
        <v>3088</v>
      </c>
      <c r="E5" s="10"/>
      <c r="F5" s="49"/>
      <c r="G5" s="49"/>
      <c r="H5" s="76"/>
      <c r="I5" s="76"/>
      <c r="J5" s="76"/>
      <c r="K5" s="76"/>
      <c r="L5" s="76"/>
      <c r="M5" s="76"/>
      <c r="N5" s="76"/>
      <c r="O5" s="76"/>
      <c r="P5" s="76"/>
      <c r="Q5" s="76"/>
      <c r="R5" s="76"/>
      <c r="S5" s="76"/>
      <c r="T5" s="76"/>
      <c r="U5" s="76"/>
      <c r="V5" s="76"/>
      <c r="W5" s="76"/>
      <c r="X5" s="76"/>
      <c r="Y5" s="77"/>
      <c r="Z5" s="77"/>
    </row>
    <row r="6" spans="1:26" ht="30" customHeight="1">
      <c r="A6" s="58"/>
      <c r="B6" s="10">
        <v>118</v>
      </c>
      <c r="C6" s="10">
        <v>80</v>
      </c>
      <c r="D6" s="49" t="s">
        <v>1791</v>
      </c>
      <c r="E6" s="10">
        <v>100</v>
      </c>
      <c r="F6" s="49" t="s">
        <v>1792</v>
      </c>
      <c r="G6" s="49" t="s">
        <v>3089</v>
      </c>
      <c r="H6" s="76"/>
      <c r="I6" s="76"/>
      <c r="J6" s="76"/>
      <c r="K6" s="76"/>
      <c r="L6" s="76"/>
      <c r="M6" s="76"/>
      <c r="N6" s="76"/>
      <c r="O6" s="76"/>
      <c r="P6" s="76"/>
      <c r="Q6" s="76"/>
      <c r="R6" s="76"/>
      <c r="S6" s="76"/>
      <c r="T6" s="76"/>
      <c r="U6" s="76"/>
      <c r="V6" s="76"/>
      <c r="W6" s="76"/>
      <c r="X6" s="76"/>
      <c r="Y6" s="77"/>
      <c r="Z6" s="77"/>
    </row>
    <row r="7" spans="1:26" ht="30" customHeight="1">
      <c r="A7" s="58"/>
      <c r="B7" s="10">
        <v>119</v>
      </c>
      <c r="C7" s="10">
        <v>100</v>
      </c>
      <c r="D7" s="49"/>
      <c r="E7" s="10"/>
      <c r="F7" s="49"/>
      <c r="G7" s="49"/>
      <c r="H7" s="76"/>
      <c r="I7" s="76"/>
      <c r="J7" s="76"/>
      <c r="K7" s="76"/>
      <c r="L7" s="76"/>
      <c r="M7" s="76"/>
      <c r="N7" s="76"/>
      <c r="O7" s="76"/>
      <c r="P7" s="76"/>
      <c r="Q7" s="76"/>
      <c r="R7" s="76"/>
      <c r="S7" s="76"/>
      <c r="T7" s="76"/>
      <c r="U7" s="76"/>
      <c r="V7" s="76"/>
      <c r="W7" s="76"/>
      <c r="X7" s="76"/>
      <c r="Y7" s="77"/>
      <c r="Z7" s="77"/>
    </row>
    <row r="8" spans="1:26" ht="30" customHeight="1">
      <c r="A8" s="58"/>
      <c r="B8" s="10">
        <v>125</v>
      </c>
      <c r="C8" s="10"/>
      <c r="D8" s="49"/>
      <c r="E8" s="10"/>
      <c r="F8" s="49"/>
      <c r="G8" s="49" t="s">
        <v>3090</v>
      </c>
      <c r="H8" s="76"/>
      <c r="I8" s="76"/>
      <c r="J8" s="76"/>
      <c r="K8" s="76"/>
      <c r="L8" s="76"/>
      <c r="M8" s="76"/>
      <c r="N8" s="76"/>
      <c r="O8" s="76"/>
      <c r="P8" s="76"/>
      <c r="Q8" s="76"/>
      <c r="R8" s="76"/>
      <c r="S8" s="76"/>
      <c r="T8" s="76"/>
      <c r="U8" s="76"/>
      <c r="V8" s="76"/>
      <c r="W8" s="76"/>
      <c r="X8" s="76"/>
      <c r="Y8" s="77"/>
      <c r="Z8" s="77"/>
    </row>
    <row r="9" spans="1:26" ht="30" customHeight="1">
      <c r="A9" s="58"/>
      <c r="B9" s="10">
        <v>126</v>
      </c>
      <c r="C9" s="10">
        <v>120</v>
      </c>
      <c r="D9" s="49"/>
      <c r="E9" s="10"/>
      <c r="F9" s="49"/>
      <c r="G9" s="49" t="s">
        <v>3091</v>
      </c>
      <c r="H9" s="76"/>
      <c r="I9" s="76"/>
      <c r="J9" s="76"/>
      <c r="K9" s="76"/>
      <c r="L9" s="76"/>
      <c r="M9" s="76"/>
      <c r="N9" s="76"/>
      <c r="O9" s="76"/>
      <c r="P9" s="76"/>
      <c r="Q9" s="76"/>
      <c r="R9" s="76"/>
      <c r="S9" s="76"/>
      <c r="T9" s="76"/>
      <c r="U9" s="76"/>
      <c r="V9" s="76"/>
      <c r="W9" s="76"/>
      <c r="X9" s="76"/>
      <c r="Y9" s="77"/>
      <c r="Z9" s="77"/>
    </row>
    <row r="10" spans="1:26" ht="30" customHeight="1">
      <c r="A10" s="58"/>
      <c r="B10" s="10">
        <v>129</v>
      </c>
      <c r="C10" s="10"/>
      <c r="D10" s="49" t="s">
        <v>1803</v>
      </c>
      <c r="E10" s="10"/>
      <c r="F10" s="49"/>
      <c r="G10" s="49"/>
      <c r="H10" s="76"/>
      <c r="I10" s="76"/>
      <c r="J10" s="76"/>
      <c r="K10" s="76"/>
      <c r="L10" s="76"/>
      <c r="M10" s="76"/>
      <c r="N10" s="76"/>
      <c r="O10" s="76"/>
      <c r="P10" s="76"/>
      <c r="Q10" s="76"/>
      <c r="R10" s="76"/>
      <c r="S10" s="76"/>
      <c r="T10" s="76"/>
      <c r="U10" s="76"/>
      <c r="V10" s="76"/>
      <c r="W10" s="76"/>
      <c r="X10" s="76"/>
      <c r="Y10" s="77"/>
      <c r="Z10" s="77"/>
    </row>
    <row r="11" spans="1:26" ht="30" customHeight="1">
      <c r="A11" s="58"/>
      <c r="B11" s="10">
        <v>130</v>
      </c>
      <c r="C11" s="10">
        <v>160</v>
      </c>
      <c r="D11" s="49"/>
      <c r="E11" s="10"/>
      <c r="F11" s="49"/>
      <c r="G11" s="49" t="s">
        <v>3092</v>
      </c>
      <c r="H11" s="76"/>
      <c r="I11" s="76"/>
      <c r="J11" s="76"/>
      <c r="K11" s="76"/>
      <c r="L11" s="76"/>
      <c r="M11" s="76"/>
      <c r="N11" s="76"/>
      <c r="O11" s="76"/>
      <c r="P11" s="76"/>
      <c r="Q11" s="76"/>
      <c r="R11" s="76"/>
      <c r="S11" s="76"/>
      <c r="T11" s="76"/>
      <c r="U11" s="76"/>
      <c r="V11" s="76"/>
      <c r="W11" s="76"/>
      <c r="X11" s="76"/>
      <c r="Y11" s="77"/>
      <c r="Z11" s="77"/>
    </row>
    <row r="12" spans="1:26" ht="30" customHeight="1">
      <c r="A12" s="58"/>
      <c r="B12" s="10">
        <v>131</v>
      </c>
      <c r="C12" s="10"/>
      <c r="D12" s="49"/>
      <c r="E12" s="10">
        <v>110</v>
      </c>
      <c r="F12" s="49" t="s">
        <v>1805</v>
      </c>
      <c r="G12" s="49"/>
      <c r="H12" s="76"/>
      <c r="I12" s="76"/>
      <c r="J12" s="76"/>
      <c r="K12" s="76"/>
      <c r="L12" s="76"/>
      <c r="M12" s="76"/>
      <c r="N12" s="76"/>
      <c r="O12" s="76"/>
      <c r="P12" s="76"/>
      <c r="Q12" s="76"/>
      <c r="R12" s="76"/>
      <c r="S12" s="76"/>
      <c r="T12" s="76"/>
      <c r="U12" s="76"/>
      <c r="V12" s="76"/>
      <c r="W12" s="76"/>
      <c r="X12" s="76"/>
      <c r="Y12" s="77"/>
      <c r="Z12" s="77"/>
    </row>
    <row r="13" spans="1:26" ht="30" customHeight="1">
      <c r="A13" s="58"/>
      <c r="B13" s="10">
        <v>134</v>
      </c>
      <c r="C13" s="10"/>
      <c r="D13" s="49"/>
      <c r="E13" s="10"/>
      <c r="F13" s="49" t="s">
        <v>1807</v>
      </c>
      <c r="G13" s="49" t="s">
        <v>3093</v>
      </c>
      <c r="H13" s="76"/>
      <c r="I13" s="76"/>
      <c r="J13" s="76"/>
      <c r="K13" s="76"/>
      <c r="L13" s="76"/>
      <c r="M13" s="76"/>
      <c r="N13" s="76"/>
      <c r="O13" s="76"/>
      <c r="P13" s="76"/>
      <c r="Q13" s="76"/>
      <c r="R13" s="76"/>
      <c r="S13" s="76"/>
      <c r="T13" s="76"/>
      <c r="U13" s="76"/>
      <c r="V13" s="76"/>
      <c r="W13" s="76"/>
      <c r="X13" s="76"/>
      <c r="Y13" s="77"/>
      <c r="Z13" s="77"/>
    </row>
    <row r="14" spans="1:26" ht="30" customHeight="1">
      <c r="A14" s="58"/>
      <c r="B14" s="10">
        <v>140</v>
      </c>
      <c r="C14" s="10"/>
      <c r="D14" s="49" t="s">
        <v>1809</v>
      </c>
      <c r="E14" s="10"/>
      <c r="F14" s="49"/>
      <c r="G14" s="49"/>
      <c r="H14" s="76"/>
      <c r="I14" s="76"/>
      <c r="J14" s="76"/>
      <c r="K14" s="76"/>
      <c r="L14" s="76"/>
      <c r="M14" s="76"/>
      <c r="N14" s="76"/>
      <c r="O14" s="76"/>
      <c r="P14" s="76"/>
      <c r="Q14" s="76"/>
      <c r="R14" s="76"/>
      <c r="S14" s="76"/>
      <c r="T14" s="76"/>
      <c r="U14" s="76"/>
      <c r="V14" s="76"/>
      <c r="W14" s="76"/>
      <c r="X14" s="76"/>
      <c r="Y14" s="77"/>
      <c r="Z14" s="77"/>
    </row>
    <row r="15" spans="1:26" ht="30" customHeight="1">
      <c r="A15" s="58"/>
      <c r="B15" s="10">
        <v>141</v>
      </c>
      <c r="C15" s="10"/>
      <c r="D15" s="49"/>
      <c r="E15" s="10"/>
      <c r="F15" s="49"/>
      <c r="G15" s="49" t="s">
        <v>3094</v>
      </c>
      <c r="H15" s="76"/>
      <c r="I15" s="76"/>
      <c r="J15" s="76"/>
      <c r="K15" s="76"/>
      <c r="L15" s="76"/>
      <c r="M15" s="76"/>
      <c r="N15" s="76"/>
      <c r="O15" s="76"/>
      <c r="P15" s="76"/>
      <c r="Q15" s="76"/>
      <c r="R15" s="76"/>
      <c r="S15" s="76"/>
      <c r="T15" s="76"/>
      <c r="U15" s="76"/>
      <c r="V15" s="76"/>
      <c r="W15" s="76"/>
      <c r="X15" s="76"/>
      <c r="Y15" s="77"/>
      <c r="Z15" s="77"/>
    </row>
    <row r="16" spans="1:26" ht="30" customHeight="1">
      <c r="A16" s="58"/>
      <c r="B16" s="10">
        <v>142</v>
      </c>
      <c r="C16" s="10">
        <v>180</v>
      </c>
      <c r="D16" s="49"/>
      <c r="E16" s="10"/>
      <c r="F16" s="49"/>
      <c r="G16" s="49"/>
      <c r="H16" s="76"/>
      <c r="I16" s="76"/>
      <c r="J16" s="76"/>
      <c r="K16" s="76"/>
      <c r="L16" s="76"/>
      <c r="M16" s="76"/>
      <c r="N16" s="76"/>
      <c r="O16" s="76"/>
      <c r="P16" s="76"/>
      <c r="Q16" s="76"/>
      <c r="R16" s="76"/>
      <c r="S16" s="76"/>
      <c r="T16" s="76"/>
      <c r="U16" s="76"/>
      <c r="V16" s="76"/>
      <c r="W16" s="76"/>
      <c r="X16" s="76"/>
      <c r="Y16" s="77"/>
      <c r="Z16" s="77"/>
    </row>
    <row r="17" spans="1:26" ht="30" customHeight="1">
      <c r="A17" s="58"/>
      <c r="B17" s="10">
        <v>145</v>
      </c>
      <c r="C17" s="10"/>
      <c r="D17" s="49"/>
      <c r="E17" s="10"/>
      <c r="F17" s="49" t="s">
        <v>1813</v>
      </c>
      <c r="G17" s="49"/>
      <c r="H17" s="76"/>
      <c r="I17" s="76"/>
      <c r="J17" s="76"/>
      <c r="K17" s="76"/>
      <c r="L17" s="76"/>
      <c r="M17" s="76"/>
      <c r="N17" s="76"/>
      <c r="O17" s="76"/>
      <c r="P17" s="76"/>
      <c r="Q17" s="76"/>
      <c r="R17" s="76"/>
      <c r="S17" s="76"/>
      <c r="T17" s="76"/>
      <c r="U17" s="76"/>
      <c r="V17" s="76"/>
      <c r="W17" s="76"/>
      <c r="X17" s="76"/>
      <c r="Y17" s="77"/>
      <c r="Z17" s="77"/>
    </row>
    <row r="18" spans="1:26" ht="30" customHeight="1">
      <c r="A18" s="58"/>
      <c r="B18" s="10">
        <v>148</v>
      </c>
      <c r="C18" s="10">
        <v>220</v>
      </c>
      <c r="D18" s="49"/>
      <c r="E18" s="10">
        <v>120</v>
      </c>
      <c r="F18" s="49" t="s">
        <v>1815</v>
      </c>
      <c r="G18" s="49" t="s">
        <v>3095</v>
      </c>
      <c r="H18" s="76"/>
      <c r="I18" s="76"/>
      <c r="J18" s="76"/>
      <c r="K18" s="76"/>
      <c r="L18" s="76"/>
      <c r="M18" s="76"/>
      <c r="N18" s="76"/>
      <c r="O18" s="76"/>
      <c r="P18" s="76"/>
      <c r="Q18" s="76"/>
      <c r="R18" s="76"/>
      <c r="S18" s="76"/>
      <c r="T18" s="76"/>
      <c r="U18" s="76"/>
      <c r="V18" s="76"/>
      <c r="W18" s="76"/>
      <c r="X18" s="76"/>
      <c r="Y18" s="77"/>
      <c r="Z18" s="77"/>
    </row>
    <row r="19" spans="1:26" ht="30" customHeight="1">
      <c r="A19" s="58"/>
      <c r="B19" s="10">
        <v>153</v>
      </c>
      <c r="C19" s="10"/>
      <c r="D19" s="49" t="s">
        <v>1817</v>
      </c>
      <c r="E19" s="10"/>
      <c r="F19" s="49" t="s">
        <v>1818</v>
      </c>
      <c r="G19" s="49" t="s">
        <v>3096</v>
      </c>
      <c r="H19" s="76"/>
      <c r="I19" s="76"/>
      <c r="J19" s="76"/>
      <c r="K19" s="76"/>
      <c r="L19" s="76"/>
      <c r="M19" s="76"/>
      <c r="N19" s="76"/>
      <c r="O19" s="76"/>
      <c r="P19" s="76"/>
      <c r="Q19" s="76"/>
      <c r="R19" s="76"/>
      <c r="S19" s="76"/>
      <c r="T19" s="76"/>
      <c r="U19" s="76"/>
      <c r="V19" s="76"/>
      <c r="W19" s="76"/>
      <c r="X19" s="76"/>
      <c r="Y19" s="77"/>
      <c r="Z19" s="77"/>
    </row>
    <row r="20" spans="1:26" ht="30" customHeight="1">
      <c r="A20" s="58"/>
      <c r="B20" s="10">
        <v>159</v>
      </c>
      <c r="C20" s="10"/>
      <c r="D20" s="49" t="s">
        <v>1820</v>
      </c>
      <c r="E20" s="10"/>
      <c r="F20" s="49"/>
      <c r="G20" s="49"/>
      <c r="H20" s="76"/>
      <c r="I20" s="76"/>
      <c r="J20" s="76"/>
      <c r="K20" s="76"/>
      <c r="L20" s="76"/>
      <c r="M20" s="76"/>
      <c r="N20" s="76"/>
      <c r="O20" s="76"/>
      <c r="P20" s="76"/>
      <c r="Q20" s="76"/>
      <c r="R20" s="76"/>
      <c r="S20" s="76"/>
      <c r="T20" s="76"/>
      <c r="U20" s="76"/>
      <c r="V20" s="76"/>
      <c r="W20" s="76"/>
      <c r="X20" s="76"/>
      <c r="Y20" s="77"/>
      <c r="Z20" s="77"/>
    </row>
    <row r="21" spans="1:26" ht="45.95" customHeight="1">
      <c r="A21" s="58"/>
      <c r="B21" s="10">
        <v>160</v>
      </c>
      <c r="C21" s="10">
        <v>250</v>
      </c>
      <c r="D21" s="49"/>
      <c r="E21" s="10"/>
      <c r="F21" s="49"/>
      <c r="G21" s="49" t="s">
        <v>3097</v>
      </c>
      <c r="H21" s="76"/>
      <c r="I21" s="76"/>
      <c r="J21" s="76"/>
      <c r="K21" s="76"/>
      <c r="L21" s="76"/>
      <c r="M21" s="76"/>
      <c r="N21" s="76"/>
      <c r="O21" s="76"/>
      <c r="P21" s="76"/>
      <c r="Q21" s="76"/>
      <c r="R21" s="76"/>
      <c r="S21" s="76"/>
      <c r="T21" s="76"/>
      <c r="U21" s="76"/>
      <c r="V21" s="76"/>
      <c r="W21" s="76"/>
      <c r="X21" s="76"/>
      <c r="Y21" s="77"/>
      <c r="Z21" s="77"/>
    </row>
    <row r="22" spans="1:26" ht="30" customHeight="1">
      <c r="A22" s="58"/>
      <c r="B22" s="10">
        <v>163</v>
      </c>
      <c r="C22" s="10"/>
      <c r="D22" s="49"/>
      <c r="E22" s="10"/>
      <c r="F22" s="49"/>
      <c r="G22" s="49" t="s">
        <v>3098</v>
      </c>
      <c r="H22" s="76"/>
      <c r="I22" s="76"/>
      <c r="J22" s="76"/>
      <c r="K22" s="76"/>
      <c r="L22" s="76"/>
      <c r="M22" s="76"/>
      <c r="N22" s="76"/>
      <c r="O22" s="76"/>
      <c r="P22" s="76"/>
      <c r="Q22" s="76"/>
      <c r="R22" s="76"/>
      <c r="S22" s="76"/>
      <c r="T22" s="76"/>
      <c r="U22" s="76"/>
      <c r="V22" s="76"/>
      <c r="W22" s="76"/>
      <c r="X22" s="76"/>
      <c r="Y22" s="77"/>
      <c r="Z22" s="77"/>
    </row>
    <row r="23" spans="1:26" ht="30" customHeight="1">
      <c r="A23" s="58"/>
      <c r="B23" s="10">
        <v>166</v>
      </c>
      <c r="C23" s="10"/>
      <c r="D23" s="49"/>
      <c r="E23" s="10"/>
      <c r="F23" s="49" t="s">
        <v>1823</v>
      </c>
      <c r="G23" s="49"/>
      <c r="H23" s="76"/>
      <c r="I23" s="76"/>
      <c r="J23" s="76"/>
      <c r="K23" s="76"/>
      <c r="L23" s="76"/>
      <c r="M23" s="76"/>
      <c r="N23" s="76"/>
      <c r="O23" s="76"/>
      <c r="P23" s="76"/>
      <c r="Q23" s="76"/>
      <c r="R23" s="76"/>
      <c r="S23" s="76"/>
      <c r="T23" s="76"/>
      <c r="U23" s="76"/>
      <c r="V23" s="76"/>
      <c r="W23" s="76"/>
      <c r="X23" s="76"/>
      <c r="Y23" s="77"/>
      <c r="Z23" s="77"/>
    </row>
    <row r="24" spans="1:26" ht="30" customHeight="1">
      <c r="A24" s="58"/>
      <c r="B24" s="10">
        <v>168</v>
      </c>
      <c r="C24" s="10">
        <v>300</v>
      </c>
      <c r="D24" s="49"/>
      <c r="E24" s="10">
        <v>135</v>
      </c>
      <c r="F24" s="49"/>
      <c r="G24" s="49" t="s">
        <v>3099</v>
      </c>
      <c r="H24" s="76"/>
      <c r="I24" s="76"/>
      <c r="J24" s="76"/>
      <c r="K24" s="76"/>
      <c r="L24" s="76"/>
      <c r="M24" s="76"/>
      <c r="N24" s="76"/>
      <c r="O24" s="76"/>
      <c r="P24" s="76"/>
      <c r="Q24" s="76"/>
      <c r="R24" s="76"/>
      <c r="S24" s="76"/>
      <c r="T24" s="76"/>
      <c r="U24" s="76"/>
      <c r="V24" s="76"/>
      <c r="W24" s="76"/>
      <c r="X24" s="76"/>
      <c r="Y24" s="77"/>
      <c r="Z24" s="77"/>
    </row>
    <row r="25" spans="1:26" ht="30" customHeight="1">
      <c r="A25" s="58"/>
      <c r="B25" s="10">
        <v>169</v>
      </c>
      <c r="C25" s="10"/>
      <c r="D25" s="49"/>
      <c r="E25" s="10"/>
      <c r="F25" s="49" t="s">
        <v>1826</v>
      </c>
      <c r="G25" s="49" t="s">
        <v>3100</v>
      </c>
      <c r="H25" s="76"/>
      <c r="I25" s="76"/>
      <c r="J25" s="76"/>
      <c r="K25" s="76"/>
      <c r="L25" s="76"/>
      <c r="M25" s="76"/>
      <c r="N25" s="76"/>
      <c r="O25" s="76"/>
      <c r="P25" s="76"/>
      <c r="Q25" s="76"/>
      <c r="R25" s="76"/>
      <c r="S25" s="76"/>
      <c r="T25" s="76"/>
      <c r="U25" s="76"/>
      <c r="V25" s="76"/>
      <c r="W25" s="76"/>
      <c r="X25" s="76"/>
      <c r="Y25" s="77"/>
      <c r="Z25" s="77"/>
    </row>
    <row r="26" spans="1:26" ht="30" customHeight="1">
      <c r="A26" s="58"/>
      <c r="B26" s="10">
        <v>179</v>
      </c>
      <c r="C26" s="10"/>
      <c r="D26" s="49"/>
      <c r="E26" s="10"/>
      <c r="F26" s="49"/>
      <c r="G26" s="49" t="s">
        <v>3101</v>
      </c>
      <c r="H26" s="76"/>
      <c r="I26" s="76"/>
      <c r="J26" s="76"/>
      <c r="K26" s="76"/>
      <c r="L26" s="76"/>
      <c r="M26" s="76"/>
      <c r="N26" s="76"/>
      <c r="O26" s="76"/>
      <c r="P26" s="76"/>
      <c r="Q26" s="76"/>
      <c r="R26" s="76"/>
      <c r="S26" s="76"/>
      <c r="T26" s="76"/>
      <c r="U26" s="76"/>
      <c r="V26" s="76"/>
      <c r="W26" s="76"/>
      <c r="X26" s="76"/>
      <c r="Y26" s="77"/>
      <c r="Z26" s="77"/>
    </row>
    <row r="27" spans="1:26" ht="30" customHeight="1">
      <c r="A27" s="58"/>
      <c r="B27" s="10">
        <v>181</v>
      </c>
      <c r="C27" s="10">
        <v>340</v>
      </c>
      <c r="D27" s="49"/>
      <c r="E27" s="10">
        <v>150</v>
      </c>
      <c r="F27" s="49" t="s">
        <v>1831</v>
      </c>
      <c r="G27" s="49" t="s">
        <v>3102</v>
      </c>
      <c r="H27" s="76"/>
      <c r="I27" s="76"/>
      <c r="J27" s="76"/>
      <c r="K27" s="76"/>
      <c r="L27" s="76"/>
      <c r="M27" s="76"/>
      <c r="N27" s="76"/>
      <c r="O27" s="76"/>
      <c r="P27" s="76"/>
      <c r="Q27" s="76"/>
      <c r="R27" s="76"/>
      <c r="S27" s="76"/>
      <c r="T27" s="76"/>
      <c r="U27" s="76"/>
      <c r="V27" s="76"/>
      <c r="W27" s="76"/>
      <c r="X27" s="76"/>
      <c r="Y27" s="77"/>
      <c r="Z27" s="77"/>
    </row>
    <row r="28" spans="1:26" ht="30" customHeight="1">
      <c r="A28" s="58"/>
      <c r="B28" s="10">
        <v>185</v>
      </c>
      <c r="C28" s="10"/>
      <c r="D28" s="49" t="s">
        <v>1833</v>
      </c>
      <c r="E28" s="10"/>
      <c r="F28" s="49" t="s">
        <v>1834</v>
      </c>
      <c r="G28" s="49" t="s">
        <v>3103</v>
      </c>
      <c r="H28" s="76"/>
      <c r="I28" s="76"/>
      <c r="J28" s="76"/>
      <c r="K28" s="76"/>
      <c r="L28" s="76"/>
      <c r="M28" s="76"/>
      <c r="N28" s="76"/>
      <c r="O28" s="76"/>
      <c r="P28" s="76"/>
      <c r="Q28" s="76"/>
      <c r="R28" s="76"/>
      <c r="S28" s="76"/>
      <c r="T28" s="76"/>
      <c r="U28" s="76"/>
      <c r="V28" s="76"/>
      <c r="W28" s="76"/>
      <c r="X28" s="76"/>
      <c r="Y28" s="77"/>
      <c r="Z28" s="77"/>
    </row>
    <row r="29" spans="1:26" ht="30" customHeight="1">
      <c r="A29" s="59"/>
      <c r="B29" s="10">
        <v>187</v>
      </c>
      <c r="C29" s="10"/>
      <c r="D29" s="49"/>
      <c r="E29" s="10"/>
      <c r="F29" s="49" t="s">
        <v>1836</v>
      </c>
      <c r="G29" s="49"/>
      <c r="H29" s="76"/>
      <c r="I29" s="76"/>
      <c r="J29" s="76"/>
      <c r="K29" s="76"/>
      <c r="L29" s="76"/>
      <c r="M29" s="76"/>
      <c r="N29" s="76"/>
      <c r="O29" s="76"/>
      <c r="P29" s="76"/>
      <c r="Q29" s="76"/>
      <c r="R29" s="76"/>
      <c r="S29" s="76"/>
      <c r="T29" s="76"/>
      <c r="U29" s="76"/>
      <c r="V29" s="76"/>
      <c r="W29" s="76"/>
      <c r="X29" s="76"/>
      <c r="Y29" s="77"/>
      <c r="Z29" s="77"/>
    </row>
    <row r="30" spans="1:26" ht="30" customHeight="1">
      <c r="A30" s="105"/>
      <c r="B30" s="10">
        <v>188</v>
      </c>
      <c r="C30" s="10">
        <v>380</v>
      </c>
      <c r="D30" s="9" t="s">
        <v>1838</v>
      </c>
      <c r="E30" s="10">
        <v>165</v>
      </c>
      <c r="F30" s="9" t="s">
        <v>1839</v>
      </c>
      <c r="G30" s="9"/>
      <c r="H30" s="76"/>
      <c r="I30" s="76"/>
      <c r="J30" s="76"/>
      <c r="K30" s="76"/>
      <c r="L30" s="76"/>
      <c r="M30" s="76"/>
      <c r="N30" s="76"/>
      <c r="O30" s="76"/>
      <c r="P30" s="76"/>
      <c r="Q30" s="76"/>
      <c r="R30" s="76"/>
      <c r="S30" s="76"/>
      <c r="T30" s="76"/>
      <c r="U30" s="76"/>
      <c r="V30" s="76"/>
      <c r="W30" s="76"/>
      <c r="X30" s="76"/>
      <c r="Y30" s="77"/>
      <c r="Z30" s="77"/>
    </row>
    <row r="31" spans="1:26" ht="30" customHeight="1">
      <c r="A31" s="105"/>
      <c r="B31" s="10">
        <v>192</v>
      </c>
      <c r="C31" s="10"/>
      <c r="D31" s="9"/>
      <c r="E31" s="10"/>
      <c r="F31" s="9" t="s">
        <v>1841</v>
      </c>
      <c r="G31" s="9"/>
      <c r="H31" s="76"/>
      <c r="I31" s="76"/>
      <c r="J31" s="76"/>
      <c r="K31" s="76"/>
      <c r="L31" s="76"/>
      <c r="M31" s="76"/>
      <c r="N31" s="76"/>
      <c r="O31" s="76"/>
      <c r="P31" s="76"/>
      <c r="Q31" s="76"/>
      <c r="R31" s="76"/>
      <c r="S31" s="76"/>
      <c r="T31" s="76"/>
      <c r="U31" s="76"/>
      <c r="V31" s="76"/>
      <c r="W31" s="76"/>
      <c r="X31" s="76"/>
      <c r="Y31" s="77"/>
      <c r="Z31" s="77"/>
    </row>
    <row r="32" spans="1:26" ht="30" customHeight="1">
      <c r="A32" s="105"/>
      <c r="B32" s="10">
        <v>194</v>
      </c>
      <c r="C32" s="10"/>
      <c r="D32" s="9"/>
      <c r="E32" s="10"/>
      <c r="F32" s="9" t="s">
        <v>1843</v>
      </c>
      <c r="G32" s="9"/>
      <c r="H32" s="76"/>
      <c r="I32" s="76"/>
      <c r="J32" s="76"/>
      <c r="K32" s="76"/>
      <c r="L32" s="76"/>
      <c r="M32" s="76"/>
      <c r="N32" s="76"/>
      <c r="O32" s="76"/>
      <c r="P32" s="76"/>
      <c r="Q32" s="76"/>
      <c r="R32" s="76"/>
      <c r="S32" s="76"/>
      <c r="T32" s="76"/>
      <c r="U32" s="76"/>
      <c r="V32" s="76"/>
      <c r="W32" s="76"/>
      <c r="X32" s="76"/>
      <c r="Y32" s="77"/>
      <c r="Z32" s="77"/>
    </row>
    <row r="33" spans="1:26" ht="65.099999999999994" customHeight="1">
      <c r="A33" s="105"/>
      <c r="B33" s="10">
        <v>196</v>
      </c>
      <c r="C33" s="10"/>
      <c r="D33" s="9"/>
      <c r="E33" s="10"/>
      <c r="F33" s="9" t="s">
        <v>1845</v>
      </c>
      <c r="G33" s="9" t="s">
        <v>3104</v>
      </c>
      <c r="H33" s="76"/>
      <c r="I33" s="76"/>
      <c r="J33" s="76"/>
      <c r="K33" s="76"/>
      <c r="L33" s="76"/>
      <c r="M33" s="76"/>
      <c r="N33" s="76"/>
      <c r="O33" s="76"/>
      <c r="P33" s="76"/>
      <c r="Q33" s="76"/>
      <c r="R33" s="76"/>
      <c r="S33" s="76"/>
      <c r="T33" s="76"/>
      <c r="U33" s="76"/>
      <c r="V33" s="76"/>
      <c r="W33" s="76"/>
      <c r="X33" s="76"/>
      <c r="Y33" s="77"/>
      <c r="Z33" s="77"/>
    </row>
    <row r="34" spans="1:26" ht="65.099999999999994" customHeight="1">
      <c r="A34" s="105"/>
      <c r="B34" s="10">
        <v>215</v>
      </c>
      <c r="C34" s="10"/>
      <c r="D34" s="9"/>
      <c r="E34" s="10"/>
      <c r="F34" s="9"/>
      <c r="G34" s="9" t="s">
        <v>3105</v>
      </c>
      <c r="H34" s="76"/>
      <c r="I34" s="76"/>
      <c r="J34" s="76"/>
      <c r="K34" s="76"/>
      <c r="L34" s="76"/>
      <c r="M34" s="76"/>
      <c r="N34" s="76"/>
      <c r="O34" s="76"/>
      <c r="P34" s="76"/>
      <c r="Q34" s="76"/>
      <c r="R34" s="76"/>
      <c r="S34" s="76"/>
      <c r="T34" s="76"/>
      <c r="U34" s="76"/>
      <c r="V34" s="76"/>
      <c r="W34" s="76"/>
      <c r="X34" s="76"/>
      <c r="Y34" s="77"/>
      <c r="Z34" s="77"/>
    </row>
    <row r="35" spans="1:26" ht="65.099999999999994" customHeight="1">
      <c r="A35" s="105"/>
      <c r="B35" s="10">
        <v>237</v>
      </c>
      <c r="C35" s="10"/>
      <c r="D35" s="9" t="s">
        <v>1848</v>
      </c>
      <c r="E35" s="10"/>
      <c r="F35" s="9"/>
      <c r="G35" s="9"/>
      <c r="H35" s="76"/>
      <c r="I35" s="76"/>
      <c r="J35" s="76"/>
      <c r="K35" s="76"/>
      <c r="L35" s="76"/>
      <c r="M35" s="76"/>
      <c r="N35" s="76"/>
      <c r="O35" s="76"/>
      <c r="P35" s="76"/>
      <c r="Q35" s="76"/>
      <c r="R35" s="76"/>
      <c r="S35" s="76"/>
      <c r="T35" s="76"/>
      <c r="U35" s="76"/>
      <c r="V35" s="76"/>
      <c r="W35" s="76"/>
      <c r="X35" s="76"/>
      <c r="Y35" s="77"/>
      <c r="Z35" s="77"/>
    </row>
    <row r="36" spans="1:26" ht="65.099999999999994" customHeight="1">
      <c r="A36" s="105"/>
      <c r="B36" s="10">
        <v>238</v>
      </c>
      <c r="C36" s="10">
        <v>430</v>
      </c>
      <c r="D36" s="9"/>
      <c r="E36" s="10"/>
      <c r="F36" s="9"/>
      <c r="G36" s="9" t="s">
        <v>3106</v>
      </c>
      <c r="H36" s="76"/>
      <c r="I36" s="76"/>
      <c r="J36" s="76"/>
      <c r="K36" s="76"/>
      <c r="L36" s="76"/>
      <c r="M36" s="76"/>
      <c r="N36" s="76"/>
      <c r="O36" s="76"/>
      <c r="P36" s="76"/>
      <c r="Q36" s="76"/>
      <c r="R36" s="76"/>
      <c r="S36" s="76"/>
      <c r="T36" s="76"/>
      <c r="U36" s="76"/>
      <c r="V36" s="76"/>
      <c r="W36" s="76"/>
      <c r="X36" s="76"/>
      <c r="Y36" s="77"/>
      <c r="Z36" s="77"/>
    </row>
    <row r="37" spans="1:26" ht="65.099999999999994" customHeight="1">
      <c r="A37" s="105"/>
      <c r="B37" s="10">
        <v>242</v>
      </c>
      <c r="C37" s="10"/>
      <c r="D37" s="9"/>
      <c r="E37" s="10"/>
      <c r="F37" s="9" t="s">
        <v>1854</v>
      </c>
      <c r="G37" s="9"/>
      <c r="H37" s="76"/>
      <c r="I37" s="76"/>
      <c r="J37" s="76"/>
      <c r="K37" s="76"/>
      <c r="L37" s="76"/>
      <c r="M37" s="76"/>
      <c r="N37" s="76"/>
      <c r="O37" s="76"/>
      <c r="P37" s="76"/>
      <c r="Q37" s="76"/>
      <c r="R37" s="76"/>
      <c r="S37" s="76"/>
      <c r="T37" s="76"/>
      <c r="U37" s="76"/>
      <c r="V37" s="76"/>
      <c r="W37" s="76"/>
      <c r="X37" s="76"/>
      <c r="Y37" s="77"/>
      <c r="Z37" s="77"/>
    </row>
    <row r="38" spans="1:26" ht="65.099999999999994" customHeight="1">
      <c r="A38" s="105"/>
      <c r="B38" s="10">
        <v>243</v>
      </c>
      <c r="C38" s="10"/>
      <c r="D38" s="9" t="s">
        <v>1856</v>
      </c>
      <c r="E38" s="10"/>
      <c r="F38" s="9"/>
      <c r="G38" s="9"/>
      <c r="H38" s="76"/>
      <c r="I38" s="76"/>
      <c r="J38" s="76"/>
      <c r="K38" s="76"/>
      <c r="L38" s="76"/>
      <c r="M38" s="76"/>
      <c r="N38" s="76"/>
      <c r="O38" s="76"/>
      <c r="P38" s="76"/>
      <c r="Q38" s="76"/>
      <c r="R38" s="76"/>
      <c r="S38" s="76"/>
      <c r="T38" s="76"/>
      <c r="U38" s="76"/>
      <c r="V38" s="76"/>
      <c r="W38" s="76"/>
      <c r="X38" s="76"/>
      <c r="Y38" s="77"/>
      <c r="Z38" s="77"/>
    </row>
    <row r="39" spans="1:26" ht="65.099999999999994" customHeight="1">
      <c r="A39" s="105"/>
      <c r="B39" s="10">
        <v>244</v>
      </c>
      <c r="C39" s="10"/>
      <c r="D39" s="9"/>
      <c r="E39" s="10"/>
      <c r="F39" s="9"/>
      <c r="G39" s="9" t="s">
        <v>3107</v>
      </c>
      <c r="H39" s="76"/>
      <c r="I39" s="76"/>
      <c r="J39" s="76"/>
      <c r="K39" s="76"/>
      <c r="L39" s="76"/>
      <c r="M39" s="76"/>
      <c r="N39" s="76"/>
      <c r="O39" s="76"/>
      <c r="P39" s="76"/>
      <c r="Q39" s="76"/>
      <c r="R39" s="76"/>
      <c r="S39" s="76"/>
      <c r="T39" s="76"/>
      <c r="U39" s="76"/>
      <c r="V39" s="76"/>
      <c r="W39" s="76"/>
      <c r="X39" s="76"/>
      <c r="Y39" s="77"/>
      <c r="Z39" s="77"/>
    </row>
    <row r="40" spans="1:26" ht="65.099999999999994" customHeight="1">
      <c r="A40" s="105"/>
      <c r="B40" s="10">
        <v>249</v>
      </c>
      <c r="C40" s="10">
        <v>470</v>
      </c>
      <c r="D40" s="9"/>
      <c r="E40" s="10"/>
      <c r="F40" s="9"/>
      <c r="G40" s="9" t="s">
        <v>3108</v>
      </c>
      <c r="H40" s="76"/>
      <c r="I40" s="76"/>
      <c r="J40" s="76"/>
      <c r="K40" s="76"/>
      <c r="L40" s="76"/>
      <c r="M40" s="76"/>
      <c r="N40" s="76"/>
      <c r="O40" s="76"/>
      <c r="P40" s="76"/>
      <c r="Q40" s="76"/>
      <c r="R40" s="76"/>
      <c r="S40" s="76"/>
      <c r="T40" s="76"/>
      <c r="U40" s="76"/>
      <c r="V40" s="76"/>
      <c r="W40" s="76"/>
      <c r="X40" s="76"/>
      <c r="Y40" s="77"/>
      <c r="Z40" s="77"/>
    </row>
    <row r="41" spans="1:26" ht="65.099999999999994" customHeight="1">
      <c r="A41" s="105"/>
      <c r="B41" s="10">
        <v>250</v>
      </c>
      <c r="C41" s="10"/>
      <c r="D41" s="9"/>
      <c r="E41" s="10"/>
      <c r="F41" s="9"/>
      <c r="G41" s="9"/>
      <c r="H41" s="76"/>
      <c r="I41" s="76"/>
      <c r="J41" s="76"/>
      <c r="K41" s="76"/>
      <c r="L41" s="76"/>
      <c r="M41" s="76"/>
      <c r="N41" s="76"/>
      <c r="O41" s="76"/>
      <c r="P41" s="76"/>
      <c r="Q41" s="76"/>
      <c r="R41" s="76"/>
      <c r="S41" s="76"/>
      <c r="T41" s="76"/>
      <c r="U41" s="76"/>
      <c r="V41" s="76"/>
      <c r="W41" s="76"/>
      <c r="X41" s="76"/>
      <c r="Y41" s="77"/>
      <c r="Z41" s="77"/>
    </row>
    <row r="42" spans="1:26" ht="65.099999999999994" customHeight="1">
      <c r="A42" s="105"/>
      <c r="B42" s="10">
        <v>251</v>
      </c>
      <c r="C42" s="10"/>
      <c r="D42" s="9"/>
      <c r="E42" s="10">
        <v>180</v>
      </c>
      <c r="F42" s="9" t="s">
        <v>1861</v>
      </c>
      <c r="G42" s="9"/>
      <c r="H42" s="76"/>
      <c r="I42" s="76"/>
      <c r="J42" s="76"/>
      <c r="K42" s="76"/>
      <c r="L42" s="76"/>
      <c r="M42" s="76"/>
      <c r="N42" s="76"/>
      <c r="O42" s="76"/>
      <c r="P42" s="76"/>
      <c r="Q42" s="76"/>
      <c r="R42" s="76"/>
      <c r="S42" s="76"/>
      <c r="T42" s="76"/>
      <c r="U42" s="76"/>
      <c r="V42" s="76"/>
      <c r="W42" s="76"/>
      <c r="X42" s="76"/>
      <c r="Y42" s="77"/>
      <c r="Z42" s="77"/>
    </row>
    <row r="43" spans="1:26" ht="65.099999999999994" customHeight="1">
      <c r="A43" s="105"/>
      <c r="B43" s="10">
        <v>270</v>
      </c>
      <c r="C43" s="10"/>
      <c r="D43" s="9"/>
      <c r="E43" s="10"/>
      <c r="F43" s="9" t="s">
        <v>1867</v>
      </c>
      <c r="G43" s="9"/>
      <c r="H43" s="76"/>
      <c r="I43" s="76"/>
      <c r="J43" s="76"/>
      <c r="K43" s="76"/>
      <c r="L43" s="76"/>
      <c r="M43" s="76"/>
      <c r="N43" s="76"/>
      <c r="O43" s="76"/>
      <c r="P43" s="76"/>
      <c r="Q43" s="76"/>
      <c r="R43" s="76"/>
      <c r="S43" s="76"/>
      <c r="T43" s="76"/>
      <c r="U43" s="76"/>
      <c r="V43" s="76"/>
      <c r="W43" s="76"/>
      <c r="X43" s="76"/>
      <c r="Y43" s="77"/>
      <c r="Z43" s="77"/>
    </row>
    <row r="44" spans="1:26" ht="65.099999999999994" customHeight="1">
      <c r="A44" s="78"/>
      <c r="B44" s="10">
        <v>283</v>
      </c>
      <c r="C44" s="10">
        <v>520</v>
      </c>
      <c r="D44" s="9"/>
      <c r="E44" s="10">
        <v>200</v>
      </c>
      <c r="F44" s="9"/>
      <c r="G44" s="9"/>
      <c r="H44" s="76"/>
      <c r="I44" s="76"/>
      <c r="J44" s="76"/>
      <c r="K44" s="76"/>
      <c r="L44" s="76"/>
      <c r="M44" s="76"/>
      <c r="N44" s="76"/>
      <c r="O44" s="76"/>
      <c r="P44" s="76"/>
      <c r="Q44" s="76"/>
      <c r="R44" s="76"/>
      <c r="S44" s="76"/>
      <c r="T44" s="76"/>
      <c r="U44" s="76"/>
      <c r="V44" s="76"/>
      <c r="W44" s="76"/>
      <c r="X44" s="76"/>
      <c r="Y44" s="77"/>
      <c r="Z44" s="77"/>
    </row>
    <row r="45" spans="1:26" ht="65.099999999999994" customHeight="1">
      <c r="A45" s="76"/>
      <c r="B45" s="76">
        <v>285</v>
      </c>
      <c r="C45" s="76"/>
      <c r="D45" s="76"/>
      <c r="E45" s="76"/>
      <c r="F45" s="76"/>
      <c r="G45" s="76" t="s">
        <v>3109</v>
      </c>
      <c r="H45" s="76"/>
      <c r="I45" s="76"/>
      <c r="J45" s="76"/>
      <c r="K45" s="76"/>
      <c r="L45" s="76"/>
      <c r="M45" s="76"/>
      <c r="N45" s="76"/>
      <c r="O45" s="76"/>
      <c r="P45" s="76"/>
      <c r="Q45" s="76"/>
      <c r="R45" s="76"/>
      <c r="S45" s="76"/>
      <c r="T45" s="76"/>
      <c r="U45" s="76"/>
      <c r="V45" s="76"/>
      <c r="W45" s="76"/>
      <c r="X45" s="76"/>
      <c r="Y45" s="77"/>
      <c r="Z45" s="77"/>
    </row>
    <row r="46" spans="1:26" ht="65.099999999999994" customHeight="1">
      <c r="A46" s="76"/>
      <c r="B46" s="76">
        <v>288</v>
      </c>
      <c r="C46" s="76">
        <v>560</v>
      </c>
      <c r="D46" s="76"/>
      <c r="E46" s="76">
        <v>220</v>
      </c>
      <c r="F46" s="76"/>
      <c r="G46" s="76"/>
      <c r="H46" s="76"/>
      <c r="I46" s="76"/>
      <c r="J46" s="76"/>
      <c r="K46" s="76"/>
      <c r="L46" s="76"/>
      <c r="M46" s="76"/>
      <c r="N46" s="76"/>
      <c r="O46" s="76"/>
      <c r="P46" s="76"/>
      <c r="Q46" s="76"/>
      <c r="R46" s="76"/>
      <c r="S46" s="76"/>
      <c r="T46" s="76"/>
      <c r="U46" s="76"/>
      <c r="V46" s="76"/>
      <c r="W46" s="76"/>
      <c r="X46" s="76"/>
      <c r="Y46" s="77"/>
      <c r="Z46" s="77"/>
    </row>
    <row r="47" spans="1:26" ht="65.099999999999994" customHeight="1">
      <c r="A47" s="76"/>
      <c r="B47" s="76"/>
      <c r="C47" s="76"/>
      <c r="D47" s="76"/>
      <c r="E47" s="76"/>
      <c r="F47" s="76"/>
      <c r="G47" s="76"/>
      <c r="H47" s="76"/>
      <c r="I47" s="76"/>
      <c r="J47" s="76"/>
      <c r="K47" s="76"/>
      <c r="L47" s="76"/>
      <c r="M47" s="76"/>
      <c r="N47" s="76"/>
      <c r="O47" s="76"/>
      <c r="P47" s="76"/>
      <c r="Q47" s="76"/>
      <c r="R47" s="76"/>
      <c r="S47" s="76"/>
      <c r="T47" s="76"/>
      <c r="U47" s="76"/>
      <c r="V47" s="76"/>
      <c r="W47" s="76"/>
      <c r="X47" s="76"/>
      <c r="Y47" s="77"/>
      <c r="Z47" s="77"/>
    </row>
    <row r="48" spans="1:26" ht="65.099999999999994" customHeight="1">
      <c r="A48" s="76"/>
      <c r="B48" s="76"/>
      <c r="C48" s="76"/>
      <c r="D48" s="76"/>
      <c r="E48" s="76"/>
      <c r="F48" s="76"/>
      <c r="G48" s="76"/>
      <c r="H48" s="76"/>
      <c r="I48" s="76"/>
      <c r="J48" s="76"/>
      <c r="K48" s="76"/>
      <c r="L48" s="76"/>
      <c r="M48" s="76"/>
      <c r="N48" s="76"/>
      <c r="O48" s="76"/>
      <c r="P48" s="76"/>
      <c r="Q48" s="76"/>
      <c r="R48" s="76"/>
      <c r="S48" s="76"/>
      <c r="T48" s="76"/>
      <c r="U48" s="76"/>
      <c r="V48" s="76"/>
      <c r="W48" s="76"/>
      <c r="X48" s="76"/>
      <c r="Y48" s="77"/>
      <c r="Z48" s="77"/>
    </row>
    <row r="49" spans="1:26" ht="65.099999999999994" customHeight="1">
      <c r="A49" s="76"/>
      <c r="B49" s="76"/>
      <c r="C49" s="76"/>
      <c r="D49" s="76"/>
      <c r="E49" s="76"/>
      <c r="F49" s="76"/>
      <c r="G49" s="76"/>
      <c r="H49" s="76"/>
      <c r="I49" s="76"/>
      <c r="J49" s="76"/>
      <c r="K49" s="76"/>
      <c r="L49" s="76"/>
      <c r="M49" s="76"/>
      <c r="N49" s="76"/>
      <c r="O49" s="76"/>
      <c r="P49" s="76"/>
      <c r="Q49" s="76"/>
      <c r="R49" s="76"/>
      <c r="S49" s="76"/>
      <c r="T49" s="76"/>
      <c r="U49" s="76"/>
      <c r="V49" s="76"/>
      <c r="W49" s="76"/>
      <c r="X49" s="76"/>
      <c r="Y49" s="77"/>
      <c r="Z49" s="77"/>
    </row>
    <row r="50" spans="1:26" ht="65.099999999999994" customHeight="1">
      <c r="A50" s="76"/>
      <c r="B50" s="76"/>
      <c r="C50" s="76"/>
      <c r="D50" s="76"/>
      <c r="E50" s="76"/>
      <c r="F50" s="76"/>
      <c r="G50" s="76"/>
      <c r="H50" s="76"/>
      <c r="I50" s="76"/>
      <c r="J50" s="76"/>
      <c r="K50" s="76"/>
      <c r="L50" s="76"/>
      <c r="M50" s="76"/>
      <c r="N50" s="76"/>
      <c r="O50" s="76"/>
      <c r="P50" s="76"/>
      <c r="Q50" s="76"/>
      <c r="R50" s="76"/>
      <c r="S50" s="76"/>
      <c r="T50" s="76"/>
      <c r="U50" s="76"/>
      <c r="V50" s="76"/>
      <c r="W50" s="76"/>
      <c r="X50" s="76"/>
      <c r="Y50" s="77"/>
      <c r="Z50" s="77"/>
    </row>
    <row r="51" spans="1:26" ht="65.099999999999994" customHeight="1">
      <c r="A51" s="76"/>
      <c r="B51" s="76"/>
      <c r="C51" s="76"/>
      <c r="D51" s="76"/>
      <c r="E51" s="76"/>
      <c r="F51" s="76"/>
      <c r="G51" s="76"/>
      <c r="H51" s="76"/>
      <c r="I51" s="76"/>
      <c r="J51" s="76"/>
      <c r="K51" s="76"/>
      <c r="L51" s="76"/>
      <c r="M51" s="76"/>
      <c r="N51" s="76"/>
      <c r="O51" s="76"/>
      <c r="P51" s="76"/>
      <c r="Q51" s="76"/>
      <c r="R51" s="76"/>
      <c r="S51" s="76"/>
      <c r="T51" s="76"/>
      <c r="U51" s="76"/>
      <c r="V51" s="76"/>
      <c r="W51" s="76"/>
      <c r="X51" s="76"/>
      <c r="Y51" s="77"/>
      <c r="Z51" s="77"/>
    </row>
    <row r="52" spans="1:26" ht="65.099999999999994" customHeight="1">
      <c r="A52" s="76"/>
      <c r="B52" s="76"/>
      <c r="C52" s="76"/>
      <c r="D52" s="76"/>
      <c r="E52" s="76"/>
      <c r="F52" s="76"/>
      <c r="G52" s="76"/>
      <c r="H52" s="76"/>
      <c r="I52" s="76"/>
      <c r="J52" s="76"/>
      <c r="K52" s="76"/>
      <c r="L52" s="76"/>
      <c r="M52" s="76"/>
      <c r="N52" s="76"/>
      <c r="O52" s="76"/>
      <c r="P52" s="76"/>
      <c r="Q52" s="76"/>
      <c r="R52" s="76"/>
      <c r="S52" s="76"/>
      <c r="T52" s="76"/>
      <c r="U52" s="76"/>
      <c r="V52" s="76"/>
      <c r="W52" s="76"/>
      <c r="X52" s="76"/>
      <c r="Y52" s="77"/>
      <c r="Z52" s="77"/>
    </row>
    <row r="53" spans="1:26" ht="65.099999999999994" customHeight="1">
      <c r="A53" s="76"/>
      <c r="B53" s="76"/>
      <c r="C53" s="76"/>
      <c r="D53" s="76"/>
      <c r="E53" s="76"/>
      <c r="F53" s="76"/>
      <c r="G53" s="76"/>
      <c r="H53" s="76"/>
      <c r="I53" s="76"/>
      <c r="J53" s="76"/>
      <c r="K53" s="76"/>
      <c r="L53" s="76"/>
      <c r="M53" s="76"/>
      <c r="N53" s="76"/>
      <c r="O53" s="76"/>
      <c r="P53" s="76"/>
      <c r="Q53" s="76"/>
      <c r="R53" s="76"/>
      <c r="S53" s="76"/>
      <c r="T53" s="76"/>
      <c r="U53" s="76"/>
      <c r="V53" s="76"/>
      <c r="W53" s="76"/>
      <c r="X53" s="76"/>
      <c r="Y53" s="77"/>
      <c r="Z53" s="77"/>
    </row>
    <row r="54" spans="1:26" ht="65.099999999999994"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7"/>
      <c r="Z54" s="77"/>
    </row>
    <row r="55" spans="1:26" ht="65.099999999999994"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7"/>
      <c r="Z55" s="77"/>
    </row>
    <row r="56" spans="1:26" ht="65.099999999999994"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7"/>
      <c r="Z56" s="77"/>
    </row>
    <row r="57" spans="1:26" ht="65.099999999999994"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7"/>
      <c r="Z57" s="77"/>
    </row>
    <row r="58" spans="1:26" ht="65.099999999999994"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7"/>
      <c r="Z58" s="77"/>
    </row>
    <row r="59" spans="1:26" ht="65.099999999999994"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7"/>
      <c r="Z59" s="77"/>
    </row>
    <row r="60" spans="1:26" ht="65.099999999999994"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7"/>
      <c r="Z60" s="77"/>
    </row>
    <row r="61" spans="1:26" ht="65.099999999999994"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7"/>
      <c r="Z61" s="77"/>
    </row>
    <row r="62" spans="1:26" ht="65.099999999999994"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7"/>
      <c r="Z62" s="77"/>
    </row>
    <row r="63" spans="1:26" ht="65.099999999999994"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7"/>
      <c r="Z63" s="77"/>
    </row>
    <row r="64" spans="1:26" ht="65.099999999999994"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7"/>
      <c r="Z64" s="77"/>
    </row>
    <row r="65" spans="1:26" ht="65.099999999999994"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7"/>
      <c r="Z65" s="77"/>
    </row>
    <row r="66" spans="1:26" ht="65.099999999999994"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7"/>
      <c r="Z66" s="77"/>
    </row>
    <row r="67" spans="1:26" ht="65.099999999999994"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7"/>
      <c r="Z67" s="77"/>
    </row>
    <row r="68" spans="1:26" ht="65.099999999999994"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7"/>
      <c r="Z68" s="77"/>
    </row>
    <row r="69" spans="1:26" ht="65.099999999999994"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7"/>
      <c r="Z69" s="77"/>
    </row>
    <row r="70" spans="1:26" ht="65.099999999999994" customHeight="1">
      <c r="A70" s="76"/>
      <c r="B70" s="76"/>
      <c r="C70" s="76"/>
      <c r="D70" s="76"/>
      <c r="E70" s="76"/>
      <c r="F70" s="76"/>
      <c r="G70" s="76"/>
      <c r="H70" s="76"/>
      <c r="I70" s="76"/>
      <c r="J70" s="76"/>
      <c r="K70" s="76"/>
      <c r="L70" s="76"/>
      <c r="M70" s="76"/>
      <c r="N70" s="76"/>
      <c r="O70" s="76"/>
      <c r="P70" s="76"/>
      <c r="Q70" s="76"/>
      <c r="R70" s="76"/>
      <c r="S70" s="76"/>
      <c r="T70" s="76"/>
      <c r="U70" s="76"/>
      <c r="V70" s="76"/>
      <c r="W70" s="76"/>
      <c r="X70" s="76"/>
      <c r="Y70" s="77"/>
      <c r="Z70" s="77"/>
    </row>
    <row r="71" spans="1:26" ht="65.099999999999994" customHeight="1">
      <c r="A71" s="76"/>
      <c r="B71" s="76"/>
      <c r="C71" s="76"/>
      <c r="D71" s="76"/>
      <c r="E71" s="76"/>
      <c r="F71" s="76"/>
      <c r="G71" s="76"/>
      <c r="H71" s="76"/>
      <c r="I71" s="76"/>
      <c r="J71" s="76"/>
      <c r="K71" s="76"/>
      <c r="L71" s="76"/>
      <c r="M71" s="76"/>
      <c r="N71" s="76"/>
      <c r="O71" s="76"/>
      <c r="P71" s="76"/>
      <c r="Q71" s="76"/>
      <c r="R71" s="76"/>
      <c r="S71" s="76"/>
      <c r="T71" s="76"/>
      <c r="U71" s="76"/>
      <c r="V71" s="76"/>
      <c r="W71" s="76"/>
      <c r="X71" s="76"/>
      <c r="Y71" s="77"/>
      <c r="Z71" s="77"/>
    </row>
    <row r="72" spans="1:26" ht="65.099999999999994" customHeight="1">
      <c r="A72" s="76"/>
      <c r="B72" s="76"/>
      <c r="C72" s="76"/>
      <c r="D72" s="76"/>
      <c r="E72" s="76"/>
      <c r="F72" s="76"/>
      <c r="G72" s="76"/>
      <c r="H72" s="76"/>
      <c r="I72" s="76"/>
      <c r="J72" s="76"/>
      <c r="K72" s="76"/>
      <c r="L72" s="76"/>
      <c r="M72" s="76"/>
      <c r="N72" s="76"/>
      <c r="O72" s="76"/>
      <c r="P72" s="76"/>
      <c r="Q72" s="76"/>
      <c r="R72" s="76"/>
      <c r="S72" s="76"/>
      <c r="T72" s="76"/>
      <c r="U72" s="76"/>
      <c r="V72" s="76"/>
      <c r="W72" s="76"/>
      <c r="X72" s="76"/>
      <c r="Y72" s="77"/>
      <c r="Z72" s="77"/>
    </row>
    <row r="73" spans="1:26" ht="65.099999999999994" customHeight="1">
      <c r="A73" s="76"/>
      <c r="B73" s="76"/>
      <c r="C73" s="76"/>
      <c r="D73" s="76"/>
      <c r="E73" s="76"/>
      <c r="F73" s="76"/>
      <c r="G73" s="76"/>
      <c r="H73" s="76"/>
      <c r="I73" s="76"/>
      <c r="J73" s="76"/>
      <c r="K73" s="76"/>
      <c r="L73" s="76"/>
      <c r="M73" s="76"/>
      <c r="N73" s="76"/>
      <c r="O73" s="76"/>
      <c r="P73" s="76"/>
      <c r="Q73" s="76"/>
      <c r="R73" s="76"/>
      <c r="S73" s="76"/>
      <c r="T73" s="76"/>
      <c r="U73" s="76"/>
      <c r="V73" s="76"/>
      <c r="W73" s="76"/>
      <c r="X73" s="76"/>
      <c r="Y73" s="77"/>
      <c r="Z73" s="77"/>
    </row>
    <row r="74" spans="1:26" ht="65.099999999999994" customHeight="1">
      <c r="A74" s="76"/>
      <c r="B74" s="76"/>
      <c r="C74" s="76"/>
      <c r="D74" s="76"/>
      <c r="E74" s="76"/>
      <c r="F74" s="76"/>
      <c r="G74" s="76"/>
      <c r="H74" s="76"/>
      <c r="I74" s="76"/>
      <c r="J74" s="76"/>
      <c r="K74" s="76"/>
      <c r="L74" s="76"/>
      <c r="M74" s="76"/>
      <c r="N74" s="76"/>
      <c r="O74" s="76"/>
      <c r="P74" s="76"/>
      <c r="Q74" s="76"/>
      <c r="R74" s="76"/>
      <c r="S74" s="76"/>
      <c r="T74" s="76"/>
      <c r="U74" s="76"/>
      <c r="V74" s="76"/>
      <c r="W74" s="76"/>
      <c r="X74" s="76"/>
      <c r="Y74" s="77"/>
      <c r="Z74" s="77"/>
    </row>
    <row r="75" spans="1:26" ht="65.099999999999994" customHeight="1">
      <c r="A75" s="76"/>
      <c r="B75" s="76"/>
      <c r="C75" s="76"/>
      <c r="D75" s="76"/>
      <c r="E75" s="76"/>
      <c r="F75" s="76"/>
      <c r="G75" s="76"/>
      <c r="H75" s="76"/>
      <c r="I75" s="76"/>
      <c r="J75" s="76"/>
      <c r="K75" s="76"/>
      <c r="L75" s="76"/>
      <c r="M75" s="76"/>
      <c r="N75" s="76"/>
      <c r="O75" s="76"/>
      <c r="P75" s="76"/>
      <c r="Q75" s="76"/>
      <c r="R75" s="76"/>
      <c r="S75" s="76"/>
      <c r="T75" s="76"/>
      <c r="U75" s="76"/>
      <c r="V75" s="76"/>
      <c r="W75" s="76"/>
      <c r="X75" s="76"/>
      <c r="Y75" s="77"/>
      <c r="Z75" s="77"/>
    </row>
    <row r="76" spans="1:26" ht="65.099999999999994" customHeight="1">
      <c r="A76" s="76"/>
      <c r="B76" s="76"/>
      <c r="C76" s="76"/>
      <c r="D76" s="76"/>
      <c r="E76" s="76"/>
      <c r="F76" s="76"/>
      <c r="G76" s="76"/>
      <c r="H76" s="76"/>
      <c r="I76" s="76"/>
      <c r="J76" s="76"/>
      <c r="K76" s="76"/>
      <c r="L76" s="76"/>
      <c r="M76" s="76"/>
      <c r="N76" s="76"/>
      <c r="O76" s="76"/>
      <c r="P76" s="76"/>
      <c r="Q76" s="76"/>
      <c r="R76" s="76"/>
      <c r="S76" s="76"/>
      <c r="T76" s="76"/>
      <c r="U76" s="76"/>
      <c r="V76" s="76"/>
      <c r="W76" s="76"/>
      <c r="X76" s="76"/>
      <c r="Y76" s="77"/>
      <c r="Z76" s="77"/>
    </row>
    <row r="77" spans="1:26" ht="65.099999999999994" customHeight="1">
      <c r="A77" s="76"/>
      <c r="B77" s="76"/>
      <c r="C77" s="76"/>
      <c r="D77" s="76"/>
      <c r="E77" s="76"/>
      <c r="F77" s="76"/>
      <c r="G77" s="76"/>
      <c r="H77" s="76"/>
      <c r="I77" s="76"/>
      <c r="J77" s="76"/>
      <c r="K77" s="76"/>
      <c r="L77" s="76"/>
      <c r="M77" s="76"/>
      <c r="N77" s="76"/>
      <c r="O77" s="76"/>
      <c r="P77" s="76"/>
      <c r="Q77" s="76"/>
      <c r="R77" s="76"/>
      <c r="S77" s="76"/>
      <c r="T77" s="76"/>
      <c r="U77" s="76"/>
      <c r="V77" s="76"/>
      <c r="W77" s="76"/>
      <c r="X77" s="76"/>
      <c r="Y77" s="77"/>
      <c r="Z77" s="77"/>
    </row>
    <row r="78" spans="1:26" ht="65.099999999999994" customHeight="1">
      <c r="A78" s="76"/>
      <c r="B78" s="76"/>
      <c r="C78" s="76"/>
      <c r="D78" s="76"/>
      <c r="E78" s="76"/>
      <c r="F78" s="76"/>
      <c r="G78" s="76"/>
      <c r="H78" s="76"/>
      <c r="I78" s="76"/>
      <c r="J78" s="76"/>
      <c r="K78" s="76"/>
      <c r="L78" s="76"/>
      <c r="M78" s="76"/>
      <c r="N78" s="76"/>
      <c r="O78" s="76"/>
      <c r="P78" s="76"/>
      <c r="Q78" s="76"/>
      <c r="R78" s="76"/>
      <c r="S78" s="76"/>
      <c r="T78" s="76"/>
      <c r="U78" s="76"/>
      <c r="V78" s="76"/>
      <c r="W78" s="76"/>
      <c r="X78" s="76"/>
      <c r="Y78" s="77"/>
      <c r="Z78" s="77"/>
    </row>
    <row r="79" spans="1:26" ht="65.099999999999994" customHeight="1">
      <c r="A79" s="76"/>
      <c r="B79" s="76"/>
      <c r="C79" s="76"/>
      <c r="D79" s="76"/>
      <c r="E79" s="76"/>
      <c r="F79" s="76"/>
      <c r="G79" s="76"/>
      <c r="H79" s="76"/>
      <c r="I79" s="76"/>
      <c r="J79" s="76"/>
      <c r="K79" s="76"/>
      <c r="L79" s="76"/>
      <c r="M79" s="76"/>
      <c r="N79" s="76"/>
      <c r="O79" s="76"/>
      <c r="P79" s="76"/>
      <c r="Q79" s="76"/>
      <c r="R79" s="76"/>
      <c r="S79" s="76"/>
      <c r="T79" s="76"/>
      <c r="U79" s="76"/>
      <c r="V79" s="76"/>
      <c r="W79" s="76"/>
      <c r="X79" s="76"/>
      <c r="Y79" s="77"/>
      <c r="Z79" s="77"/>
    </row>
    <row r="80" spans="1:26" ht="65.099999999999994" customHeight="1">
      <c r="A80" s="76"/>
      <c r="B80" s="76"/>
      <c r="C80" s="76"/>
      <c r="D80" s="76"/>
      <c r="E80" s="76"/>
      <c r="F80" s="76"/>
      <c r="G80" s="76"/>
      <c r="H80" s="76"/>
      <c r="I80" s="76"/>
      <c r="J80" s="76"/>
      <c r="K80" s="76"/>
      <c r="L80" s="76"/>
      <c r="M80" s="76"/>
      <c r="N80" s="76"/>
      <c r="O80" s="76"/>
      <c r="P80" s="76"/>
      <c r="Q80" s="76"/>
      <c r="R80" s="76"/>
      <c r="S80" s="76"/>
      <c r="T80" s="76"/>
      <c r="U80" s="76"/>
      <c r="V80" s="76"/>
      <c r="W80" s="76"/>
      <c r="X80" s="76"/>
      <c r="Y80" s="77"/>
      <c r="Z80" s="77"/>
    </row>
    <row r="81" spans="1:26" ht="65.099999999999994" customHeight="1">
      <c r="A81" s="76"/>
      <c r="B81" s="76"/>
      <c r="C81" s="76"/>
      <c r="D81" s="76"/>
      <c r="E81" s="76"/>
      <c r="F81" s="76"/>
      <c r="G81" s="76"/>
      <c r="H81" s="76"/>
      <c r="I81" s="76"/>
      <c r="J81" s="76"/>
      <c r="K81" s="76"/>
      <c r="L81" s="76"/>
      <c r="M81" s="76"/>
      <c r="N81" s="76"/>
      <c r="O81" s="76"/>
      <c r="P81" s="76"/>
      <c r="Q81" s="76"/>
      <c r="R81" s="76"/>
      <c r="S81" s="76"/>
      <c r="T81" s="76"/>
      <c r="U81" s="76"/>
      <c r="V81" s="76"/>
      <c r="W81" s="76"/>
      <c r="X81" s="76"/>
      <c r="Y81" s="77"/>
      <c r="Z81" s="77"/>
    </row>
    <row r="82" spans="1:26" ht="65.099999999999994" customHeight="1">
      <c r="A82" s="76"/>
      <c r="B82" s="76"/>
      <c r="C82" s="76"/>
      <c r="D82" s="76"/>
      <c r="E82" s="76"/>
      <c r="F82" s="76"/>
      <c r="G82" s="76"/>
      <c r="H82" s="76"/>
      <c r="I82" s="76"/>
      <c r="J82" s="76"/>
      <c r="K82" s="76"/>
      <c r="L82" s="76"/>
      <c r="M82" s="76"/>
      <c r="N82" s="76"/>
      <c r="O82" s="76"/>
      <c r="P82" s="76"/>
      <c r="Q82" s="76"/>
      <c r="R82" s="76"/>
      <c r="S82" s="76"/>
      <c r="T82" s="76"/>
      <c r="U82" s="76"/>
      <c r="V82" s="76"/>
      <c r="W82" s="76"/>
      <c r="X82" s="76"/>
      <c r="Y82" s="77"/>
      <c r="Z82" s="77"/>
    </row>
    <row r="83" spans="1:26" ht="65.099999999999994" customHeight="1">
      <c r="A83" s="76"/>
      <c r="B83" s="76"/>
      <c r="C83" s="76"/>
      <c r="D83" s="76"/>
      <c r="E83" s="76"/>
      <c r="F83" s="76"/>
      <c r="G83" s="76"/>
      <c r="H83" s="76"/>
      <c r="I83" s="76"/>
      <c r="J83" s="76"/>
      <c r="K83" s="76"/>
      <c r="L83" s="76"/>
      <c r="M83" s="76"/>
      <c r="N83" s="76"/>
      <c r="O83" s="76"/>
      <c r="P83" s="76"/>
      <c r="Q83" s="76"/>
      <c r="R83" s="76"/>
      <c r="S83" s="76"/>
      <c r="T83" s="76"/>
      <c r="U83" s="76"/>
      <c r="V83" s="76"/>
      <c r="W83" s="76"/>
      <c r="X83" s="76"/>
      <c r="Y83" s="77"/>
      <c r="Z83" s="77"/>
    </row>
    <row r="84" spans="1:26" ht="65.099999999999994" customHeight="1">
      <c r="A84" s="76"/>
      <c r="B84" s="76"/>
      <c r="C84" s="76"/>
      <c r="D84" s="76"/>
      <c r="E84" s="76"/>
      <c r="F84" s="76"/>
      <c r="G84" s="76"/>
      <c r="H84" s="76"/>
      <c r="I84" s="76"/>
      <c r="J84" s="76"/>
      <c r="K84" s="76"/>
      <c r="L84" s="76"/>
      <c r="M84" s="76"/>
      <c r="N84" s="76"/>
      <c r="O84" s="76"/>
      <c r="P84" s="76"/>
      <c r="Q84" s="76"/>
      <c r="R84" s="76"/>
      <c r="S84" s="76"/>
      <c r="T84" s="76"/>
      <c r="U84" s="76"/>
      <c r="V84" s="76"/>
      <c r="W84" s="76"/>
      <c r="X84" s="76"/>
      <c r="Y84" s="77"/>
      <c r="Z84" s="77"/>
    </row>
    <row r="85" spans="1:26" ht="65.099999999999994" customHeight="1">
      <c r="A85" s="76"/>
      <c r="B85" s="76"/>
      <c r="C85" s="76"/>
      <c r="D85" s="76"/>
      <c r="E85" s="76"/>
      <c r="F85" s="76"/>
      <c r="G85" s="76"/>
      <c r="H85" s="76"/>
      <c r="I85" s="76"/>
      <c r="J85" s="76"/>
      <c r="K85" s="76"/>
      <c r="L85" s="76"/>
      <c r="M85" s="76"/>
      <c r="N85" s="76"/>
      <c r="O85" s="76"/>
      <c r="P85" s="76"/>
      <c r="Q85" s="76"/>
      <c r="R85" s="76"/>
      <c r="S85" s="76"/>
      <c r="T85" s="76"/>
      <c r="U85" s="76"/>
      <c r="V85" s="76"/>
      <c r="W85" s="76"/>
      <c r="X85" s="76"/>
      <c r="Y85" s="77"/>
      <c r="Z85" s="77"/>
    </row>
    <row r="86" spans="1:26" ht="65.099999999999994" customHeight="1">
      <c r="A86" s="76"/>
      <c r="B86" s="76"/>
      <c r="C86" s="76"/>
      <c r="D86" s="76"/>
      <c r="E86" s="76"/>
      <c r="F86" s="76"/>
      <c r="G86" s="76"/>
      <c r="H86" s="76"/>
      <c r="I86" s="76"/>
      <c r="J86" s="76"/>
      <c r="K86" s="76"/>
      <c r="L86" s="76"/>
      <c r="M86" s="76"/>
      <c r="N86" s="76"/>
      <c r="O86" s="76"/>
      <c r="P86" s="76"/>
      <c r="Q86" s="76"/>
      <c r="R86" s="76"/>
      <c r="S86" s="76"/>
      <c r="T86" s="76"/>
      <c r="U86" s="76"/>
      <c r="V86" s="76"/>
      <c r="W86" s="76"/>
      <c r="X86" s="76"/>
      <c r="Y86" s="77"/>
      <c r="Z86" s="77"/>
    </row>
    <row r="87" spans="1:26" ht="65.099999999999994" customHeight="1">
      <c r="A87" s="76"/>
      <c r="B87" s="76"/>
      <c r="C87" s="76"/>
      <c r="D87" s="76"/>
      <c r="E87" s="76"/>
      <c r="F87" s="76"/>
      <c r="G87" s="76"/>
      <c r="H87" s="76"/>
      <c r="I87" s="76"/>
      <c r="J87" s="76"/>
      <c r="K87" s="76"/>
      <c r="L87" s="76"/>
      <c r="M87" s="76"/>
      <c r="N87" s="76"/>
      <c r="O87" s="76"/>
      <c r="P87" s="76"/>
      <c r="Q87" s="76"/>
      <c r="R87" s="76"/>
      <c r="S87" s="76"/>
      <c r="T87" s="76"/>
      <c r="U87" s="76"/>
      <c r="V87" s="76"/>
      <c r="W87" s="76"/>
      <c r="X87" s="76"/>
      <c r="Y87" s="77"/>
      <c r="Z87" s="77"/>
    </row>
    <row r="88" spans="1:26" ht="65.099999999999994" customHeight="1">
      <c r="A88" s="76"/>
      <c r="B88" s="76"/>
      <c r="C88" s="76"/>
      <c r="D88" s="76"/>
      <c r="E88" s="76"/>
      <c r="F88" s="76"/>
      <c r="G88" s="76"/>
      <c r="H88" s="76"/>
      <c r="I88" s="76"/>
      <c r="J88" s="76"/>
      <c r="K88" s="76"/>
      <c r="L88" s="76"/>
      <c r="M88" s="76"/>
      <c r="N88" s="76"/>
      <c r="O88" s="76"/>
      <c r="P88" s="76"/>
      <c r="Q88" s="76"/>
      <c r="R88" s="76"/>
      <c r="S88" s="76"/>
      <c r="T88" s="76"/>
      <c r="U88" s="76"/>
      <c r="V88" s="76"/>
      <c r="W88" s="76"/>
      <c r="X88" s="76"/>
      <c r="Y88" s="77"/>
      <c r="Z88" s="77"/>
    </row>
    <row r="89" spans="1:26" ht="65.099999999999994" customHeight="1">
      <c r="A89" s="76"/>
      <c r="B89" s="76"/>
      <c r="C89" s="76"/>
      <c r="D89" s="76"/>
      <c r="E89" s="76"/>
      <c r="F89" s="76"/>
      <c r="G89" s="76"/>
      <c r="H89" s="76"/>
      <c r="I89" s="76"/>
      <c r="J89" s="76"/>
      <c r="K89" s="76"/>
      <c r="L89" s="76"/>
      <c r="M89" s="76"/>
      <c r="N89" s="76"/>
      <c r="O89" s="76"/>
      <c r="P89" s="76"/>
      <c r="Q89" s="76"/>
      <c r="R89" s="76"/>
      <c r="S89" s="76"/>
      <c r="T89" s="76"/>
      <c r="U89" s="76"/>
      <c r="V89" s="76"/>
      <c r="W89" s="76"/>
      <c r="X89" s="76"/>
      <c r="Y89" s="77"/>
      <c r="Z89" s="77"/>
    </row>
    <row r="90" spans="1:26" ht="65.099999999999994" customHeight="1">
      <c r="A90" s="76"/>
      <c r="B90" s="76"/>
      <c r="C90" s="76"/>
      <c r="D90" s="76"/>
      <c r="E90" s="76"/>
      <c r="F90" s="76"/>
      <c r="G90" s="76"/>
      <c r="H90" s="76"/>
      <c r="I90" s="76"/>
      <c r="J90" s="76"/>
      <c r="K90" s="76"/>
      <c r="L90" s="76"/>
      <c r="M90" s="76"/>
      <c r="N90" s="76"/>
      <c r="O90" s="76"/>
      <c r="P90" s="76"/>
      <c r="Q90" s="76"/>
      <c r="R90" s="76"/>
      <c r="S90" s="76"/>
      <c r="T90" s="76"/>
      <c r="U90" s="76"/>
      <c r="V90" s="76"/>
      <c r="W90" s="76"/>
      <c r="X90" s="76"/>
      <c r="Y90" s="77"/>
      <c r="Z90" s="77"/>
    </row>
    <row r="91" spans="1:26" ht="65.099999999999994" customHeight="1">
      <c r="A91" s="76"/>
      <c r="B91" s="76"/>
      <c r="C91" s="76"/>
      <c r="D91" s="76"/>
      <c r="E91" s="76"/>
      <c r="F91" s="76"/>
      <c r="G91" s="76"/>
      <c r="H91" s="76"/>
      <c r="I91" s="76"/>
      <c r="J91" s="76"/>
      <c r="K91" s="76"/>
      <c r="L91" s="76"/>
      <c r="M91" s="76"/>
      <c r="N91" s="76"/>
      <c r="O91" s="76"/>
      <c r="P91" s="76"/>
      <c r="Q91" s="76"/>
      <c r="R91" s="76"/>
      <c r="S91" s="76"/>
      <c r="T91" s="76"/>
      <c r="U91" s="76"/>
      <c r="V91" s="76"/>
      <c r="W91" s="76"/>
      <c r="X91" s="76"/>
      <c r="Y91" s="77"/>
      <c r="Z91" s="77"/>
    </row>
    <row r="92" spans="1:26" ht="65.099999999999994" customHeight="1">
      <c r="A92" s="76"/>
      <c r="B92" s="76"/>
      <c r="C92" s="76"/>
      <c r="D92" s="76"/>
      <c r="E92" s="76"/>
      <c r="F92" s="76"/>
      <c r="G92" s="76"/>
      <c r="H92" s="76"/>
      <c r="I92" s="76"/>
      <c r="J92" s="76"/>
      <c r="K92" s="76"/>
      <c r="L92" s="76"/>
      <c r="M92" s="76"/>
      <c r="N92" s="76"/>
      <c r="O92" s="76"/>
      <c r="P92" s="76"/>
      <c r="Q92" s="76"/>
      <c r="R92" s="76"/>
      <c r="S92" s="76"/>
      <c r="T92" s="76"/>
      <c r="U92" s="76"/>
      <c r="V92" s="76"/>
      <c r="W92" s="76"/>
      <c r="X92" s="76"/>
      <c r="Y92" s="77"/>
      <c r="Z92" s="77"/>
    </row>
    <row r="93" spans="1:26" ht="65.099999999999994" customHeight="1">
      <c r="A93" s="76"/>
      <c r="B93" s="76"/>
      <c r="C93" s="76"/>
      <c r="D93" s="76"/>
      <c r="E93" s="76"/>
      <c r="F93" s="76"/>
      <c r="G93" s="76"/>
      <c r="H93" s="76"/>
      <c r="I93" s="76"/>
      <c r="J93" s="76"/>
      <c r="K93" s="76"/>
      <c r="L93" s="76"/>
      <c r="M93" s="76"/>
      <c r="N93" s="76"/>
      <c r="O93" s="76"/>
      <c r="P93" s="76"/>
      <c r="Q93" s="76"/>
      <c r="R93" s="76"/>
      <c r="S93" s="76"/>
      <c r="T93" s="76"/>
      <c r="U93" s="76"/>
      <c r="V93" s="76"/>
      <c r="W93" s="76"/>
      <c r="X93" s="76"/>
      <c r="Y93" s="77"/>
      <c r="Z93" s="77"/>
    </row>
    <row r="94" spans="1:26" ht="65.099999999999994" customHeight="1">
      <c r="A94" s="76"/>
      <c r="B94" s="76"/>
      <c r="C94" s="76"/>
      <c r="D94" s="76"/>
      <c r="E94" s="76"/>
      <c r="F94" s="76"/>
      <c r="G94" s="76"/>
      <c r="H94" s="76"/>
      <c r="I94" s="76"/>
      <c r="J94" s="76"/>
      <c r="K94" s="76"/>
      <c r="L94" s="76"/>
      <c r="M94" s="76"/>
      <c r="N94" s="76"/>
      <c r="O94" s="76"/>
      <c r="P94" s="76"/>
      <c r="Q94" s="76"/>
      <c r="R94" s="76"/>
      <c r="S94" s="76"/>
      <c r="T94" s="76"/>
      <c r="U94" s="76"/>
      <c r="V94" s="76"/>
      <c r="W94" s="76"/>
      <c r="X94" s="76"/>
      <c r="Y94" s="77"/>
      <c r="Z94" s="77"/>
    </row>
    <row r="95" spans="1:26" ht="65.099999999999994" customHeight="1">
      <c r="A95" s="76"/>
      <c r="B95" s="76"/>
      <c r="C95" s="76"/>
      <c r="D95" s="76"/>
      <c r="E95" s="76"/>
      <c r="F95" s="76"/>
      <c r="G95" s="76"/>
      <c r="H95" s="76"/>
      <c r="I95" s="76"/>
      <c r="J95" s="76"/>
      <c r="K95" s="76"/>
      <c r="L95" s="76"/>
      <c r="M95" s="76"/>
      <c r="N95" s="76"/>
      <c r="O95" s="76"/>
      <c r="P95" s="76"/>
      <c r="Q95" s="76"/>
      <c r="R95" s="76"/>
      <c r="S95" s="76"/>
      <c r="T95" s="76"/>
      <c r="U95" s="76"/>
      <c r="V95" s="76"/>
      <c r="W95" s="76"/>
      <c r="X95" s="76"/>
      <c r="Y95" s="77"/>
      <c r="Z95" s="77"/>
    </row>
    <row r="96" spans="1:26" ht="65.099999999999994" customHeight="1">
      <c r="A96" s="76"/>
      <c r="B96" s="76"/>
      <c r="C96" s="76"/>
      <c r="D96" s="76"/>
      <c r="E96" s="76"/>
      <c r="F96" s="76"/>
      <c r="G96" s="76"/>
      <c r="H96" s="76"/>
      <c r="I96" s="76"/>
      <c r="J96" s="76"/>
      <c r="K96" s="76"/>
      <c r="L96" s="76"/>
      <c r="M96" s="76"/>
      <c r="N96" s="76"/>
      <c r="O96" s="76"/>
      <c r="P96" s="76"/>
      <c r="Q96" s="76"/>
      <c r="R96" s="76"/>
      <c r="S96" s="76"/>
      <c r="T96" s="76"/>
      <c r="U96" s="76"/>
      <c r="V96" s="76"/>
      <c r="W96" s="76"/>
      <c r="X96" s="76"/>
      <c r="Y96" s="77"/>
      <c r="Z96" s="77"/>
    </row>
    <row r="97" spans="1:26" ht="65.099999999999994" customHeight="1">
      <c r="A97" s="76"/>
      <c r="B97" s="76"/>
      <c r="C97" s="76"/>
      <c r="D97" s="76"/>
      <c r="E97" s="76"/>
      <c r="F97" s="76"/>
      <c r="G97" s="76"/>
      <c r="H97" s="76"/>
      <c r="I97" s="76"/>
      <c r="J97" s="76"/>
      <c r="K97" s="76"/>
      <c r="L97" s="76"/>
      <c r="M97" s="76"/>
      <c r="N97" s="76"/>
      <c r="O97" s="76"/>
      <c r="P97" s="76"/>
      <c r="Q97" s="76"/>
      <c r="R97" s="76"/>
      <c r="S97" s="76"/>
      <c r="T97" s="76"/>
      <c r="U97" s="76"/>
      <c r="V97" s="76"/>
      <c r="W97" s="76"/>
      <c r="X97" s="76"/>
      <c r="Y97" s="77"/>
      <c r="Z97" s="77"/>
    </row>
    <row r="98" spans="1:26" ht="65.099999999999994" customHeight="1">
      <c r="A98" s="76"/>
      <c r="B98" s="76"/>
      <c r="C98" s="76"/>
      <c r="D98" s="76"/>
      <c r="E98" s="76"/>
      <c r="F98" s="76"/>
      <c r="G98" s="76"/>
      <c r="H98" s="76"/>
      <c r="I98" s="76"/>
      <c r="J98" s="76"/>
      <c r="K98" s="76"/>
      <c r="L98" s="76"/>
      <c r="M98" s="76"/>
      <c r="N98" s="76"/>
      <c r="O98" s="76"/>
      <c r="P98" s="76"/>
      <c r="Q98" s="76"/>
      <c r="R98" s="76"/>
      <c r="S98" s="76"/>
      <c r="T98" s="76"/>
      <c r="U98" s="76"/>
      <c r="V98" s="76"/>
      <c r="W98" s="76"/>
      <c r="X98" s="76"/>
      <c r="Y98" s="77"/>
      <c r="Z98" s="77"/>
    </row>
    <row r="99" spans="1:26" ht="65.099999999999994" customHeight="1">
      <c r="A99" s="76"/>
      <c r="B99" s="76"/>
      <c r="C99" s="76"/>
      <c r="D99" s="76"/>
      <c r="E99" s="76"/>
      <c r="F99" s="76"/>
      <c r="G99" s="76"/>
      <c r="H99" s="76"/>
      <c r="I99" s="76"/>
      <c r="J99" s="76"/>
      <c r="K99" s="76"/>
      <c r="L99" s="76"/>
      <c r="M99" s="76"/>
      <c r="N99" s="76"/>
      <c r="O99" s="76"/>
      <c r="P99" s="76"/>
      <c r="Q99" s="76"/>
      <c r="R99" s="76"/>
      <c r="S99" s="76"/>
      <c r="T99" s="76"/>
      <c r="U99" s="76"/>
      <c r="V99" s="76"/>
      <c r="W99" s="76"/>
      <c r="X99" s="76"/>
      <c r="Y99" s="77"/>
      <c r="Z99" s="77"/>
    </row>
    <row r="100" spans="1:26" ht="65.099999999999994" customHeight="1">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7"/>
      <c r="Z100" s="77"/>
    </row>
    <row r="101" spans="1:26" ht="65.099999999999994" customHeight="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7"/>
      <c r="Z101" s="77"/>
    </row>
    <row r="102" spans="1:26" ht="65.099999999999994" customHeight="1">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7"/>
      <c r="Z102" s="77"/>
    </row>
    <row r="103" spans="1:26" ht="65.099999999999994" customHeight="1">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7"/>
      <c r="Z103" s="77"/>
    </row>
    <row r="104" spans="1:26" ht="65.099999999999994" customHeight="1">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7"/>
      <c r="Z104" s="77"/>
    </row>
    <row r="105" spans="1:26" ht="65.099999999999994" customHeight="1">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7"/>
      <c r="Z105" s="77"/>
    </row>
    <row r="106" spans="1:26" ht="65.099999999999994" customHeight="1">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7"/>
      <c r="Z106" s="77"/>
    </row>
    <row r="107" spans="1:26" ht="65.099999999999994" customHeight="1">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7"/>
      <c r="Z107" s="77"/>
    </row>
    <row r="108" spans="1:26" ht="65.099999999999994" customHeight="1">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7"/>
      <c r="Z108" s="77"/>
    </row>
    <row r="109" spans="1:26" ht="65.099999999999994" customHeight="1">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7"/>
      <c r="Z109" s="77"/>
    </row>
    <row r="110" spans="1:26" ht="65.099999999999994" customHeight="1">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7"/>
      <c r="Z110" s="77"/>
    </row>
    <row r="111" spans="1:26" ht="65.099999999999994" customHeight="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7"/>
      <c r="Z111" s="77"/>
    </row>
    <row r="112" spans="1:26" ht="65.099999999999994" customHeight="1">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7"/>
      <c r="Z112" s="77"/>
    </row>
    <row r="113" spans="1:26" ht="65.099999999999994" customHeight="1">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7"/>
      <c r="Z113" s="77"/>
    </row>
    <row r="114" spans="1:26" ht="65.099999999999994" customHeight="1">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7"/>
      <c r="Z114" s="77"/>
    </row>
    <row r="115" spans="1:26" ht="65.099999999999994" customHeight="1">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7"/>
      <c r="Z115" s="77"/>
    </row>
    <row r="116" spans="1:26" ht="65.099999999999994" customHeight="1">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7"/>
      <c r="Z116" s="77"/>
    </row>
    <row r="117" spans="1:26" ht="65.099999999999994" customHeight="1">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7"/>
      <c r="Z117" s="77"/>
    </row>
    <row r="118" spans="1:26" ht="65.099999999999994" customHeight="1">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7"/>
      <c r="Z118" s="77"/>
    </row>
    <row r="119" spans="1:26" ht="65.099999999999994" customHeight="1">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7"/>
      <c r="Z119" s="77"/>
    </row>
    <row r="120" spans="1:26" ht="65.099999999999994" customHeight="1">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7"/>
      <c r="Z120" s="77"/>
    </row>
    <row r="121" spans="1:26" ht="65.099999999999994" customHeight="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14"/>
      <c r="Z121" s="14"/>
    </row>
    <row r="122" spans="1:26" ht="65.099999999999994" customHeight="1">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14"/>
      <c r="Z122" s="14"/>
    </row>
    <row r="123" spans="1:26" ht="65.099999999999994" customHeight="1">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14"/>
      <c r="Z123" s="14"/>
    </row>
    <row r="124" spans="1:26" ht="65.099999999999994" customHeight="1">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14"/>
      <c r="Z124" s="14"/>
    </row>
    <row r="125" spans="1:26" ht="65.099999999999994" customHeight="1">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14"/>
      <c r="Z125" s="14"/>
    </row>
    <row r="126" spans="1:26" ht="65.099999999999994" customHeight="1">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14"/>
      <c r="Z126" s="14"/>
    </row>
    <row r="127" spans="1:26" ht="65.099999999999994" customHeight="1">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14"/>
      <c r="Z127" s="14"/>
    </row>
    <row r="128" spans="1:26" ht="65.099999999999994" customHeight="1">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14"/>
      <c r="Z128" s="14"/>
    </row>
    <row r="129" spans="1:26" ht="65.099999999999994" customHeight="1">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14"/>
      <c r="Z129" s="14"/>
    </row>
    <row r="130" spans="1:26" ht="65.099999999999994" customHeight="1">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14"/>
      <c r="Z130" s="14"/>
    </row>
    <row r="131" spans="1:26" ht="65.099999999999994" customHeight="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14"/>
      <c r="Z131" s="14"/>
    </row>
    <row r="132" spans="1:26" ht="65.099999999999994" customHeight="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14"/>
      <c r="Z132" s="14"/>
    </row>
    <row r="133" spans="1:26" ht="65.099999999999994" customHeight="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14"/>
      <c r="Z133" s="14"/>
    </row>
    <row r="134" spans="1:26" ht="65.099999999999994" customHeight="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14"/>
      <c r="Z134" s="14"/>
    </row>
    <row r="135" spans="1:26" ht="65.099999999999994" customHeight="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14"/>
      <c r="Z135" s="14"/>
    </row>
    <row r="136" spans="1:26" ht="65.099999999999994" customHeight="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14"/>
      <c r="Z136" s="14"/>
    </row>
    <row r="137" spans="1:26" ht="65.099999999999994" customHeight="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14"/>
      <c r="Z137" s="14"/>
    </row>
    <row r="138" spans="1:26" ht="65.099999999999994" customHeight="1">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14"/>
      <c r="Z138" s="14"/>
    </row>
    <row r="139" spans="1:26" ht="65.099999999999994" customHeight="1">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14"/>
      <c r="Z139" s="14"/>
    </row>
    <row r="140" spans="1:26" ht="65.099999999999994" customHeight="1">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14"/>
      <c r="Z140" s="14"/>
    </row>
    <row r="141" spans="1:26" ht="65.099999999999994" customHeight="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14"/>
      <c r="Z141" s="14"/>
    </row>
    <row r="142" spans="1:26" ht="65.099999999999994" customHeight="1">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14"/>
      <c r="Z142" s="14"/>
    </row>
    <row r="143" spans="1:26" ht="65.099999999999994" customHeight="1">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14"/>
      <c r="Z143" s="14"/>
    </row>
    <row r="144" spans="1:26" ht="65.099999999999994" customHeight="1">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14"/>
      <c r="Z144" s="14"/>
    </row>
    <row r="145" spans="1:26" ht="65.099999999999994" customHeight="1">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14"/>
      <c r="Z145" s="14"/>
    </row>
    <row r="146" spans="1:26" ht="65.099999999999994" customHeight="1">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14"/>
      <c r="Z146" s="14"/>
    </row>
    <row r="147" spans="1:26" ht="65.099999999999994" customHeight="1">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14"/>
      <c r="Z147" s="14"/>
    </row>
    <row r="148" spans="1:26" ht="65.099999999999994" customHeight="1">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14"/>
      <c r="Z148" s="14"/>
    </row>
    <row r="149" spans="1:26" ht="65.099999999999994" customHeight="1">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14"/>
      <c r="Z149" s="14"/>
    </row>
    <row r="150" spans="1:26" ht="65.099999999999994" customHeight="1">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14"/>
      <c r="Z150" s="14"/>
    </row>
    <row r="151" spans="1:26" ht="65.099999999999994" customHeight="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14"/>
      <c r="Z151" s="14"/>
    </row>
    <row r="152" spans="1:26" ht="65.099999999999994" customHeight="1">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14"/>
      <c r="Z152" s="14"/>
    </row>
    <row r="153" spans="1:26" ht="65.099999999999994" customHeight="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14"/>
      <c r="Z153" s="14"/>
    </row>
    <row r="154" spans="1:26" ht="65.099999999999994" customHeight="1">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14"/>
      <c r="Z154" s="14"/>
    </row>
    <row r="155" spans="1:26" ht="65.099999999999994" customHeight="1">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14"/>
      <c r="Z155" s="14"/>
    </row>
    <row r="156" spans="1:26" ht="65.099999999999994" customHeight="1">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14"/>
      <c r="Z156" s="14"/>
    </row>
    <row r="157" spans="1:26" ht="65.099999999999994" customHeight="1">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14"/>
      <c r="Z157" s="14"/>
    </row>
    <row r="158" spans="1:26" ht="65.099999999999994" customHeight="1">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14"/>
      <c r="Z158" s="14"/>
    </row>
    <row r="159" spans="1:26" ht="65.099999999999994" customHeight="1">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14"/>
      <c r="Z159" s="14"/>
    </row>
    <row r="160" spans="1:26" ht="65.099999999999994" customHeight="1">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14"/>
      <c r="Z160" s="14"/>
    </row>
    <row r="161" spans="1:26" ht="65.099999999999994" customHeight="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14"/>
      <c r="Z161" s="14"/>
    </row>
    <row r="162" spans="1:26" ht="65.099999999999994" customHeight="1">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14"/>
      <c r="Z162" s="14"/>
    </row>
    <row r="163" spans="1:26" ht="65.099999999999994" customHeight="1">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14"/>
      <c r="Z163" s="14"/>
    </row>
    <row r="164" spans="1:26" ht="65.099999999999994" customHeight="1">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14"/>
      <c r="Z164" s="14"/>
    </row>
    <row r="165" spans="1:26" ht="65.099999999999994" customHeight="1">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14"/>
      <c r="Z165" s="14"/>
    </row>
    <row r="166" spans="1:26" ht="65.099999999999994" customHeight="1">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14"/>
      <c r="Z166" s="14"/>
    </row>
    <row r="167" spans="1:26" ht="65.099999999999994" customHeight="1">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14"/>
      <c r="Z167" s="14"/>
    </row>
    <row r="168" spans="1:26" ht="65.099999999999994" customHeight="1">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14"/>
      <c r="Z168" s="14"/>
    </row>
    <row r="169" spans="1:26" ht="65.099999999999994" customHeight="1">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14"/>
      <c r="Z169" s="14"/>
    </row>
    <row r="170" spans="1:26" ht="65.099999999999994" customHeight="1">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14"/>
      <c r="Z170" s="14"/>
    </row>
    <row r="171" spans="1:26" ht="65.099999999999994" customHeight="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14"/>
      <c r="Z171" s="14"/>
    </row>
    <row r="172" spans="1:26" ht="65.099999999999994" customHeight="1">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14"/>
      <c r="Z172" s="14"/>
    </row>
    <row r="173" spans="1:26" ht="65.099999999999994" customHeight="1">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14"/>
      <c r="Z173" s="14"/>
    </row>
    <row r="174" spans="1:26" ht="65.099999999999994" customHeight="1">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14"/>
      <c r="Z174" s="14"/>
    </row>
    <row r="175" spans="1:26" ht="65.099999999999994" customHeight="1">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14"/>
      <c r="Z175" s="14"/>
    </row>
    <row r="176" spans="1:2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5"/>
      <c r="Z176" s="75"/>
    </row>
  </sheetData>
  <mergeCells count="1">
    <mergeCell ref="A2:G2"/>
  </mergeCells>
  <phoneticPr fontId="2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3"/>
  <sheetViews>
    <sheetView workbookViewId="0"/>
  </sheetViews>
  <sheetFormatPr defaultColWidth="8.875" defaultRowHeight="14.25"/>
  <cols>
    <col min="1" max="1" width="19.75" customWidth="1"/>
    <col min="2" max="2" width="9.5" style="56" customWidth="1"/>
    <col min="3" max="3" width="12.375" customWidth="1"/>
    <col min="4" max="4" width="27.25" customWidth="1"/>
    <col min="5" max="5" width="15" style="56" customWidth="1"/>
    <col min="6" max="6" width="28" customWidth="1"/>
    <col min="7" max="7" width="14" style="47" customWidth="1"/>
    <col min="8" max="8" width="39.75" customWidth="1"/>
    <col min="9" max="9" width="10" style="56" customWidth="1"/>
    <col min="10" max="10" width="25" customWidth="1"/>
    <col min="11" max="11" width="10" style="56" customWidth="1"/>
    <col min="12" max="12" width="25" customWidth="1"/>
    <col min="13" max="13" width="28" customWidth="1"/>
    <col min="14" max="14" width="23" style="47" customWidth="1"/>
    <col min="15" max="15" width="34" customWidth="1"/>
    <col min="16" max="16" width="22" customWidth="1"/>
    <col min="17" max="17" width="14" style="56" customWidth="1"/>
    <col min="18" max="19" width="12" style="56" customWidth="1"/>
  </cols>
  <sheetData>
    <row r="1" spans="1:19" s="73" customFormat="1" ht="32.1" customHeight="1">
      <c r="A1" s="72" t="s">
        <v>1881</v>
      </c>
      <c r="B1" s="72" t="s">
        <v>1882</v>
      </c>
      <c r="C1" s="72" t="s">
        <v>1883</v>
      </c>
      <c r="D1" s="149" t="s">
        <v>1884</v>
      </c>
      <c r="E1" s="149"/>
      <c r="F1" s="149"/>
      <c r="G1" s="72" t="s">
        <v>1885</v>
      </c>
      <c r="H1" s="72" t="s">
        <v>1886</v>
      </c>
      <c r="I1" s="149" t="s">
        <v>1887</v>
      </c>
      <c r="J1" s="149"/>
      <c r="K1" s="149" t="s">
        <v>1888</v>
      </c>
      <c r="L1" s="149"/>
      <c r="M1" s="72" t="s">
        <v>1889</v>
      </c>
      <c r="N1" s="149" t="s">
        <v>1890</v>
      </c>
      <c r="O1" s="149"/>
      <c r="P1" s="149"/>
      <c r="Q1" s="72" t="s">
        <v>1891</v>
      </c>
      <c r="R1" s="72" t="s">
        <v>1892</v>
      </c>
      <c r="S1" s="72" t="s">
        <v>1893</v>
      </c>
    </row>
    <row r="2" spans="1:19" ht="54" customHeight="1">
      <c r="A2" s="9" t="s">
        <v>1894</v>
      </c>
      <c r="B2" s="10" t="s">
        <v>1895</v>
      </c>
      <c r="C2" s="9"/>
      <c r="D2" s="9" t="s">
        <v>1896</v>
      </c>
      <c r="E2" s="10" t="s">
        <v>1897</v>
      </c>
      <c r="F2" s="9" t="s">
        <v>1898</v>
      </c>
      <c r="G2" s="9" t="s">
        <v>1899</v>
      </c>
      <c r="H2" s="9" t="s">
        <v>1900</v>
      </c>
      <c r="I2" s="11">
        <v>20</v>
      </c>
      <c r="J2" s="9" t="s">
        <v>1901</v>
      </c>
      <c r="K2" s="11">
        <v>0</v>
      </c>
      <c r="L2" s="9"/>
      <c r="M2" s="9"/>
      <c r="N2" s="9" t="s">
        <v>1902</v>
      </c>
      <c r="O2" s="9" t="s">
        <v>1903</v>
      </c>
      <c r="P2" s="9" t="s">
        <v>1904</v>
      </c>
      <c r="Q2" s="10">
        <v>100</v>
      </c>
      <c r="R2" s="11">
        <v>18</v>
      </c>
      <c r="S2" s="11">
        <v>22</v>
      </c>
    </row>
    <row r="3" spans="1:19" ht="54" customHeight="1">
      <c r="A3" s="9" t="s">
        <v>1905</v>
      </c>
      <c r="B3" s="10" t="s">
        <v>1906</v>
      </c>
      <c r="C3" s="9"/>
      <c r="D3" s="9" t="s">
        <v>1896</v>
      </c>
      <c r="E3" s="10" t="s">
        <v>1897</v>
      </c>
      <c r="F3" s="9" t="s">
        <v>1898</v>
      </c>
      <c r="G3" s="9" t="s">
        <v>1899</v>
      </c>
      <c r="H3" s="9" t="s">
        <v>1907</v>
      </c>
      <c r="I3" s="11">
        <v>0</v>
      </c>
      <c r="J3" s="9"/>
      <c r="K3" s="11">
        <v>30</v>
      </c>
      <c r="L3" s="9" t="s">
        <v>1908</v>
      </c>
      <c r="M3" s="9"/>
      <c r="N3" s="9" t="s">
        <v>1902</v>
      </c>
      <c r="O3" s="9"/>
      <c r="P3" s="9" t="s">
        <v>1909</v>
      </c>
      <c r="Q3" s="10">
        <v>100</v>
      </c>
      <c r="R3" s="11">
        <v>0</v>
      </c>
      <c r="S3" s="11">
        <v>0</v>
      </c>
    </row>
    <row r="4" spans="1:19" ht="54" customHeight="1">
      <c r="A4" s="9" t="s">
        <v>1910</v>
      </c>
      <c r="B4" s="10" t="s">
        <v>1911</v>
      </c>
      <c r="C4" s="9"/>
      <c r="D4" s="9" t="s">
        <v>1896</v>
      </c>
      <c r="E4" s="10" t="s">
        <v>1897</v>
      </c>
      <c r="F4" s="9" t="s">
        <v>1898</v>
      </c>
      <c r="G4" s="9" t="s">
        <v>1899</v>
      </c>
      <c r="H4" s="9" t="s">
        <v>1912</v>
      </c>
      <c r="I4" s="11">
        <v>0</v>
      </c>
      <c r="J4" s="9"/>
      <c r="K4" s="11">
        <v>4</v>
      </c>
      <c r="L4" s="9" t="s">
        <v>1913</v>
      </c>
      <c r="M4" s="9" t="s">
        <v>1914</v>
      </c>
      <c r="N4" s="9" t="s">
        <v>1902</v>
      </c>
      <c r="O4" s="9"/>
      <c r="P4" s="9" t="s">
        <v>1915</v>
      </c>
      <c r="Q4" s="10" t="s">
        <v>1916</v>
      </c>
      <c r="R4" s="11">
        <v>0</v>
      </c>
      <c r="S4" s="11">
        <v>0</v>
      </c>
    </row>
    <row r="5" spans="1:19" ht="54" customHeight="1">
      <c r="A5" s="9" t="s">
        <v>1917</v>
      </c>
      <c r="B5" s="10" t="s">
        <v>1918</v>
      </c>
      <c r="C5" s="9"/>
      <c r="D5" s="9" t="s">
        <v>1896</v>
      </c>
      <c r="E5" s="10" t="s">
        <v>1897</v>
      </c>
      <c r="F5" s="9" t="s">
        <v>1898</v>
      </c>
      <c r="G5" s="9" t="s">
        <v>1899</v>
      </c>
      <c r="H5" s="9" t="s">
        <v>1919</v>
      </c>
      <c r="I5" s="11">
        <v>3</v>
      </c>
      <c r="J5" s="9" t="s">
        <v>1920</v>
      </c>
      <c r="K5" s="11">
        <v>5</v>
      </c>
      <c r="L5" s="9" t="s">
        <v>1921</v>
      </c>
      <c r="M5" s="9" t="s">
        <v>1922</v>
      </c>
      <c r="N5" s="9" t="s">
        <v>1902</v>
      </c>
      <c r="O5" s="9"/>
      <c r="P5" s="9" t="s">
        <v>1923</v>
      </c>
      <c r="Q5" s="10" t="s">
        <v>1924</v>
      </c>
      <c r="R5" s="11">
        <v>2</v>
      </c>
      <c r="S5" s="11">
        <v>4</v>
      </c>
    </row>
    <row r="6" spans="1:19" ht="54" customHeight="1">
      <c r="A6" s="9" t="s">
        <v>1925</v>
      </c>
      <c r="B6" s="10" t="s">
        <v>1926</v>
      </c>
      <c r="C6" s="9"/>
      <c r="D6" s="9" t="s">
        <v>1896</v>
      </c>
      <c r="E6" s="10" t="s">
        <v>1897</v>
      </c>
      <c r="F6" s="9" t="s">
        <v>1898</v>
      </c>
      <c r="G6" s="9" t="s">
        <v>1899</v>
      </c>
      <c r="H6" s="9" t="s">
        <v>1927</v>
      </c>
      <c r="I6" s="11">
        <v>0</v>
      </c>
      <c r="J6" s="9"/>
      <c r="K6" s="11">
        <v>6</v>
      </c>
      <c r="L6" s="9" t="s">
        <v>1928</v>
      </c>
      <c r="M6" s="9" t="s">
        <v>1929</v>
      </c>
      <c r="N6" s="9" t="s">
        <v>1902</v>
      </c>
      <c r="O6" s="9"/>
      <c r="P6" s="9" t="s">
        <v>1930</v>
      </c>
      <c r="Q6" s="10" t="s">
        <v>1931</v>
      </c>
      <c r="R6" s="11">
        <v>0</v>
      </c>
      <c r="S6" s="11">
        <v>0</v>
      </c>
    </row>
    <row r="7" spans="1:19" ht="54" customHeight="1">
      <c r="A7" s="9" t="s">
        <v>1932</v>
      </c>
      <c r="B7" s="10" t="s">
        <v>1911</v>
      </c>
      <c r="C7" s="9"/>
      <c r="D7" s="9" t="s">
        <v>1896</v>
      </c>
      <c r="E7" s="10" t="s">
        <v>1897</v>
      </c>
      <c r="F7" s="9" t="s">
        <v>1898</v>
      </c>
      <c r="G7" s="9" t="s">
        <v>1899</v>
      </c>
      <c r="H7" s="9" t="s">
        <v>1933</v>
      </c>
      <c r="I7" s="11">
        <v>0</v>
      </c>
      <c r="J7" s="9"/>
      <c r="K7" s="11">
        <v>3</v>
      </c>
      <c r="L7" s="9" t="s">
        <v>1934</v>
      </c>
      <c r="M7" s="9" t="s">
        <v>1935</v>
      </c>
      <c r="N7" s="9" t="s">
        <v>1902</v>
      </c>
      <c r="O7" s="9"/>
      <c r="P7" s="9" t="s">
        <v>1936</v>
      </c>
      <c r="Q7" s="10">
        <v>108</v>
      </c>
      <c r="R7" s="11">
        <v>0</v>
      </c>
      <c r="S7" s="11">
        <v>0</v>
      </c>
    </row>
    <row r="8" spans="1:19" ht="54" customHeight="1">
      <c r="A8" s="9" t="s">
        <v>1937</v>
      </c>
      <c r="B8" s="10" t="s">
        <v>1938</v>
      </c>
      <c r="C8" s="9"/>
      <c r="D8" s="9" t="s">
        <v>1896</v>
      </c>
      <c r="E8" s="10" t="s">
        <v>1897</v>
      </c>
      <c r="F8" s="9" t="s">
        <v>1898</v>
      </c>
      <c r="G8" s="9" t="s">
        <v>1899</v>
      </c>
      <c r="H8" s="9" t="s">
        <v>1939</v>
      </c>
      <c r="I8" s="11">
        <v>0</v>
      </c>
      <c r="J8" s="9"/>
      <c r="K8" s="11">
        <v>0</v>
      </c>
      <c r="L8" s="9"/>
      <c r="M8" s="9" t="s">
        <v>1940</v>
      </c>
      <c r="N8" s="9" t="s">
        <v>1902</v>
      </c>
      <c r="O8" s="9"/>
      <c r="P8" s="9" t="s">
        <v>1941</v>
      </c>
      <c r="Q8" s="10" t="s">
        <v>1942</v>
      </c>
      <c r="R8" s="11">
        <v>0</v>
      </c>
      <c r="S8" s="11">
        <v>0</v>
      </c>
    </row>
    <row r="9" spans="1:19" ht="54" customHeight="1">
      <c r="A9" s="9" t="s">
        <v>1943</v>
      </c>
      <c r="B9" s="10" t="s">
        <v>1938</v>
      </c>
      <c r="C9" s="9"/>
      <c r="D9" s="9" t="s">
        <v>1896</v>
      </c>
      <c r="E9" s="10" t="s">
        <v>1897</v>
      </c>
      <c r="F9" s="9" t="s">
        <v>1898</v>
      </c>
      <c r="G9" s="9" t="s">
        <v>1899</v>
      </c>
      <c r="H9" s="9" t="s">
        <v>1944</v>
      </c>
      <c r="I9" s="11">
        <v>0</v>
      </c>
      <c r="J9" s="9"/>
      <c r="K9" s="11">
        <v>0</v>
      </c>
      <c r="L9" s="9"/>
      <c r="M9" s="9" t="s">
        <v>1945</v>
      </c>
      <c r="N9" s="9" t="s">
        <v>1902</v>
      </c>
      <c r="O9" s="9"/>
      <c r="P9" s="9" t="s">
        <v>1946</v>
      </c>
      <c r="Q9" s="10" t="s">
        <v>1947</v>
      </c>
      <c r="R9" s="11">
        <v>0</v>
      </c>
      <c r="S9" s="11">
        <v>0</v>
      </c>
    </row>
    <row r="10" spans="1:19" ht="54" customHeight="1">
      <c r="A10" s="9" t="s">
        <v>1948</v>
      </c>
      <c r="B10" s="10" t="s">
        <v>1895</v>
      </c>
      <c r="C10" s="9"/>
      <c r="D10" s="9" t="s">
        <v>1949</v>
      </c>
      <c r="E10" s="10" t="s">
        <v>1950</v>
      </c>
      <c r="F10" s="9" t="s">
        <v>1951</v>
      </c>
      <c r="G10" s="9"/>
      <c r="H10" s="9" t="s">
        <v>1952</v>
      </c>
      <c r="I10" s="11">
        <v>80</v>
      </c>
      <c r="J10" s="9" t="s">
        <v>1953</v>
      </c>
      <c r="K10" s="11">
        <v>0</v>
      </c>
      <c r="L10" s="9"/>
      <c r="M10" s="9" t="s">
        <v>1954</v>
      </c>
      <c r="N10" s="9"/>
      <c r="O10" s="9"/>
      <c r="P10" s="9" t="s">
        <v>1955</v>
      </c>
      <c r="Q10" s="10">
        <v>115</v>
      </c>
      <c r="R10" s="11">
        <v>72</v>
      </c>
      <c r="S10" s="11">
        <v>88</v>
      </c>
    </row>
    <row r="11" spans="1:19" ht="54" customHeight="1">
      <c r="A11" s="9" t="s">
        <v>1956</v>
      </c>
      <c r="B11" s="10" t="s">
        <v>1957</v>
      </c>
      <c r="C11" s="9"/>
      <c r="D11" s="9" t="s">
        <v>1949</v>
      </c>
      <c r="E11" s="10" t="s">
        <v>1950</v>
      </c>
      <c r="F11" s="9" t="s">
        <v>1958</v>
      </c>
      <c r="G11" s="9"/>
      <c r="H11" s="9" t="s">
        <v>1959</v>
      </c>
      <c r="I11" s="11">
        <v>0</v>
      </c>
      <c r="J11" s="9"/>
      <c r="K11" s="11">
        <v>20</v>
      </c>
      <c r="L11" s="9" t="s">
        <v>1960</v>
      </c>
      <c r="M11" s="9" t="s">
        <v>1961</v>
      </c>
      <c r="N11" s="9"/>
      <c r="O11" s="9"/>
      <c r="P11" s="9" t="s">
        <v>1962</v>
      </c>
      <c r="Q11" s="10">
        <v>112</v>
      </c>
      <c r="R11" s="11">
        <v>0</v>
      </c>
      <c r="S11" s="11">
        <v>0</v>
      </c>
    </row>
    <row r="12" spans="1:19" ht="54" customHeight="1">
      <c r="A12" s="9" t="s">
        <v>1963</v>
      </c>
      <c r="B12" s="10" t="s">
        <v>1895</v>
      </c>
      <c r="C12" s="9"/>
      <c r="D12" s="9" t="s">
        <v>1949</v>
      </c>
      <c r="E12" s="10" t="s">
        <v>1950</v>
      </c>
      <c r="F12" s="9" t="s">
        <v>1964</v>
      </c>
      <c r="G12" s="9"/>
      <c r="H12" s="9" t="s">
        <v>1965</v>
      </c>
      <c r="I12" s="11">
        <v>90</v>
      </c>
      <c r="J12" s="9" t="s">
        <v>1966</v>
      </c>
      <c r="K12" s="11">
        <v>0</v>
      </c>
      <c r="L12" s="9"/>
      <c r="M12" s="9" t="s">
        <v>1967</v>
      </c>
      <c r="N12" s="9"/>
      <c r="O12" s="9"/>
      <c r="P12" s="9" t="s">
        <v>1968</v>
      </c>
      <c r="Q12" s="10">
        <v>120</v>
      </c>
      <c r="R12" s="11">
        <v>81</v>
      </c>
      <c r="S12" s="11">
        <v>99</v>
      </c>
    </row>
    <row r="13" spans="1:19" ht="54" customHeight="1">
      <c r="A13" s="9" t="s">
        <v>1969</v>
      </c>
      <c r="B13" s="10" t="s">
        <v>1970</v>
      </c>
      <c r="C13" s="9"/>
      <c r="D13" s="9" t="s">
        <v>1949</v>
      </c>
      <c r="E13" s="10" t="s">
        <v>1971</v>
      </c>
      <c r="F13" s="9" t="s">
        <v>1972</v>
      </c>
      <c r="G13" s="9"/>
      <c r="H13" s="9" t="s">
        <v>1973</v>
      </c>
      <c r="I13" s="11">
        <v>0</v>
      </c>
      <c r="J13" s="9"/>
      <c r="K13" s="11">
        <v>10</v>
      </c>
      <c r="L13" s="9" t="s">
        <v>1974</v>
      </c>
      <c r="M13" s="9" t="s">
        <v>1975</v>
      </c>
      <c r="N13" s="9"/>
      <c r="O13" s="9"/>
      <c r="P13" s="9" t="s">
        <v>1962</v>
      </c>
      <c r="Q13" s="10">
        <v>105</v>
      </c>
      <c r="R13" s="11">
        <v>0</v>
      </c>
      <c r="S13" s="11">
        <v>0</v>
      </c>
    </row>
    <row r="14" spans="1:19" ht="54" customHeight="1">
      <c r="A14" s="9" t="s">
        <v>1976</v>
      </c>
      <c r="B14" s="10" t="s">
        <v>1895</v>
      </c>
      <c r="C14" s="9"/>
      <c r="D14" s="9" t="s">
        <v>1977</v>
      </c>
      <c r="E14" s="10" t="s">
        <v>1950</v>
      </c>
      <c r="F14" s="9" t="s">
        <v>1978</v>
      </c>
      <c r="G14" s="9" t="s">
        <v>1899</v>
      </c>
      <c r="H14" s="9" t="s">
        <v>1979</v>
      </c>
      <c r="I14" s="11">
        <v>75</v>
      </c>
      <c r="J14" s="9" t="s">
        <v>1980</v>
      </c>
      <c r="K14" s="11">
        <v>0</v>
      </c>
      <c r="L14" s="9"/>
      <c r="M14" s="9" t="s">
        <v>1981</v>
      </c>
      <c r="N14" s="9" t="s">
        <v>1982</v>
      </c>
      <c r="O14" s="9" t="s">
        <v>1983</v>
      </c>
      <c r="P14" s="9" t="s">
        <v>1984</v>
      </c>
      <c r="Q14" s="10">
        <v>115</v>
      </c>
      <c r="R14" s="11">
        <v>68</v>
      </c>
      <c r="S14" s="11">
        <v>82</v>
      </c>
    </row>
    <row r="15" spans="1:19" ht="54" customHeight="1">
      <c r="A15" s="9" t="s">
        <v>1985</v>
      </c>
      <c r="B15" s="10" t="s">
        <v>1906</v>
      </c>
      <c r="C15" s="9"/>
      <c r="D15" s="9" t="s">
        <v>1977</v>
      </c>
      <c r="E15" s="10" t="s">
        <v>1897</v>
      </c>
      <c r="F15" s="9" t="s">
        <v>1986</v>
      </c>
      <c r="G15" s="9" t="s">
        <v>1899</v>
      </c>
      <c r="H15" s="9" t="s">
        <v>1987</v>
      </c>
      <c r="I15" s="11">
        <v>0</v>
      </c>
      <c r="J15" s="9"/>
      <c r="K15" s="11">
        <v>22</v>
      </c>
      <c r="L15" s="9" t="s">
        <v>1988</v>
      </c>
      <c r="M15" s="9" t="s">
        <v>1989</v>
      </c>
      <c r="N15" s="9" t="s">
        <v>1982</v>
      </c>
      <c r="O15" s="9"/>
      <c r="P15" s="9" t="s">
        <v>1990</v>
      </c>
      <c r="Q15" s="10">
        <v>120</v>
      </c>
      <c r="R15" s="11">
        <v>0</v>
      </c>
      <c r="S15" s="11">
        <v>0</v>
      </c>
    </row>
    <row r="16" spans="1:19" ht="54" customHeight="1">
      <c r="A16" s="9" t="s">
        <v>1991</v>
      </c>
      <c r="B16" s="10" t="s">
        <v>1992</v>
      </c>
      <c r="C16" s="9"/>
      <c r="D16" s="9" t="s">
        <v>1949</v>
      </c>
      <c r="E16" s="10" t="s">
        <v>1950</v>
      </c>
      <c r="F16" s="9" t="s">
        <v>1978</v>
      </c>
      <c r="G16" s="9"/>
      <c r="H16" s="9" t="s">
        <v>1993</v>
      </c>
      <c r="I16" s="11">
        <v>0</v>
      </c>
      <c r="J16" s="9"/>
      <c r="K16" s="11">
        <v>8</v>
      </c>
      <c r="L16" s="9" t="s">
        <v>1994</v>
      </c>
      <c r="M16" s="9" t="s">
        <v>1995</v>
      </c>
      <c r="N16" s="9" t="s">
        <v>1982</v>
      </c>
      <c r="O16" s="9"/>
      <c r="P16" s="9" t="s">
        <v>1996</v>
      </c>
      <c r="Q16" s="10">
        <v>115</v>
      </c>
      <c r="R16" s="11">
        <v>0</v>
      </c>
      <c r="S16" s="11">
        <v>0</v>
      </c>
    </row>
    <row r="17" spans="1:19" ht="54" customHeight="1">
      <c r="A17" s="9" t="s">
        <v>1997</v>
      </c>
      <c r="B17" s="10" t="s">
        <v>1957</v>
      </c>
      <c r="C17" s="9"/>
      <c r="D17" s="9" t="s">
        <v>1977</v>
      </c>
      <c r="E17" s="10" t="s">
        <v>1897</v>
      </c>
      <c r="F17" s="9" t="s">
        <v>1978</v>
      </c>
      <c r="G17" s="9" t="s">
        <v>1899</v>
      </c>
      <c r="H17" s="9" t="s">
        <v>1998</v>
      </c>
      <c r="I17" s="11">
        <v>12</v>
      </c>
      <c r="J17" s="9" t="s">
        <v>1999</v>
      </c>
      <c r="K17" s="11">
        <v>0</v>
      </c>
      <c r="L17" s="9"/>
      <c r="M17" s="9" t="s">
        <v>2000</v>
      </c>
      <c r="N17" s="9" t="s">
        <v>1982</v>
      </c>
      <c r="O17" s="9"/>
      <c r="P17" s="9" t="s">
        <v>2001</v>
      </c>
      <c r="Q17" s="10" t="s">
        <v>2002</v>
      </c>
      <c r="R17" s="11">
        <v>10</v>
      </c>
      <c r="S17" s="11">
        <v>14</v>
      </c>
    </row>
    <row r="18" spans="1:19" ht="54" customHeight="1">
      <c r="A18" s="9" t="s">
        <v>2003</v>
      </c>
      <c r="B18" s="10" t="s">
        <v>1906</v>
      </c>
      <c r="C18" s="9"/>
      <c r="D18" s="9" t="s">
        <v>2004</v>
      </c>
      <c r="E18" s="10" t="s">
        <v>1897</v>
      </c>
      <c r="F18" s="9" t="s">
        <v>2005</v>
      </c>
      <c r="G18" s="9" t="s">
        <v>1899</v>
      </c>
      <c r="H18" s="9" t="s">
        <v>2006</v>
      </c>
      <c r="I18" s="11">
        <v>0</v>
      </c>
      <c r="J18" s="9"/>
      <c r="K18" s="11">
        <v>35</v>
      </c>
      <c r="L18" s="9" t="s">
        <v>2007</v>
      </c>
      <c r="M18" s="9" t="s">
        <v>2008</v>
      </c>
      <c r="N18" s="9" t="s">
        <v>2009</v>
      </c>
      <c r="O18" s="9" t="s">
        <v>2010</v>
      </c>
      <c r="P18" s="9" t="s">
        <v>2011</v>
      </c>
      <c r="Q18" s="10">
        <v>120</v>
      </c>
      <c r="R18" s="11">
        <v>0</v>
      </c>
      <c r="S18" s="11">
        <v>0</v>
      </c>
    </row>
    <row r="19" spans="1:19" ht="54" customHeight="1">
      <c r="A19" s="9" t="s">
        <v>2012</v>
      </c>
      <c r="B19" s="10" t="s">
        <v>1992</v>
      </c>
      <c r="C19" s="9"/>
      <c r="D19" s="9" t="s">
        <v>2004</v>
      </c>
      <c r="E19" s="10" t="s">
        <v>1897</v>
      </c>
      <c r="F19" s="9" t="s">
        <v>2005</v>
      </c>
      <c r="G19" s="9" t="s">
        <v>1899</v>
      </c>
      <c r="H19" s="9" t="s">
        <v>2013</v>
      </c>
      <c r="I19" s="11">
        <v>0</v>
      </c>
      <c r="J19" s="9"/>
      <c r="K19" s="11">
        <v>12</v>
      </c>
      <c r="L19" s="9" t="s">
        <v>2014</v>
      </c>
      <c r="M19" s="9" t="s">
        <v>2015</v>
      </c>
      <c r="N19" s="9" t="s">
        <v>2009</v>
      </c>
      <c r="O19" s="9"/>
      <c r="P19" s="9" t="s">
        <v>1915</v>
      </c>
      <c r="Q19" s="10" t="s">
        <v>2016</v>
      </c>
      <c r="R19" s="11">
        <v>0</v>
      </c>
      <c r="S19" s="11">
        <v>0</v>
      </c>
    </row>
    <row r="20" spans="1:19" ht="54" customHeight="1">
      <c r="A20" s="9" t="s">
        <v>2017</v>
      </c>
      <c r="B20" s="10" t="s">
        <v>1938</v>
      </c>
      <c r="C20" s="9"/>
      <c r="D20" s="9" t="s">
        <v>2018</v>
      </c>
      <c r="E20" s="10" t="s">
        <v>2019</v>
      </c>
      <c r="F20" s="9" t="s">
        <v>2020</v>
      </c>
      <c r="G20" s="9" t="s">
        <v>1899</v>
      </c>
      <c r="H20" s="9" t="s">
        <v>2021</v>
      </c>
      <c r="I20" s="11">
        <v>0</v>
      </c>
      <c r="J20" s="9"/>
      <c r="K20" s="11">
        <v>0</v>
      </c>
      <c r="L20" s="9"/>
      <c r="M20" s="9" t="s">
        <v>2022</v>
      </c>
      <c r="N20" s="9" t="s">
        <v>2009</v>
      </c>
      <c r="O20" s="9"/>
      <c r="P20" s="9" t="s">
        <v>2023</v>
      </c>
      <c r="Q20" s="10" t="s">
        <v>237</v>
      </c>
      <c r="R20" s="11">
        <v>0</v>
      </c>
      <c r="S20" s="11">
        <v>0</v>
      </c>
    </row>
    <row r="21" spans="1:19" ht="54" customHeight="1">
      <c r="A21" s="9" t="s">
        <v>2024</v>
      </c>
      <c r="B21" s="10" t="s">
        <v>1926</v>
      </c>
      <c r="C21" s="9"/>
      <c r="D21" s="9" t="s">
        <v>2004</v>
      </c>
      <c r="E21" s="10" t="s">
        <v>1897</v>
      </c>
      <c r="F21" s="9" t="s">
        <v>2005</v>
      </c>
      <c r="G21" s="9" t="s">
        <v>1899</v>
      </c>
      <c r="H21" s="9" t="s">
        <v>2025</v>
      </c>
      <c r="I21" s="11">
        <v>0</v>
      </c>
      <c r="J21" s="9"/>
      <c r="K21" s="11">
        <v>10</v>
      </c>
      <c r="L21" s="9" t="s">
        <v>2026</v>
      </c>
      <c r="M21" s="9" t="s">
        <v>2027</v>
      </c>
      <c r="N21" s="9" t="s">
        <v>2009</v>
      </c>
      <c r="O21" s="9"/>
      <c r="P21" s="9" t="s">
        <v>2028</v>
      </c>
      <c r="Q21" s="10">
        <v>120</v>
      </c>
      <c r="R21" s="11">
        <v>0</v>
      </c>
      <c r="S21" s="11">
        <v>0</v>
      </c>
    </row>
    <row r="22" spans="1:19" ht="54" customHeight="1">
      <c r="A22" s="9" t="s">
        <v>2029</v>
      </c>
      <c r="B22" s="10" t="s">
        <v>2030</v>
      </c>
      <c r="C22" s="9"/>
      <c r="D22" s="9" t="s">
        <v>1949</v>
      </c>
      <c r="E22" s="10" t="s">
        <v>2031</v>
      </c>
      <c r="F22" s="9" t="s">
        <v>2032</v>
      </c>
      <c r="G22" s="9"/>
      <c r="H22" s="9" t="s">
        <v>2033</v>
      </c>
      <c r="I22" s="11">
        <v>0</v>
      </c>
      <c r="J22" s="9"/>
      <c r="K22" s="11">
        <v>0</v>
      </c>
      <c r="L22" s="9"/>
      <c r="M22" s="9" t="s">
        <v>2034</v>
      </c>
      <c r="N22" s="9"/>
      <c r="O22" s="9"/>
      <c r="P22" s="9" t="s">
        <v>2035</v>
      </c>
      <c r="Q22" s="10">
        <v>20</v>
      </c>
      <c r="R22" s="11">
        <v>0</v>
      </c>
      <c r="S22" s="11">
        <v>0</v>
      </c>
    </row>
    <row r="23" spans="1:19" ht="54" customHeight="1">
      <c r="A23" s="9" t="s">
        <v>2036</v>
      </c>
      <c r="B23" s="10" t="s">
        <v>2030</v>
      </c>
      <c r="C23" s="9"/>
      <c r="D23" s="9" t="s">
        <v>1896</v>
      </c>
      <c r="E23" s="10" t="s">
        <v>1897</v>
      </c>
      <c r="F23" s="9" t="s">
        <v>2037</v>
      </c>
      <c r="G23" s="9" t="s">
        <v>1899</v>
      </c>
      <c r="H23" s="9" t="s">
        <v>2038</v>
      </c>
      <c r="I23" s="11">
        <v>0</v>
      </c>
      <c r="J23" s="9"/>
      <c r="K23" s="11">
        <v>0</v>
      </c>
      <c r="L23" s="9"/>
      <c r="M23" s="9" t="s">
        <v>2039</v>
      </c>
      <c r="N23" s="9"/>
      <c r="O23" s="9"/>
      <c r="P23" s="9" t="s">
        <v>2035</v>
      </c>
      <c r="Q23" s="10">
        <v>35</v>
      </c>
      <c r="R23" s="11">
        <v>0</v>
      </c>
      <c r="S23" s="11">
        <v>0</v>
      </c>
    </row>
    <row r="24" spans="1:19" ht="54" customHeight="1">
      <c r="A24" s="9" t="s">
        <v>2040</v>
      </c>
      <c r="B24" s="10" t="s">
        <v>2030</v>
      </c>
      <c r="C24" s="9"/>
      <c r="D24" s="9" t="s">
        <v>2041</v>
      </c>
      <c r="E24" s="10" t="s">
        <v>1897</v>
      </c>
      <c r="F24" s="9" t="s">
        <v>2042</v>
      </c>
      <c r="G24" s="9" t="s">
        <v>1899</v>
      </c>
      <c r="H24" s="9" t="s">
        <v>2043</v>
      </c>
      <c r="I24" s="11">
        <v>0</v>
      </c>
      <c r="J24" s="9"/>
      <c r="K24" s="11">
        <v>0</v>
      </c>
      <c r="L24" s="9"/>
      <c r="M24" s="9" t="s">
        <v>2044</v>
      </c>
      <c r="N24" s="9"/>
      <c r="O24" s="9"/>
      <c r="P24" s="9" t="s">
        <v>2045</v>
      </c>
      <c r="Q24" s="10" t="s">
        <v>2046</v>
      </c>
      <c r="R24" s="11">
        <v>0</v>
      </c>
      <c r="S24" s="11">
        <v>0</v>
      </c>
    </row>
    <row r="25" spans="1:19" ht="54" customHeight="1">
      <c r="A25" s="9" t="s">
        <v>2047</v>
      </c>
      <c r="B25" s="10" t="s">
        <v>2030</v>
      </c>
      <c r="C25" s="9"/>
      <c r="D25" s="9" t="s">
        <v>1949</v>
      </c>
      <c r="E25" s="10" t="s">
        <v>2031</v>
      </c>
      <c r="F25" s="9" t="s">
        <v>2048</v>
      </c>
      <c r="G25" s="9"/>
      <c r="H25" s="9" t="s">
        <v>2049</v>
      </c>
      <c r="I25" s="11">
        <v>0</v>
      </c>
      <c r="J25" s="9"/>
      <c r="K25" s="11">
        <v>0</v>
      </c>
      <c r="L25" s="9"/>
      <c r="M25" s="9" t="s">
        <v>2050</v>
      </c>
      <c r="N25" s="9"/>
      <c r="O25" s="9"/>
      <c r="P25" s="9" t="s">
        <v>2051</v>
      </c>
      <c r="Q25" s="10">
        <v>30</v>
      </c>
      <c r="R25" s="11">
        <v>0</v>
      </c>
      <c r="S25" s="11">
        <v>0</v>
      </c>
    </row>
    <row r="26" spans="1:19" ht="54" customHeight="1">
      <c r="A26" s="9" t="s">
        <v>2052</v>
      </c>
      <c r="B26" s="10" t="s">
        <v>2030</v>
      </c>
      <c r="C26" s="9"/>
      <c r="D26" s="9" t="s">
        <v>1949</v>
      </c>
      <c r="E26" s="10" t="s">
        <v>1950</v>
      </c>
      <c r="F26" s="9" t="s">
        <v>2053</v>
      </c>
      <c r="G26" s="9"/>
      <c r="H26" s="9" t="s">
        <v>2054</v>
      </c>
      <c r="I26" s="11">
        <v>0</v>
      </c>
      <c r="J26" s="9"/>
      <c r="K26" s="11">
        <v>0</v>
      </c>
      <c r="L26" s="9"/>
      <c r="M26" s="9" t="s">
        <v>2055</v>
      </c>
      <c r="N26" s="9"/>
      <c r="O26" s="9"/>
      <c r="P26" s="9" t="s">
        <v>2056</v>
      </c>
      <c r="Q26" s="10">
        <v>4</v>
      </c>
      <c r="R26" s="11">
        <v>0</v>
      </c>
      <c r="S26" s="11">
        <v>0</v>
      </c>
    </row>
    <row r="27" spans="1:19" ht="54" customHeight="1">
      <c r="A27" s="9" t="s">
        <v>2057</v>
      </c>
      <c r="B27" s="10" t="s">
        <v>2058</v>
      </c>
      <c r="C27" s="9"/>
      <c r="D27" s="9" t="s">
        <v>1896</v>
      </c>
      <c r="E27" s="10" t="s">
        <v>1897</v>
      </c>
      <c r="F27" s="9" t="s">
        <v>2037</v>
      </c>
      <c r="G27" s="9" t="s">
        <v>1899</v>
      </c>
      <c r="H27" s="9" t="s">
        <v>2059</v>
      </c>
      <c r="I27" s="11">
        <v>6</v>
      </c>
      <c r="J27" s="9" t="s">
        <v>2060</v>
      </c>
      <c r="K27" s="11">
        <v>0</v>
      </c>
      <c r="L27" s="9"/>
      <c r="M27" s="9" t="s">
        <v>2061</v>
      </c>
      <c r="N27" s="9"/>
      <c r="O27" s="9"/>
      <c r="P27" s="9" t="s">
        <v>2062</v>
      </c>
      <c r="Q27" s="10">
        <v>120</v>
      </c>
      <c r="R27" s="11">
        <v>5</v>
      </c>
      <c r="S27" s="11">
        <v>7</v>
      </c>
    </row>
    <row r="28" spans="1:19" ht="54" customHeight="1">
      <c r="A28" s="9" t="s">
        <v>2063</v>
      </c>
      <c r="B28" s="10" t="s">
        <v>1938</v>
      </c>
      <c r="C28" s="9"/>
      <c r="D28" s="9" t="s">
        <v>2004</v>
      </c>
      <c r="E28" s="10" t="s">
        <v>2064</v>
      </c>
      <c r="F28" s="9" t="s">
        <v>2065</v>
      </c>
      <c r="G28" s="9" t="s">
        <v>1899</v>
      </c>
      <c r="H28" s="9" t="s">
        <v>2066</v>
      </c>
      <c r="I28" s="11">
        <v>15</v>
      </c>
      <c r="J28" s="9" t="s">
        <v>2067</v>
      </c>
      <c r="K28" s="11">
        <v>0</v>
      </c>
      <c r="L28" s="9"/>
      <c r="M28" s="9" t="s">
        <v>2068</v>
      </c>
      <c r="N28" s="9"/>
      <c r="O28" s="9"/>
      <c r="P28" s="9" t="s">
        <v>2069</v>
      </c>
      <c r="Q28" s="10">
        <v>108</v>
      </c>
      <c r="R28" s="11">
        <v>13</v>
      </c>
      <c r="S28" s="11">
        <v>17</v>
      </c>
    </row>
    <row r="29" spans="1:19" ht="54" customHeight="1">
      <c r="A29" s="9" t="s">
        <v>2070</v>
      </c>
      <c r="B29" s="10" t="s">
        <v>2071</v>
      </c>
      <c r="C29" s="9"/>
      <c r="D29" s="9" t="s">
        <v>2072</v>
      </c>
      <c r="E29" s="10" t="s">
        <v>2073</v>
      </c>
      <c r="F29" s="9" t="s">
        <v>2074</v>
      </c>
      <c r="G29" s="9" t="s">
        <v>1899</v>
      </c>
      <c r="H29" s="9" t="s">
        <v>2075</v>
      </c>
      <c r="I29" s="11">
        <v>0</v>
      </c>
      <c r="J29" s="9"/>
      <c r="K29" s="11">
        <v>0</v>
      </c>
      <c r="L29" s="9"/>
      <c r="M29" s="9" t="s">
        <v>2076</v>
      </c>
      <c r="N29" s="9"/>
      <c r="O29" s="9"/>
      <c r="P29" s="9" t="s">
        <v>2077</v>
      </c>
      <c r="Q29" s="10" t="s">
        <v>2078</v>
      </c>
      <c r="R29" s="11">
        <v>0</v>
      </c>
      <c r="S29" s="11">
        <v>0</v>
      </c>
    </row>
    <row r="30" spans="1:19" ht="54" customHeight="1">
      <c r="A30" s="9" t="s">
        <v>2079</v>
      </c>
      <c r="B30" s="10" t="s">
        <v>2071</v>
      </c>
      <c r="C30" s="9"/>
      <c r="D30" s="9" t="s">
        <v>1777</v>
      </c>
      <c r="E30" s="10" t="s">
        <v>2080</v>
      </c>
      <c r="F30" s="9" t="s">
        <v>2081</v>
      </c>
      <c r="G30" s="9" t="s">
        <v>1899</v>
      </c>
      <c r="H30" s="9" t="s">
        <v>2082</v>
      </c>
      <c r="I30" s="11">
        <v>0</v>
      </c>
      <c r="J30" s="9"/>
      <c r="K30" s="11">
        <v>0</v>
      </c>
      <c r="L30" s="9"/>
      <c r="M30" s="9" t="s">
        <v>2083</v>
      </c>
      <c r="N30" s="9"/>
      <c r="O30" s="9"/>
      <c r="P30" s="9" t="s">
        <v>2084</v>
      </c>
      <c r="Q30" s="10" t="s">
        <v>2085</v>
      </c>
      <c r="R30" s="11">
        <v>0</v>
      </c>
      <c r="S30" s="11">
        <v>0</v>
      </c>
    </row>
    <row r="31" spans="1:19" ht="54" customHeight="1">
      <c r="A31" s="9" t="s">
        <v>2086</v>
      </c>
      <c r="B31" s="10" t="s">
        <v>1957</v>
      </c>
      <c r="C31" s="9"/>
      <c r="D31" s="9" t="s">
        <v>1777</v>
      </c>
      <c r="E31" s="10" t="s">
        <v>2064</v>
      </c>
      <c r="F31" s="9" t="s">
        <v>2087</v>
      </c>
      <c r="G31" s="9" t="s">
        <v>1899</v>
      </c>
      <c r="H31" s="9" t="s">
        <v>2088</v>
      </c>
      <c r="I31" s="11">
        <v>0</v>
      </c>
      <c r="J31" s="9"/>
      <c r="K31" s="11">
        <v>20</v>
      </c>
      <c r="L31" s="9" t="s">
        <v>2089</v>
      </c>
      <c r="M31" s="9"/>
      <c r="N31" s="9"/>
      <c r="O31" s="9"/>
      <c r="P31" s="9" t="s">
        <v>2090</v>
      </c>
      <c r="Q31" s="10">
        <v>20</v>
      </c>
      <c r="R31" s="11">
        <v>0</v>
      </c>
      <c r="S31" s="11">
        <v>0</v>
      </c>
    </row>
    <row r="32" spans="1:19" ht="54" customHeight="1">
      <c r="A32" s="9" t="s">
        <v>2091</v>
      </c>
      <c r="B32" s="10" t="s">
        <v>1918</v>
      </c>
      <c r="C32" s="9"/>
      <c r="D32" s="9" t="s">
        <v>1777</v>
      </c>
      <c r="E32" s="10" t="s">
        <v>2064</v>
      </c>
      <c r="F32" s="9" t="s">
        <v>2087</v>
      </c>
      <c r="G32" s="9" t="s">
        <v>1899</v>
      </c>
      <c r="H32" s="9" t="s">
        <v>2092</v>
      </c>
      <c r="I32" s="11">
        <v>0</v>
      </c>
      <c r="J32" s="9"/>
      <c r="K32" s="11">
        <v>15</v>
      </c>
      <c r="L32" s="9" t="s">
        <v>2093</v>
      </c>
      <c r="M32" s="9"/>
      <c r="N32" s="9"/>
      <c r="O32" s="9"/>
      <c r="P32" s="9" t="s">
        <v>2094</v>
      </c>
      <c r="Q32" s="10">
        <v>15</v>
      </c>
      <c r="R32" s="11">
        <v>0</v>
      </c>
      <c r="S32" s="11">
        <v>0</v>
      </c>
    </row>
    <row r="33" spans="1:19" ht="54" customHeight="1">
      <c r="A33" s="9" t="s">
        <v>2095</v>
      </c>
      <c r="B33" s="10" t="s">
        <v>1895</v>
      </c>
      <c r="C33" s="9"/>
      <c r="D33" s="9" t="s">
        <v>1777</v>
      </c>
      <c r="E33" s="10" t="s">
        <v>2096</v>
      </c>
      <c r="F33" s="9" t="s">
        <v>2097</v>
      </c>
      <c r="G33" s="9"/>
      <c r="H33" s="9" t="s">
        <v>2098</v>
      </c>
      <c r="I33" s="11">
        <v>100</v>
      </c>
      <c r="J33" s="9" t="s">
        <v>2099</v>
      </c>
      <c r="K33" s="11">
        <v>0</v>
      </c>
      <c r="L33" s="9"/>
      <c r="M33" s="9"/>
      <c r="N33" s="9"/>
      <c r="O33" s="9"/>
      <c r="P33" s="9" t="s">
        <v>1955</v>
      </c>
      <c r="Q33" s="10">
        <v>100</v>
      </c>
      <c r="R33" s="11">
        <v>90</v>
      </c>
      <c r="S33" s="11">
        <v>110</v>
      </c>
    </row>
    <row r="34" spans="1:19" ht="54" customHeight="1">
      <c r="A34" s="9" t="s">
        <v>2100</v>
      </c>
      <c r="B34" s="10" t="s">
        <v>1906</v>
      </c>
      <c r="C34" s="9"/>
      <c r="D34" s="9" t="s">
        <v>1777</v>
      </c>
      <c r="E34" s="10" t="s">
        <v>2101</v>
      </c>
      <c r="F34" s="9" t="s">
        <v>2102</v>
      </c>
      <c r="G34" s="9" t="s">
        <v>1899</v>
      </c>
      <c r="H34" s="9" t="s">
        <v>2103</v>
      </c>
      <c r="I34" s="11">
        <v>0</v>
      </c>
      <c r="J34" s="9"/>
      <c r="K34" s="11">
        <v>35</v>
      </c>
      <c r="L34" s="9" t="s">
        <v>2104</v>
      </c>
      <c r="M34" s="9"/>
      <c r="N34" s="9"/>
      <c r="O34" s="9"/>
      <c r="P34" s="9" t="s">
        <v>1962</v>
      </c>
      <c r="Q34" s="10">
        <v>35</v>
      </c>
      <c r="R34" s="11">
        <v>0</v>
      </c>
      <c r="S34" s="11">
        <v>0</v>
      </c>
    </row>
    <row r="35" spans="1:19" ht="54" customHeight="1">
      <c r="A35" s="9" t="s">
        <v>2105</v>
      </c>
      <c r="B35" s="10" t="s">
        <v>1906</v>
      </c>
      <c r="C35" s="9"/>
      <c r="D35" s="9" t="s">
        <v>1777</v>
      </c>
      <c r="E35" s="10" t="s">
        <v>2106</v>
      </c>
      <c r="F35" s="9" t="s">
        <v>2107</v>
      </c>
      <c r="G35" s="9" t="s">
        <v>1899</v>
      </c>
      <c r="H35" s="9" t="s">
        <v>2108</v>
      </c>
      <c r="I35" s="11">
        <v>0</v>
      </c>
      <c r="J35" s="9"/>
      <c r="K35" s="11">
        <v>20</v>
      </c>
      <c r="L35" s="9" t="s">
        <v>2109</v>
      </c>
      <c r="M35" s="9"/>
      <c r="N35" s="9"/>
      <c r="O35" s="9"/>
      <c r="P35" s="9" t="s">
        <v>1990</v>
      </c>
      <c r="Q35" s="10">
        <v>20</v>
      </c>
      <c r="R35" s="11">
        <v>0</v>
      </c>
      <c r="S35" s="11">
        <v>0</v>
      </c>
    </row>
    <row r="36" spans="1:19" ht="54" customHeight="1">
      <c r="A36" s="9" t="s">
        <v>2110</v>
      </c>
      <c r="B36" s="10" t="s">
        <v>1911</v>
      </c>
      <c r="C36" s="9"/>
      <c r="D36" s="9" t="s">
        <v>1777</v>
      </c>
      <c r="E36" s="10" t="s">
        <v>2064</v>
      </c>
      <c r="F36" s="9" t="s">
        <v>2111</v>
      </c>
      <c r="G36" s="9" t="s">
        <v>1899</v>
      </c>
      <c r="H36" s="9" t="s">
        <v>2112</v>
      </c>
      <c r="I36" s="11">
        <v>0</v>
      </c>
      <c r="J36" s="9"/>
      <c r="K36" s="11">
        <v>10</v>
      </c>
      <c r="L36" s="9" t="s">
        <v>2113</v>
      </c>
      <c r="M36" s="9"/>
      <c r="N36" s="9"/>
      <c r="O36" s="9"/>
      <c r="P36" s="9" t="s">
        <v>2114</v>
      </c>
      <c r="Q36" s="10">
        <v>10</v>
      </c>
      <c r="R36" s="11">
        <v>0</v>
      </c>
      <c r="S36" s="11">
        <v>0</v>
      </c>
    </row>
    <row r="37" spans="1:19" ht="54" customHeight="1">
      <c r="A37" s="9" t="s">
        <v>2115</v>
      </c>
      <c r="B37" s="10" t="s">
        <v>1911</v>
      </c>
      <c r="C37" s="9"/>
      <c r="D37" s="9" t="s">
        <v>1777</v>
      </c>
      <c r="E37" s="10" t="s">
        <v>2064</v>
      </c>
      <c r="F37" s="9" t="s">
        <v>2111</v>
      </c>
      <c r="G37" s="9" t="s">
        <v>1899</v>
      </c>
      <c r="H37" s="9" t="s">
        <v>2116</v>
      </c>
      <c r="I37" s="11">
        <v>0</v>
      </c>
      <c r="J37" s="9"/>
      <c r="K37" s="11">
        <v>15</v>
      </c>
      <c r="L37" s="9" t="s">
        <v>2117</v>
      </c>
      <c r="M37" s="9"/>
      <c r="N37" s="9"/>
      <c r="O37" s="9"/>
      <c r="P37" s="9" t="s">
        <v>2011</v>
      </c>
      <c r="Q37" s="10">
        <v>15</v>
      </c>
      <c r="R37" s="11">
        <v>0</v>
      </c>
      <c r="S37" s="11">
        <v>0</v>
      </c>
    </row>
    <row r="38" spans="1:19" ht="54" customHeight="1">
      <c r="A38" s="9" t="s">
        <v>2118</v>
      </c>
      <c r="B38" s="10" t="s">
        <v>1957</v>
      </c>
      <c r="C38" s="9"/>
      <c r="D38" s="9" t="s">
        <v>1777</v>
      </c>
      <c r="E38" s="10" t="s">
        <v>2119</v>
      </c>
      <c r="F38" s="9" t="s">
        <v>2120</v>
      </c>
      <c r="G38" s="9" t="s">
        <v>1899</v>
      </c>
      <c r="H38" s="9" t="s">
        <v>2121</v>
      </c>
      <c r="I38" s="11">
        <v>0</v>
      </c>
      <c r="J38" s="9"/>
      <c r="K38" s="11">
        <v>25</v>
      </c>
      <c r="L38" s="9" t="s">
        <v>2090</v>
      </c>
      <c r="M38" s="9"/>
      <c r="N38" s="9"/>
      <c r="O38" s="9"/>
      <c r="P38" s="9" t="s">
        <v>1962</v>
      </c>
      <c r="Q38" s="10">
        <v>25</v>
      </c>
      <c r="R38" s="11">
        <v>0</v>
      </c>
      <c r="S38" s="11">
        <v>0</v>
      </c>
    </row>
    <row r="39" spans="1:19" ht="54" customHeight="1">
      <c r="A39" s="9" t="s">
        <v>2122</v>
      </c>
      <c r="B39" s="10" t="s">
        <v>1895</v>
      </c>
      <c r="C39" s="9"/>
      <c r="D39" s="9" t="s">
        <v>1777</v>
      </c>
      <c r="E39" s="10" t="s">
        <v>2096</v>
      </c>
      <c r="F39" s="9" t="s">
        <v>2123</v>
      </c>
      <c r="G39" s="9"/>
      <c r="H39" s="9" t="s">
        <v>2124</v>
      </c>
      <c r="I39" s="11">
        <v>140</v>
      </c>
      <c r="J39" s="9" t="s">
        <v>2125</v>
      </c>
      <c r="K39" s="11">
        <v>0</v>
      </c>
      <c r="L39" s="9"/>
      <c r="M39" s="9"/>
      <c r="N39" s="9"/>
      <c r="O39" s="9"/>
      <c r="P39" s="9" t="s">
        <v>2126</v>
      </c>
      <c r="Q39" s="10">
        <v>140</v>
      </c>
      <c r="R39" s="11">
        <v>126</v>
      </c>
      <c r="S39" s="11">
        <v>154</v>
      </c>
    </row>
    <row r="40" spans="1:19" ht="54" customHeight="1">
      <c r="A40" s="9" t="s">
        <v>2127</v>
      </c>
      <c r="B40" s="10" t="s">
        <v>1957</v>
      </c>
      <c r="C40" s="9"/>
      <c r="D40" s="9" t="s">
        <v>1777</v>
      </c>
      <c r="E40" s="10" t="s">
        <v>2128</v>
      </c>
      <c r="F40" s="9" t="s">
        <v>2129</v>
      </c>
      <c r="G40" s="9" t="s">
        <v>1899</v>
      </c>
      <c r="H40" s="9" t="s">
        <v>2121</v>
      </c>
      <c r="I40" s="11">
        <v>0</v>
      </c>
      <c r="J40" s="9"/>
      <c r="K40" s="11">
        <v>15</v>
      </c>
      <c r="L40" s="9" t="s">
        <v>2130</v>
      </c>
      <c r="M40" s="9"/>
      <c r="N40" s="9"/>
      <c r="O40" s="9"/>
      <c r="P40" s="9" t="s">
        <v>1962</v>
      </c>
      <c r="Q40" s="10">
        <v>15</v>
      </c>
      <c r="R40" s="11">
        <v>0</v>
      </c>
      <c r="S40" s="11">
        <v>0</v>
      </c>
    </row>
    <row r="41" spans="1:19" ht="54" customHeight="1">
      <c r="A41" s="9" t="s">
        <v>2131</v>
      </c>
      <c r="B41" s="10" t="s">
        <v>1895</v>
      </c>
      <c r="C41" s="9"/>
      <c r="D41" s="9" t="s">
        <v>1777</v>
      </c>
      <c r="E41" s="10" t="s">
        <v>2096</v>
      </c>
      <c r="F41" s="9" t="s">
        <v>2132</v>
      </c>
      <c r="G41" s="9"/>
      <c r="H41" s="9" t="s">
        <v>2133</v>
      </c>
      <c r="I41" s="11">
        <v>120</v>
      </c>
      <c r="J41" s="9" t="s">
        <v>2134</v>
      </c>
      <c r="K41" s="11">
        <v>0</v>
      </c>
      <c r="L41" s="9"/>
      <c r="M41" s="9"/>
      <c r="N41" s="9"/>
      <c r="O41" s="9"/>
      <c r="P41" s="9" t="s">
        <v>2126</v>
      </c>
      <c r="Q41" s="10">
        <v>120</v>
      </c>
      <c r="R41" s="11">
        <v>108</v>
      </c>
      <c r="S41" s="11">
        <v>132</v>
      </c>
    </row>
    <row r="42" spans="1:19" ht="54" customHeight="1">
      <c r="A42" s="9" t="s">
        <v>2135</v>
      </c>
      <c r="B42" s="10" t="s">
        <v>1906</v>
      </c>
      <c r="C42" s="9"/>
      <c r="D42" s="9" t="s">
        <v>1777</v>
      </c>
      <c r="E42" s="10" t="s">
        <v>2064</v>
      </c>
      <c r="F42" s="9" t="s">
        <v>2136</v>
      </c>
      <c r="G42" s="9" t="s">
        <v>1899</v>
      </c>
      <c r="H42" s="9" t="s">
        <v>2137</v>
      </c>
      <c r="I42" s="11">
        <v>0</v>
      </c>
      <c r="J42" s="9"/>
      <c r="K42" s="11">
        <v>30</v>
      </c>
      <c r="L42" s="9" t="s">
        <v>2138</v>
      </c>
      <c r="M42" s="9"/>
      <c r="N42" s="9"/>
      <c r="O42" s="9"/>
      <c r="P42" s="9" t="s">
        <v>2094</v>
      </c>
      <c r="Q42" s="10">
        <v>30</v>
      </c>
      <c r="R42" s="11">
        <v>0</v>
      </c>
      <c r="S42" s="11">
        <v>0</v>
      </c>
    </row>
    <row r="43" spans="1:19" ht="54" customHeight="1">
      <c r="A43" s="9" t="s">
        <v>2139</v>
      </c>
      <c r="B43" s="10" t="s">
        <v>1926</v>
      </c>
      <c r="C43" s="9"/>
      <c r="D43" s="9" t="s">
        <v>1777</v>
      </c>
      <c r="E43" s="10" t="s">
        <v>2064</v>
      </c>
      <c r="F43" s="9" t="s">
        <v>2136</v>
      </c>
      <c r="G43" s="9" t="s">
        <v>1899</v>
      </c>
      <c r="H43" s="9" t="s">
        <v>2140</v>
      </c>
      <c r="I43" s="11">
        <v>0</v>
      </c>
      <c r="J43" s="9"/>
      <c r="K43" s="11">
        <v>20</v>
      </c>
      <c r="L43" s="9" t="s">
        <v>2141</v>
      </c>
      <c r="M43" s="9"/>
      <c r="N43" s="9"/>
      <c r="O43" s="9"/>
      <c r="P43" s="9" t="s">
        <v>2028</v>
      </c>
      <c r="Q43" s="10">
        <v>20</v>
      </c>
      <c r="R43" s="11">
        <v>0</v>
      </c>
      <c r="S43" s="11">
        <v>0</v>
      </c>
    </row>
  </sheetData>
  <mergeCells count="4">
    <mergeCell ref="D1:F1"/>
    <mergeCell ref="I1:J1"/>
    <mergeCell ref="K1:L1"/>
    <mergeCell ref="N1:P1"/>
  </mergeCells>
  <phoneticPr fontId="26" type="noConversion"/>
  <conditionalFormatting sqref="S2:S43">
    <cfRule type="expression" priority="1">
      <formula>AND($R2&lt;&gt;"",$S2&lt;&gt;"",$S2&lt;$R2)</formula>
    </cfRule>
  </conditionalFormatting>
  <dataValidations count="2">
    <dataValidation type="list" sqref="B2:B43" xr:uid="{00000000-0002-0000-0300-000000000000}">
      <formula1>"무기,상의,머리,얼굴,손,신발,팔 방어구,보조 장비,액세서리,소모품,탄약,접근 도구"</formula1>
    </dataValidation>
    <dataValidation type="list" sqref="G2:G43" xr:uid="{00000000-0002-0000-0300-000001000000}">
      <formula1>",획득 시 귀속"</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8"/>
  <sheetViews>
    <sheetView workbookViewId="0"/>
  </sheetViews>
  <sheetFormatPr defaultColWidth="9" defaultRowHeight="14.25"/>
  <cols>
    <col min="1" max="5" width="12" style="107" customWidth="1"/>
    <col min="6" max="6" width="3.5" style="107" customWidth="1"/>
    <col min="7" max="9" width="12" style="107" customWidth="1"/>
    <col min="10" max="11" width="11" style="107" customWidth="1"/>
    <col min="12" max="16" width="12" style="107" customWidth="1"/>
    <col min="17" max="16384" width="9" style="107"/>
  </cols>
  <sheetData>
    <row r="1" spans="1:16" ht="23.1" customHeight="1">
      <c r="A1" s="150" t="s">
        <v>2142</v>
      </c>
      <c r="B1" s="150"/>
      <c r="C1" s="150"/>
      <c r="D1" s="150"/>
      <c r="E1" s="150"/>
      <c r="F1" s="150"/>
      <c r="G1" s="150"/>
      <c r="H1" s="150"/>
      <c r="I1" s="150"/>
      <c r="J1" s="150"/>
      <c r="K1" s="150"/>
      <c r="L1" s="150"/>
      <c r="M1" s="150"/>
      <c r="N1" s="150"/>
      <c r="O1" s="150"/>
      <c r="P1" s="150"/>
    </row>
    <row r="2" spans="1:16" ht="23.1" customHeight="1">
      <c r="A2" s="108" t="s">
        <v>2143</v>
      </c>
      <c r="B2" s="150" t="s">
        <v>2144</v>
      </c>
      <c r="C2" s="150"/>
      <c r="D2" s="150"/>
      <c r="E2" s="150" t="s">
        <v>2145</v>
      </c>
      <c r="F2" s="150"/>
      <c r="G2" s="150"/>
      <c r="H2" s="150"/>
      <c r="I2" s="150" t="s">
        <v>2146</v>
      </c>
      <c r="J2" s="150"/>
      <c r="K2" s="150"/>
      <c r="L2" s="150"/>
      <c r="M2" s="150" t="s">
        <v>2147</v>
      </c>
      <c r="N2" s="150"/>
      <c r="O2" s="150"/>
      <c r="P2" s="150"/>
    </row>
    <row r="3" spans="1:16" ht="44.1" customHeight="1">
      <c r="A3" s="108" t="s">
        <v>2148</v>
      </c>
      <c r="B3" s="150" t="s">
        <v>2149</v>
      </c>
      <c r="C3" s="150"/>
      <c r="D3" s="150"/>
      <c r="E3" s="150" t="s">
        <v>2150</v>
      </c>
      <c r="F3" s="150"/>
      <c r="G3" s="150"/>
      <c r="H3" s="150"/>
      <c r="I3" s="150" t="s">
        <v>2151</v>
      </c>
      <c r="J3" s="150"/>
      <c r="K3" s="150"/>
      <c r="L3" s="150"/>
      <c r="M3" s="150" t="s">
        <v>2152</v>
      </c>
      <c r="N3" s="150"/>
      <c r="O3" s="150"/>
      <c r="P3" s="150"/>
    </row>
    <row r="4" spans="1:16" ht="44.1" customHeight="1">
      <c r="A4" s="108" t="s">
        <v>2126</v>
      </c>
      <c r="B4" s="150" t="s">
        <v>2153</v>
      </c>
      <c r="C4" s="150"/>
      <c r="D4" s="150"/>
      <c r="E4" s="150" t="s">
        <v>2154</v>
      </c>
      <c r="F4" s="150"/>
      <c r="G4" s="150"/>
      <c r="H4" s="150"/>
      <c r="I4" s="150" t="s">
        <v>2155</v>
      </c>
      <c r="J4" s="150"/>
      <c r="K4" s="150"/>
      <c r="L4" s="150"/>
      <c r="M4" s="150" t="s">
        <v>2156</v>
      </c>
      <c r="N4" s="150"/>
      <c r="O4" s="150"/>
      <c r="P4" s="150"/>
    </row>
    <row r="5" spans="1:16" ht="44.1" customHeight="1">
      <c r="A5" s="108" t="s">
        <v>2157</v>
      </c>
      <c r="B5" s="150" t="s">
        <v>2158</v>
      </c>
      <c r="C5" s="150"/>
      <c r="D5" s="150"/>
      <c r="E5" s="150" t="s">
        <v>2159</v>
      </c>
      <c r="F5" s="150"/>
      <c r="G5" s="150"/>
      <c r="H5" s="150"/>
      <c r="I5" s="150" t="s">
        <v>2160</v>
      </c>
      <c r="J5" s="150"/>
      <c r="K5" s="150"/>
      <c r="L5" s="150"/>
      <c r="M5" s="150" t="s">
        <v>2161</v>
      </c>
      <c r="N5" s="150"/>
      <c r="O5" s="150"/>
      <c r="P5" s="150"/>
    </row>
    <row r="6" spans="1:16" ht="44.1" customHeight="1">
      <c r="A6" s="108" t="s">
        <v>2162</v>
      </c>
      <c r="B6" s="150" t="s">
        <v>2163</v>
      </c>
      <c r="C6" s="150"/>
      <c r="D6" s="150"/>
      <c r="E6" s="150" t="s">
        <v>2164</v>
      </c>
      <c r="F6" s="150"/>
      <c r="G6" s="150"/>
      <c r="H6" s="150"/>
      <c r="I6" s="150" t="s">
        <v>2165</v>
      </c>
      <c r="J6" s="150"/>
      <c r="K6" s="150"/>
      <c r="L6" s="150"/>
      <c r="M6" s="150" t="s">
        <v>2166</v>
      </c>
      <c r="N6" s="150"/>
      <c r="O6" s="150"/>
      <c r="P6" s="150"/>
    </row>
    <row r="7" spans="1:16">
      <c r="A7" s="108"/>
      <c r="B7" s="108"/>
      <c r="C7" s="108"/>
      <c r="D7" s="108"/>
      <c r="E7" s="108"/>
      <c r="F7" s="108"/>
      <c r="G7" s="108"/>
      <c r="H7" s="108"/>
      <c r="I7" s="108"/>
      <c r="J7" s="108"/>
      <c r="K7" s="108"/>
      <c r="L7" s="108"/>
      <c r="M7" s="108"/>
      <c r="N7" s="108"/>
      <c r="O7" s="108"/>
      <c r="P7" s="108"/>
    </row>
    <row r="8" spans="1:16" ht="23.1" customHeight="1">
      <c r="A8" s="150" t="s">
        <v>2167</v>
      </c>
      <c r="B8" s="150"/>
      <c r="C8" s="150"/>
      <c r="D8" s="150"/>
      <c r="E8" s="150"/>
      <c r="F8" s="150"/>
      <c r="G8" s="150"/>
      <c r="H8" s="150"/>
      <c r="I8" s="150"/>
      <c r="J8" s="150"/>
      <c r="K8" s="150"/>
      <c r="L8" s="150"/>
      <c r="M8" s="150"/>
      <c r="N8" s="150"/>
      <c r="O8" s="150"/>
      <c r="P8" s="150"/>
    </row>
    <row r="9" spans="1:16" ht="23.1" customHeight="1">
      <c r="A9" s="150" t="s">
        <v>2168</v>
      </c>
      <c r="B9" s="150"/>
      <c r="C9" s="150"/>
      <c r="D9" s="150"/>
      <c r="E9" s="150"/>
      <c r="F9" s="108"/>
      <c r="G9" s="150" t="s">
        <v>2169</v>
      </c>
      <c r="H9" s="150"/>
      <c r="I9" s="150"/>
      <c r="J9" s="150"/>
      <c r="K9" s="150"/>
      <c r="L9" s="150"/>
      <c r="M9" s="150"/>
      <c r="N9" s="150"/>
      <c r="O9" s="150"/>
      <c r="P9" s="150"/>
    </row>
    <row r="10" spans="1:16" ht="23.1" customHeight="1">
      <c r="A10" s="108" t="s">
        <v>2170</v>
      </c>
      <c r="B10" s="108" t="s">
        <v>2148</v>
      </c>
      <c r="C10" s="108" t="s">
        <v>2126</v>
      </c>
      <c r="D10" s="108" t="s">
        <v>2157</v>
      </c>
      <c r="E10" s="108" t="s">
        <v>2162</v>
      </c>
      <c r="F10" s="108"/>
      <c r="G10" s="150"/>
      <c r="H10" s="150"/>
      <c r="I10" s="150"/>
      <c r="J10" s="150"/>
      <c r="K10" s="150"/>
      <c r="L10" s="150" t="s">
        <v>2171</v>
      </c>
      <c r="M10" s="150"/>
      <c r="N10" s="150"/>
      <c r="O10" s="150"/>
      <c r="P10" s="150"/>
    </row>
    <row r="11" spans="1:16" ht="24" customHeight="1">
      <c r="A11" s="108" t="s">
        <v>2148</v>
      </c>
      <c r="B11" s="108">
        <v>1</v>
      </c>
      <c r="C11" s="108">
        <v>1.7</v>
      </c>
      <c r="D11" s="108">
        <v>0.8</v>
      </c>
      <c r="E11" s="108">
        <v>0.3</v>
      </c>
      <c r="F11" s="108"/>
      <c r="G11" s="150"/>
      <c r="H11" s="150"/>
      <c r="I11" s="150"/>
      <c r="J11" s="150"/>
      <c r="K11" s="150"/>
      <c r="L11" s="150"/>
      <c r="M11" s="150"/>
      <c r="N11" s="150"/>
      <c r="O11" s="150"/>
      <c r="P11" s="150"/>
    </row>
    <row r="12" spans="1:16" ht="24" customHeight="1">
      <c r="A12" s="108" t="s">
        <v>2126</v>
      </c>
      <c r="B12" s="108">
        <v>0.3</v>
      </c>
      <c r="C12" s="108">
        <v>1</v>
      </c>
      <c r="D12" s="108">
        <v>1.7</v>
      </c>
      <c r="E12" s="108">
        <v>1.2</v>
      </c>
      <c r="F12" s="108"/>
      <c r="G12" s="150"/>
      <c r="H12" s="150"/>
      <c r="I12" s="150"/>
      <c r="J12" s="150"/>
      <c r="K12" s="150"/>
      <c r="L12" s="150"/>
      <c r="M12" s="150"/>
      <c r="N12" s="150"/>
      <c r="O12" s="150"/>
      <c r="P12" s="150"/>
    </row>
    <row r="13" spans="1:16" ht="24" customHeight="1">
      <c r="A13" s="108" t="s">
        <v>2157</v>
      </c>
      <c r="B13" s="108">
        <v>1.2</v>
      </c>
      <c r="C13" s="108">
        <v>0.3</v>
      </c>
      <c r="D13" s="108">
        <v>1</v>
      </c>
      <c r="E13" s="108">
        <v>1.7</v>
      </c>
      <c r="F13" s="108"/>
      <c r="G13" s="150"/>
      <c r="H13" s="150"/>
      <c r="I13" s="150"/>
      <c r="J13" s="150"/>
      <c r="K13" s="150"/>
      <c r="L13" s="150"/>
      <c r="M13" s="150"/>
      <c r="N13" s="150"/>
      <c r="O13" s="150"/>
      <c r="P13" s="150"/>
    </row>
    <row r="14" spans="1:16" ht="24" customHeight="1">
      <c r="A14" s="108" t="s">
        <v>2162</v>
      </c>
      <c r="B14" s="108">
        <v>1.7</v>
      </c>
      <c r="C14" s="108">
        <v>0.8</v>
      </c>
      <c r="D14" s="108">
        <v>0.3</v>
      </c>
      <c r="E14" s="108">
        <v>1</v>
      </c>
      <c r="F14" s="108"/>
      <c r="G14" s="150"/>
      <c r="H14" s="150"/>
      <c r="I14" s="150"/>
      <c r="J14" s="150"/>
      <c r="K14" s="150"/>
      <c r="L14" s="150"/>
      <c r="M14" s="150"/>
      <c r="N14" s="150"/>
      <c r="O14" s="150"/>
      <c r="P14" s="150"/>
    </row>
    <row r="15" spans="1:16">
      <c r="A15" s="108"/>
      <c r="B15" s="108"/>
      <c r="C15" s="108"/>
      <c r="D15" s="108"/>
      <c r="E15" s="108"/>
      <c r="F15" s="108"/>
      <c r="G15" s="108"/>
      <c r="H15" s="108"/>
      <c r="I15" s="108"/>
      <c r="J15" s="108"/>
      <c r="K15" s="108"/>
      <c r="L15" s="108"/>
      <c r="M15" s="108"/>
      <c r="N15" s="108"/>
      <c r="O15" s="108"/>
      <c r="P15" s="108"/>
    </row>
    <row r="16" spans="1:16" ht="23.1" customHeight="1">
      <c r="A16" s="150" t="s">
        <v>2172</v>
      </c>
      <c r="B16" s="150"/>
      <c r="C16" s="150"/>
      <c r="D16" s="150"/>
      <c r="E16" s="150"/>
      <c r="F16" s="150"/>
      <c r="G16" s="150"/>
      <c r="H16" s="150"/>
      <c r="I16" s="150"/>
      <c r="J16" s="150"/>
      <c r="K16" s="150"/>
      <c r="L16" s="150"/>
      <c r="M16" s="150"/>
      <c r="N16" s="150"/>
      <c r="O16" s="150"/>
      <c r="P16" s="150"/>
    </row>
    <row r="17" spans="1:16" ht="23.1" customHeight="1">
      <c r="A17" s="108" t="s">
        <v>2173</v>
      </c>
      <c r="B17" s="108" t="s">
        <v>2174</v>
      </c>
      <c r="C17" s="150" t="s">
        <v>2175</v>
      </c>
      <c r="D17" s="150"/>
      <c r="E17" s="150" t="s">
        <v>2176</v>
      </c>
      <c r="F17" s="150"/>
      <c r="G17" s="150" t="s">
        <v>2177</v>
      </c>
      <c r="H17" s="150"/>
      <c r="I17" s="150"/>
      <c r="J17" s="150"/>
      <c r="K17" s="150"/>
      <c r="L17" s="150" t="s">
        <v>2178</v>
      </c>
      <c r="M17" s="150"/>
      <c r="N17" s="150"/>
      <c r="O17" s="150"/>
      <c r="P17" s="150"/>
    </row>
    <row r="18" spans="1:16" ht="39.950000000000003" customHeight="1">
      <c r="A18" s="108" t="s">
        <v>2148</v>
      </c>
      <c r="B18" s="108" t="s">
        <v>2148</v>
      </c>
      <c r="C18" s="150" t="s">
        <v>2179</v>
      </c>
      <c r="D18" s="150"/>
      <c r="E18" s="150">
        <v>1</v>
      </c>
      <c r="F18" s="150"/>
      <c r="G18" s="150" t="s">
        <v>2180</v>
      </c>
      <c r="H18" s="150"/>
      <c r="I18" s="150"/>
      <c r="J18" s="150"/>
      <c r="K18" s="150"/>
      <c r="L18" s="150" t="s">
        <v>2181</v>
      </c>
      <c r="M18" s="150"/>
      <c r="N18" s="150"/>
      <c r="O18" s="150"/>
      <c r="P18" s="150"/>
    </row>
    <row r="19" spans="1:16" ht="39.950000000000003" customHeight="1">
      <c r="A19" s="108" t="s">
        <v>2148</v>
      </c>
      <c r="B19" s="108" t="s">
        <v>2126</v>
      </c>
      <c r="C19" s="150" t="s">
        <v>2182</v>
      </c>
      <c r="D19" s="150"/>
      <c r="E19" s="150">
        <v>1.7</v>
      </c>
      <c r="F19" s="150"/>
      <c r="G19" s="150" t="s">
        <v>2183</v>
      </c>
      <c r="H19" s="150"/>
      <c r="I19" s="150"/>
      <c r="J19" s="150"/>
      <c r="K19" s="150"/>
      <c r="L19" s="150" t="s">
        <v>2184</v>
      </c>
      <c r="M19" s="150"/>
      <c r="N19" s="150"/>
      <c r="O19" s="150"/>
      <c r="P19" s="150"/>
    </row>
    <row r="20" spans="1:16" ht="39.950000000000003" customHeight="1">
      <c r="A20" s="108" t="s">
        <v>2148</v>
      </c>
      <c r="B20" s="108" t="s">
        <v>2157</v>
      </c>
      <c r="C20" s="150" t="s">
        <v>2185</v>
      </c>
      <c r="D20" s="150"/>
      <c r="E20" s="150">
        <v>0.8</v>
      </c>
      <c r="F20" s="150"/>
      <c r="G20" s="150" t="s">
        <v>2186</v>
      </c>
      <c r="H20" s="150"/>
      <c r="I20" s="150"/>
      <c r="J20" s="150"/>
      <c r="K20" s="150"/>
      <c r="L20" s="150" t="s">
        <v>2187</v>
      </c>
      <c r="M20" s="150"/>
      <c r="N20" s="150"/>
      <c r="O20" s="150"/>
      <c r="P20" s="150"/>
    </row>
    <row r="21" spans="1:16" ht="39.950000000000003" customHeight="1">
      <c r="A21" s="108" t="s">
        <v>2148</v>
      </c>
      <c r="B21" s="108" t="s">
        <v>2162</v>
      </c>
      <c r="C21" s="150" t="s">
        <v>2188</v>
      </c>
      <c r="D21" s="150"/>
      <c r="E21" s="150">
        <v>0.3</v>
      </c>
      <c r="F21" s="150"/>
      <c r="G21" s="150" t="s">
        <v>2189</v>
      </c>
      <c r="H21" s="150"/>
      <c r="I21" s="150"/>
      <c r="J21" s="150"/>
      <c r="K21" s="150"/>
      <c r="L21" s="150" t="s">
        <v>2190</v>
      </c>
      <c r="M21" s="150"/>
      <c r="N21" s="150"/>
      <c r="O21" s="150"/>
      <c r="P21" s="150"/>
    </row>
    <row r="22" spans="1:16" ht="39.950000000000003" customHeight="1">
      <c r="A22" s="108" t="s">
        <v>2126</v>
      </c>
      <c r="B22" s="108" t="s">
        <v>2148</v>
      </c>
      <c r="C22" s="150" t="s">
        <v>2188</v>
      </c>
      <c r="D22" s="150"/>
      <c r="E22" s="150">
        <v>0.3</v>
      </c>
      <c r="F22" s="150"/>
      <c r="G22" s="150" t="s">
        <v>2191</v>
      </c>
      <c r="H22" s="150"/>
      <c r="I22" s="150"/>
      <c r="J22" s="150"/>
      <c r="K22" s="150"/>
      <c r="L22" s="150" t="s">
        <v>2192</v>
      </c>
      <c r="M22" s="150"/>
      <c r="N22" s="150"/>
      <c r="O22" s="150"/>
      <c r="P22" s="150"/>
    </row>
    <row r="23" spans="1:16" ht="39.950000000000003" customHeight="1">
      <c r="A23" s="108" t="s">
        <v>2126</v>
      </c>
      <c r="B23" s="108" t="s">
        <v>2126</v>
      </c>
      <c r="C23" s="150" t="s">
        <v>2179</v>
      </c>
      <c r="D23" s="150"/>
      <c r="E23" s="150">
        <v>1</v>
      </c>
      <c r="F23" s="150"/>
      <c r="G23" s="150" t="s">
        <v>2180</v>
      </c>
      <c r="H23" s="150"/>
      <c r="I23" s="150"/>
      <c r="J23" s="150"/>
      <c r="K23" s="150"/>
      <c r="L23" s="150" t="s">
        <v>2181</v>
      </c>
      <c r="M23" s="150"/>
      <c r="N23" s="150"/>
      <c r="O23" s="150"/>
      <c r="P23" s="150"/>
    </row>
    <row r="24" spans="1:16" ht="39.950000000000003" customHeight="1">
      <c r="A24" s="108" t="s">
        <v>2126</v>
      </c>
      <c r="B24" s="108" t="s">
        <v>2157</v>
      </c>
      <c r="C24" s="150" t="s">
        <v>2182</v>
      </c>
      <c r="D24" s="150"/>
      <c r="E24" s="150">
        <v>1.7</v>
      </c>
      <c r="F24" s="150"/>
      <c r="G24" s="150" t="s">
        <v>2193</v>
      </c>
      <c r="H24" s="150"/>
      <c r="I24" s="150"/>
      <c r="J24" s="150"/>
      <c r="K24" s="150"/>
      <c r="L24" s="150" t="s">
        <v>2194</v>
      </c>
      <c r="M24" s="150"/>
      <c r="N24" s="150"/>
      <c r="O24" s="150"/>
      <c r="P24" s="150"/>
    </row>
    <row r="25" spans="1:16" ht="39.950000000000003" customHeight="1">
      <c r="A25" s="108" t="s">
        <v>2126</v>
      </c>
      <c r="B25" s="108" t="s">
        <v>2162</v>
      </c>
      <c r="C25" s="150" t="s">
        <v>2195</v>
      </c>
      <c r="D25" s="150"/>
      <c r="E25" s="150">
        <v>1.2</v>
      </c>
      <c r="F25" s="150"/>
      <c r="G25" s="150" t="s">
        <v>2196</v>
      </c>
      <c r="H25" s="150"/>
      <c r="I25" s="150"/>
      <c r="J25" s="150"/>
      <c r="K25" s="150"/>
      <c r="L25" s="150" t="s">
        <v>2197</v>
      </c>
      <c r="M25" s="150"/>
      <c r="N25" s="150"/>
      <c r="O25" s="150"/>
      <c r="P25" s="150"/>
    </row>
    <row r="26" spans="1:16" ht="39.950000000000003" customHeight="1">
      <c r="A26" s="108" t="s">
        <v>2157</v>
      </c>
      <c r="B26" s="108" t="s">
        <v>2148</v>
      </c>
      <c r="C26" s="150" t="s">
        <v>2195</v>
      </c>
      <c r="D26" s="150"/>
      <c r="E26" s="150">
        <v>1.2</v>
      </c>
      <c r="F26" s="150"/>
      <c r="G26" s="150" t="s">
        <v>2198</v>
      </c>
      <c r="H26" s="150"/>
      <c r="I26" s="150"/>
      <c r="J26" s="150"/>
      <c r="K26" s="150"/>
      <c r="L26" s="150" t="s">
        <v>2199</v>
      </c>
      <c r="M26" s="150"/>
      <c r="N26" s="150"/>
      <c r="O26" s="150"/>
      <c r="P26" s="150"/>
    </row>
    <row r="27" spans="1:16" ht="39.950000000000003" customHeight="1">
      <c r="A27" s="108" t="s">
        <v>2157</v>
      </c>
      <c r="B27" s="108" t="s">
        <v>2126</v>
      </c>
      <c r="C27" s="150" t="s">
        <v>2188</v>
      </c>
      <c r="D27" s="150"/>
      <c r="E27" s="150">
        <v>0.3</v>
      </c>
      <c r="F27" s="150"/>
      <c r="G27" s="150" t="s">
        <v>2200</v>
      </c>
      <c r="H27" s="150"/>
      <c r="I27" s="150"/>
      <c r="J27" s="150"/>
      <c r="K27" s="150"/>
      <c r="L27" s="150" t="s">
        <v>2201</v>
      </c>
      <c r="M27" s="150"/>
      <c r="N27" s="150"/>
      <c r="O27" s="150"/>
      <c r="P27" s="150"/>
    </row>
    <row r="28" spans="1:16" ht="39.950000000000003" customHeight="1">
      <c r="A28" s="108" t="s">
        <v>2157</v>
      </c>
      <c r="B28" s="108" t="s">
        <v>2157</v>
      </c>
      <c r="C28" s="150" t="s">
        <v>2179</v>
      </c>
      <c r="D28" s="150"/>
      <c r="E28" s="150">
        <v>1</v>
      </c>
      <c r="F28" s="150"/>
      <c r="G28" s="150" t="s">
        <v>2180</v>
      </c>
      <c r="H28" s="150"/>
      <c r="I28" s="150"/>
      <c r="J28" s="150"/>
      <c r="K28" s="150"/>
      <c r="L28" s="150" t="s">
        <v>2181</v>
      </c>
      <c r="M28" s="150"/>
      <c r="N28" s="150"/>
      <c r="O28" s="150"/>
      <c r="P28" s="150"/>
    </row>
    <row r="29" spans="1:16" ht="39.950000000000003" customHeight="1">
      <c r="A29" s="108" t="s">
        <v>2157</v>
      </c>
      <c r="B29" s="108" t="s">
        <v>2162</v>
      </c>
      <c r="C29" s="150" t="s">
        <v>2182</v>
      </c>
      <c r="D29" s="150"/>
      <c r="E29" s="150">
        <v>1.7</v>
      </c>
      <c r="F29" s="150"/>
      <c r="G29" s="150" t="s">
        <v>2202</v>
      </c>
      <c r="H29" s="150"/>
      <c r="I29" s="150"/>
      <c r="J29" s="150"/>
      <c r="K29" s="150"/>
      <c r="L29" s="150" t="s">
        <v>2203</v>
      </c>
      <c r="M29" s="150"/>
      <c r="N29" s="150"/>
      <c r="O29" s="150"/>
      <c r="P29" s="150"/>
    </row>
    <row r="30" spans="1:16" ht="39.950000000000003" customHeight="1">
      <c r="A30" s="108" t="s">
        <v>2162</v>
      </c>
      <c r="B30" s="108" t="s">
        <v>2148</v>
      </c>
      <c r="C30" s="150" t="s">
        <v>2182</v>
      </c>
      <c r="D30" s="150"/>
      <c r="E30" s="150">
        <v>1.7</v>
      </c>
      <c r="F30" s="150"/>
      <c r="G30" s="150" t="s">
        <v>2204</v>
      </c>
      <c r="H30" s="150"/>
      <c r="I30" s="150"/>
      <c r="J30" s="150"/>
      <c r="K30" s="150"/>
      <c r="L30" s="150" t="s">
        <v>2205</v>
      </c>
      <c r="M30" s="150"/>
      <c r="N30" s="150"/>
      <c r="O30" s="150"/>
      <c r="P30" s="150"/>
    </row>
    <row r="31" spans="1:16" ht="39.950000000000003" customHeight="1">
      <c r="A31" s="108" t="s">
        <v>2162</v>
      </c>
      <c r="B31" s="108" t="s">
        <v>2126</v>
      </c>
      <c r="C31" s="150" t="s">
        <v>2185</v>
      </c>
      <c r="D31" s="150"/>
      <c r="E31" s="150">
        <v>0.8</v>
      </c>
      <c r="F31" s="150"/>
      <c r="G31" s="150" t="s">
        <v>2206</v>
      </c>
      <c r="H31" s="150"/>
      <c r="I31" s="150"/>
      <c r="J31" s="150"/>
      <c r="K31" s="150"/>
      <c r="L31" s="150" t="s">
        <v>2207</v>
      </c>
      <c r="M31" s="150"/>
      <c r="N31" s="150"/>
      <c r="O31" s="150"/>
      <c r="P31" s="150"/>
    </row>
    <row r="32" spans="1:16" ht="39.950000000000003" customHeight="1">
      <c r="A32" s="108" t="s">
        <v>2162</v>
      </c>
      <c r="B32" s="108" t="s">
        <v>2157</v>
      </c>
      <c r="C32" s="150" t="s">
        <v>2188</v>
      </c>
      <c r="D32" s="150"/>
      <c r="E32" s="150">
        <v>0.3</v>
      </c>
      <c r="F32" s="150"/>
      <c r="G32" s="150" t="s">
        <v>2208</v>
      </c>
      <c r="H32" s="150"/>
      <c r="I32" s="150"/>
      <c r="J32" s="150"/>
      <c r="K32" s="150"/>
      <c r="L32" s="150" t="s">
        <v>2209</v>
      </c>
      <c r="M32" s="150"/>
      <c r="N32" s="150"/>
      <c r="O32" s="150"/>
      <c r="P32" s="150"/>
    </row>
    <row r="33" spans="1:16" ht="39.950000000000003" customHeight="1">
      <c r="A33" s="108" t="s">
        <v>2162</v>
      </c>
      <c r="B33" s="108" t="s">
        <v>2162</v>
      </c>
      <c r="C33" s="150" t="s">
        <v>2179</v>
      </c>
      <c r="D33" s="150"/>
      <c r="E33" s="150">
        <v>1</v>
      </c>
      <c r="F33" s="150"/>
      <c r="G33" s="150" t="s">
        <v>2180</v>
      </c>
      <c r="H33" s="150"/>
      <c r="I33" s="150"/>
      <c r="J33" s="150"/>
      <c r="K33" s="150"/>
      <c r="L33" s="150" t="s">
        <v>2181</v>
      </c>
      <c r="M33" s="150"/>
      <c r="N33" s="150"/>
      <c r="O33" s="150"/>
      <c r="P33" s="150"/>
    </row>
    <row r="34" spans="1:16">
      <c r="A34" s="108"/>
      <c r="B34" s="108"/>
      <c r="C34" s="108"/>
      <c r="D34" s="108"/>
      <c r="E34" s="108"/>
      <c r="F34" s="108"/>
      <c r="G34" s="108"/>
      <c r="H34" s="108"/>
      <c r="I34" s="108"/>
      <c r="J34" s="108"/>
      <c r="K34" s="108"/>
      <c r="L34" s="108"/>
      <c r="M34" s="108"/>
      <c r="N34" s="108"/>
      <c r="O34" s="108"/>
      <c r="P34" s="108"/>
    </row>
    <row r="35" spans="1:16">
      <c r="A35" s="108"/>
      <c r="B35" s="108"/>
      <c r="C35" s="108"/>
      <c r="D35" s="108"/>
      <c r="E35" s="108"/>
      <c r="F35" s="108"/>
      <c r="G35" s="108"/>
      <c r="H35" s="108"/>
      <c r="I35" s="108"/>
      <c r="J35" s="108"/>
      <c r="K35" s="108"/>
      <c r="L35" s="108"/>
      <c r="M35" s="108"/>
      <c r="N35" s="108"/>
      <c r="O35" s="108"/>
      <c r="P35" s="108"/>
    </row>
    <row r="36" spans="1:16">
      <c r="A36" s="108"/>
      <c r="B36" s="108"/>
      <c r="C36" s="108"/>
      <c r="D36" s="108"/>
      <c r="E36" s="108"/>
      <c r="F36" s="108"/>
      <c r="G36" s="108"/>
      <c r="H36" s="108"/>
      <c r="I36" s="108"/>
      <c r="J36" s="108"/>
      <c r="K36" s="108"/>
      <c r="L36" s="108"/>
      <c r="M36" s="108"/>
      <c r="N36" s="108"/>
      <c r="O36" s="108"/>
      <c r="P36" s="108"/>
    </row>
    <row r="38" spans="1:16">
      <c r="D38" s="108"/>
    </row>
  </sheetData>
  <mergeCells count="95">
    <mergeCell ref="C32:D32"/>
    <mergeCell ref="E32:F32"/>
    <mergeCell ref="G32:K32"/>
    <mergeCell ref="L32:P32"/>
    <mergeCell ref="C33:D33"/>
    <mergeCell ref="E33:F33"/>
    <mergeCell ref="G33:K33"/>
    <mergeCell ref="L33:P33"/>
    <mergeCell ref="C30:D30"/>
    <mergeCell ref="E30:F30"/>
    <mergeCell ref="G30:K30"/>
    <mergeCell ref="L30:P30"/>
    <mergeCell ref="C31:D31"/>
    <mergeCell ref="E31:F31"/>
    <mergeCell ref="G31:K31"/>
    <mergeCell ref="L31:P31"/>
    <mergeCell ref="C28:D28"/>
    <mergeCell ref="E28:F28"/>
    <mergeCell ref="G28:K28"/>
    <mergeCell ref="L28:P28"/>
    <mergeCell ref="C29:D29"/>
    <mergeCell ref="E29:F29"/>
    <mergeCell ref="G29:K29"/>
    <mergeCell ref="L29:P29"/>
    <mergeCell ref="C26:D26"/>
    <mergeCell ref="E26:F26"/>
    <mergeCell ref="G26:K26"/>
    <mergeCell ref="L26:P26"/>
    <mergeCell ref="C27:D27"/>
    <mergeCell ref="E27:F27"/>
    <mergeCell ref="G27:K27"/>
    <mergeCell ref="L27:P27"/>
    <mergeCell ref="C24:D24"/>
    <mergeCell ref="E24:F24"/>
    <mergeCell ref="G24:K24"/>
    <mergeCell ref="L24:P24"/>
    <mergeCell ref="C25:D25"/>
    <mergeCell ref="E25:F25"/>
    <mergeCell ref="G25:K25"/>
    <mergeCell ref="L25:P25"/>
    <mergeCell ref="C22:D22"/>
    <mergeCell ref="E22:F22"/>
    <mergeCell ref="G22:K22"/>
    <mergeCell ref="L22:P22"/>
    <mergeCell ref="C23:D23"/>
    <mergeCell ref="E23:F23"/>
    <mergeCell ref="G23:K23"/>
    <mergeCell ref="L23:P23"/>
    <mergeCell ref="C20:D20"/>
    <mergeCell ref="E20:F20"/>
    <mergeCell ref="G20:K20"/>
    <mergeCell ref="L20:P20"/>
    <mergeCell ref="C21:D21"/>
    <mergeCell ref="E21:F21"/>
    <mergeCell ref="G21:K21"/>
    <mergeCell ref="L21:P21"/>
    <mergeCell ref="C18:D18"/>
    <mergeCell ref="E18:F18"/>
    <mergeCell ref="G18:K18"/>
    <mergeCell ref="L18:P18"/>
    <mergeCell ref="C19:D19"/>
    <mergeCell ref="E19:F19"/>
    <mergeCell ref="G19:K19"/>
    <mergeCell ref="L19:P19"/>
    <mergeCell ref="A16:P16"/>
    <mergeCell ref="C17:D17"/>
    <mergeCell ref="E17:F17"/>
    <mergeCell ref="G17:K17"/>
    <mergeCell ref="L17:P17"/>
    <mergeCell ref="A8:P8"/>
    <mergeCell ref="A9:E9"/>
    <mergeCell ref="G9:P9"/>
    <mergeCell ref="G10:K14"/>
    <mergeCell ref="L10:P14"/>
    <mergeCell ref="B5:D5"/>
    <mergeCell ref="E5:H5"/>
    <mergeCell ref="I5:L5"/>
    <mergeCell ref="M5:P5"/>
    <mergeCell ref="B6:D6"/>
    <mergeCell ref="E6:H6"/>
    <mergeCell ref="I6:L6"/>
    <mergeCell ref="M6:P6"/>
    <mergeCell ref="B3:D3"/>
    <mergeCell ref="E3:H3"/>
    <mergeCell ref="I3:L3"/>
    <mergeCell ref="M3:P3"/>
    <mergeCell ref="B4:D4"/>
    <mergeCell ref="E4:H4"/>
    <mergeCell ref="I4:L4"/>
    <mergeCell ref="M4:P4"/>
    <mergeCell ref="A1:P1"/>
    <mergeCell ref="B2:D2"/>
    <mergeCell ref="E2:H2"/>
    <mergeCell ref="I2:L2"/>
    <mergeCell ref="M2:P2"/>
  </mergeCells>
  <phoneticPr fontId="2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312"/>
  <sheetViews>
    <sheetView workbookViewId="0"/>
  </sheetViews>
  <sheetFormatPr defaultColWidth="8.875" defaultRowHeight="12"/>
  <cols>
    <col min="1" max="1" width="6.5" style="82" customWidth="1"/>
    <col min="2" max="2" width="17.875" style="82" customWidth="1"/>
    <col min="3" max="3" width="19.375" style="82" customWidth="1"/>
    <col min="4" max="4" width="16" style="83" customWidth="1"/>
    <col min="5" max="5" width="10.625" style="82" customWidth="1"/>
    <col min="6" max="7" width="5" style="82" customWidth="1"/>
    <col min="8" max="8" width="15" style="82" customWidth="1"/>
    <col min="9" max="9" width="8.75" style="82" customWidth="1"/>
    <col min="10" max="10" width="8.625" style="82" customWidth="1"/>
    <col min="11" max="11" width="5" style="82" customWidth="1"/>
    <col min="12" max="12" width="15" style="82" customWidth="1"/>
    <col min="13" max="14" width="8.625" style="82" customWidth="1"/>
    <col min="15" max="15" width="13.25" style="82" customWidth="1"/>
    <col min="16" max="16" width="6.5" style="82" customWidth="1"/>
    <col min="17" max="17" width="13.25" style="82" customWidth="1"/>
    <col min="18" max="18" width="6.5" style="82" customWidth="1"/>
    <col min="19" max="19" width="13.25" style="82" customWidth="1"/>
    <col min="20" max="20" width="6.5" style="82" customWidth="1"/>
    <col min="21" max="21" width="13.25" style="82" customWidth="1"/>
    <col min="22" max="22" width="6.5" style="82" customWidth="1"/>
    <col min="23" max="23" width="10.375" style="83" customWidth="1"/>
    <col min="24" max="24" width="42" style="83" customWidth="1"/>
    <col min="25" max="16384" width="8.875" style="83"/>
  </cols>
  <sheetData>
    <row r="1" spans="1:24" ht="18.399999999999999" customHeight="1">
      <c r="A1" s="84"/>
      <c r="B1" s="85" t="s">
        <v>2210</v>
      </c>
      <c r="C1" s="85" t="s">
        <v>2211</v>
      </c>
      <c r="D1" s="84"/>
      <c r="E1" s="151" t="s">
        <v>2212</v>
      </c>
      <c r="F1" s="151"/>
      <c r="G1" s="151"/>
      <c r="H1" s="151"/>
      <c r="I1" s="151"/>
      <c r="J1" s="151"/>
      <c r="K1" s="151"/>
      <c r="L1" s="151"/>
      <c r="M1" s="136"/>
      <c r="N1" s="136"/>
      <c r="O1" s="136"/>
      <c r="P1" s="136"/>
      <c r="Q1" s="136"/>
      <c r="R1" s="136"/>
      <c r="S1" s="136"/>
      <c r="T1" s="136"/>
      <c r="U1" s="136"/>
      <c r="V1" s="136"/>
      <c r="W1" s="136"/>
      <c r="X1" s="136"/>
    </row>
    <row r="2" spans="1:24" ht="18.399999999999999" customHeight="1">
      <c r="A2" s="86"/>
      <c r="B2" s="86" t="s">
        <v>2213</v>
      </c>
      <c r="C2" s="86">
        <v>306</v>
      </c>
      <c r="D2" s="87"/>
      <c r="E2" s="151" t="s">
        <v>2214</v>
      </c>
      <c r="F2" s="151"/>
      <c r="G2" s="151"/>
      <c r="H2" s="151"/>
      <c r="I2" s="151"/>
      <c r="J2" s="151"/>
      <c r="K2" s="151"/>
      <c r="L2" s="151"/>
      <c r="M2" s="136"/>
      <c r="N2" s="136"/>
      <c r="O2" s="136"/>
      <c r="P2" s="136"/>
      <c r="Q2" s="136"/>
      <c r="R2" s="136"/>
      <c r="S2" s="136"/>
      <c r="T2" s="136"/>
      <c r="U2" s="136"/>
      <c r="V2" s="136"/>
      <c r="W2" s="136"/>
      <c r="X2" s="136"/>
    </row>
    <row r="3" spans="1:24" ht="18.399999999999999" customHeight="1">
      <c r="A3" s="86"/>
      <c r="B3" s="86" t="s">
        <v>2215</v>
      </c>
      <c r="C3" s="86">
        <f>COUNTIF(C7:C312,"&lt;&gt;")</f>
        <v>43</v>
      </c>
      <c r="D3" s="87"/>
      <c r="E3" s="151"/>
      <c r="F3" s="151"/>
      <c r="G3" s="151"/>
      <c r="H3" s="151"/>
      <c r="I3" s="151"/>
      <c r="J3" s="151"/>
      <c r="K3" s="151"/>
      <c r="L3" s="151"/>
      <c r="M3" s="136"/>
      <c r="N3" s="136"/>
      <c r="O3" s="136"/>
      <c r="P3" s="136"/>
      <c r="Q3" s="136"/>
      <c r="R3" s="136"/>
      <c r="S3" s="136"/>
      <c r="T3" s="136"/>
      <c r="U3" s="136"/>
      <c r="V3" s="136"/>
      <c r="W3" s="136"/>
      <c r="X3" s="136"/>
    </row>
    <row r="4" spans="1:24" ht="18.399999999999999" customHeight="1">
      <c r="A4" s="86"/>
      <c r="B4" s="86" t="s">
        <v>2216</v>
      </c>
      <c r="C4" s="86">
        <f>C2-C3</f>
        <v>263</v>
      </c>
      <c r="D4" s="87"/>
      <c r="E4" s="151"/>
      <c r="F4" s="151"/>
      <c r="G4" s="151"/>
      <c r="H4" s="151"/>
      <c r="I4" s="151"/>
      <c r="J4" s="151"/>
      <c r="K4" s="151"/>
      <c r="L4" s="151"/>
      <c r="M4" s="136"/>
      <c r="N4" s="136"/>
      <c r="O4" s="136"/>
      <c r="P4" s="136"/>
      <c r="Q4" s="136"/>
      <c r="R4" s="136"/>
      <c r="S4" s="136"/>
      <c r="T4" s="136"/>
      <c r="U4" s="136"/>
      <c r="V4" s="136"/>
      <c r="W4" s="136"/>
      <c r="X4" s="136"/>
    </row>
    <row r="5" spans="1:24" ht="18.399999999999999" customHeight="1">
      <c r="A5" s="86"/>
      <c r="B5" s="86" t="s">
        <v>2217</v>
      </c>
      <c r="C5" s="86">
        <f>C2-COUNT(A7:A312)</f>
        <v>0</v>
      </c>
      <c r="D5" s="87"/>
      <c r="E5" s="151"/>
      <c r="F5" s="151"/>
      <c r="G5" s="151"/>
      <c r="H5" s="151"/>
      <c r="I5" s="151"/>
      <c r="J5" s="151"/>
      <c r="K5" s="151"/>
      <c r="L5" s="151"/>
      <c r="M5" s="136"/>
      <c r="N5" s="136"/>
      <c r="O5" s="136"/>
      <c r="P5" s="136"/>
      <c r="Q5" s="136"/>
      <c r="R5" s="136"/>
      <c r="S5" s="136"/>
      <c r="T5" s="136"/>
      <c r="U5" s="136"/>
      <c r="V5" s="136"/>
      <c r="W5" s="136"/>
      <c r="X5" s="136"/>
    </row>
    <row r="6" spans="1:24" ht="44.1" customHeight="1">
      <c r="A6" s="151" t="s">
        <v>2218</v>
      </c>
      <c r="B6" s="151"/>
      <c r="C6" s="88" t="s">
        <v>2219</v>
      </c>
      <c r="D6" s="88" t="s">
        <v>2220</v>
      </c>
      <c r="E6" s="88" t="s">
        <v>2221</v>
      </c>
      <c r="F6" s="88" t="s">
        <v>2222</v>
      </c>
      <c r="G6" s="88" t="s">
        <v>2223</v>
      </c>
      <c r="H6" s="88" t="s">
        <v>2224</v>
      </c>
      <c r="I6" s="88" t="s">
        <v>2225</v>
      </c>
      <c r="J6" s="88" t="s">
        <v>2226</v>
      </c>
      <c r="K6" s="88" t="s">
        <v>2227</v>
      </c>
      <c r="L6" s="88" t="s">
        <v>2228</v>
      </c>
      <c r="M6" s="88" t="s">
        <v>2229</v>
      </c>
      <c r="N6" s="88" t="s">
        <v>2230</v>
      </c>
      <c r="O6" s="88" t="s">
        <v>2231</v>
      </c>
      <c r="P6" s="88" t="s">
        <v>2232</v>
      </c>
      <c r="Q6" s="88" t="s">
        <v>2233</v>
      </c>
      <c r="R6" s="88" t="s">
        <v>2234</v>
      </c>
      <c r="S6" s="88" t="s">
        <v>2235</v>
      </c>
      <c r="T6" s="88" t="s">
        <v>2236</v>
      </c>
      <c r="U6" s="88" t="s">
        <v>2237</v>
      </c>
      <c r="V6" s="88" t="s">
        <v>2238</v>
      </c>
      <c r="W6" s="136" t="s">
        <v>2239</v>
      </c>
      <c r="X6" s="88" t="s">
        <v>2240</v>
      </c>
    </row>
    <row r="7" spans="1:24" ht="24" customHeight="1">
      <c r="A7" s="89">
        <v>1</v>
      </c>
      <c r="B7" s="90"/>
      <c r="C7" s="90"/>
      <c r="D7" s="92"/>
      <c r="E7" s="90"/>
      <c r="F7" s="89"/>
      <c r="G7" s="89"/>
      <c r="H7" s="89"/>
      <c r="I7" s="89"/>
      <c r="J7" s="89" t="str">
        <f>IF(C7="","",G7+I7)</f>
        <v/>
      </c>
      <c r="K7" s="89"/>
      <c r="L7" s="89"/>
      <c r="M7" s="89"/>
      <c r="N7" s="89" t="str">
        <f>IF(C7="","",K7+M7)</f>
        <v/>
      </c>
      <c r="O7" s="90"/>
      <c r="P7" s="93"/>
      <c r="Q7" s="93"/>
      <c r="R7" s="93"/>
      <c r="S7" s="93"/>
      <c r="T7" s="93"/>
      <c r="U7" s="93"/>
      <c r="V7" s="93"/>
      <c r="W7" s="136"/>
      <c r="X7" s="91"/>
    </row>
    <row r="8" spans="1:24" ht="24" customHeight="1">
      <c r="A8" s="89">
        <v>2</v>
      </c>
      <c r="B8" s="90"/>
      <c r="C8" s="90"/>
      <c r="D8" s="92"/>
      <c r="E8" s="90"/>
      <c r="F8" s="89"/>
      <c r="G8" s="89"/>
      <c r="H8" s="89"/>
      <c r="I8" s="89"/>
      <c r="K8" s="89"/>
      <c r="L8" s="89"/>
      <c r="M8" s="89"/>
      <c r="O8" s="90"/>
      <c r="P8" s="93"/>
      <c r="Q8" s="93"/>
      <c r="R8" s="93"/>
      <c r="S8" s="93"/>
      <c r="T8" s="93"/>
      <c r="U8" s="93"/>
      <c r="V8" s="93"/>
      <c r="W8" s="136"/>
      <c r="X8" s="91"/>
    </row>
    <row r="9" spans="1:24" ht="24" customHeight="1">
      <c r="A9" s="89">
        <v>3</v>
      </c>
      <c r="B9" s="90"/>
      <c r="C9" s="90"/>
      <c r="D9" s="92"/>
      <c r="E9" s="90"/>
      <c r="F9" s="89"/>
      <c r="G9" s="89"/>
      <c r="H9" s="89"/>
      <c r="I9" s="89"/>
      <c r="K9" s="89"/>
      <c r="L9" s="89"/>
      <c r="M9" s="89"/>
      <c r="O9" s="90"/>
      <c r="P9" s="93"/>
      <c r="Q9" s="93"/>
      <c r="R9" s="93"/>
      <c r="S9" s="93"/>
      <c r="T9" s="93"/>
      <c r="U9" s="93"/>
      <c r="V9" s="93"/>
      <c r="W9" s="136"/>
      <c r="X9" s="91"/>
    </row>
    <row r="10" spans="1:24" ht="24" customHeight="1">
      <c r="A10" s="89">
        <v>4</v>
      </c>
      <c r="B10" s="90"/>
      <c r="C10" s="90"/>
      <c r="D10" s="92"/>
      <c r="E10" s="90"/>
      <c r="F10" s="89"/>
      <c r="G10" s="89"/>
      <c r="H10" s="89"/>
      <c r="I10" s="89"/>
      <c r="K10" s="89"/>
      <c r="L10" s="89"/>
      <c r="M10" s="89"/>
      <c r="O10" s="90"/>
      <c r="P10" s="93"/>
      <c r="Q10" s="93"/>
      <c r="R10" s="93"/>
      <c r="S10" s="93"/>
      <c r="T10" s="93"/>
      <c r="U10" s="93"/>
      <c r="V10" s="93"/>
      <c r="W10" s="136"/>
      <c r="X10" s="91"/>
    </row>
    <row r="11" spans="1:24" ht="24" customHeight="1">
      <c r="A11" s="89">
        <v>5</v>
      </c>
      <c r="B11" s="90"/>
      <c r="C11" s="90"/>
      <c r="D11" s="92"/>
      <c r="E11" s="90"/>
      <c r="F11" s="89"/>
      <c r="G11" s="89"/>
      <c r="H11" s="89"/>
      <c r="I11" s="89"/>
      <c r="K11" s="89"/>
      <c r="L11" s="89"/>
      <c r="M11" s="89"/>
      <c r="O11" s="90"/>
      <c r="P11" s="93"/>
      <c r="Q11" s="93"/>
      <c r="R11" s="93"/>
      <c r="S11" s="93"/>
      <c r="T11" s="93"/>
      <c r="U11" s="93"/>
      <c r="V11" s="93"/>
      <c r="W11" s="136"/>
      <c r="X11" s="91"/>
    </row>
    <row r="12" spans="1:24" ht="24" customHeight="1">
      <c r="A12" s="89">
        <v>6</v>
      </c>
      <c r="B12" s="90"/>
      <c r="C12" s="90"/>
      <c r="D12" s="92"/>
      <c r="E12" s="90"/>
      <c r="F12" s="89"/>
      <c r="G12" s="89"/>
      <c r="H12" s="89"/>
      <c r="I12" s="89"/>
      <c r="K12" s="89"/>
      <c r="L12" s="89"/>
      <c r="M12" s="89"/>
      <c r="O12" s="90"/>
      <c r="P12" s="93"/>
      <c r="Q12" s="93"/>
      <c r="R12" s="93"/>
      <c r="S12" s="93"/>
      <c r="T12" s="93"/>
      <c r="U12" s="93"/>
      <c r="V12" s="93"/>
      <c r="W12" s="136"/>
      <c r="X12" s="91"/>
    </row>
    <row r="13" spans="1:24" ht="24" customHeight="1">
      <c r="A13" s="89">
        <v>7</v>
      </c>
      <c r="B13" s="90"/>
      <c r="C13" s="90"/>
      <c r="D13" s="92"/>
      <c r="E13" s="90"/>
      <c r="F13" s="89"/>
      <c r="G13" s="89"/>
      <c r="H13" s="89"/>
      <c r="I13" s="89"/>
      <c r="K13" s="89"/>
      <c r="L13" s="89"/>
      <c r="M13" s="89"/>
      <c r="O13" s="90"/>
      <c r="P13" s="93"/>
      <c r="Q13" s="93"/>
      <c r="R13" s="93"/>
      <c r="S13" s="93"/>
      <c r="T13" s="93"/>
      <c r="U13" s="93"/>
      <c r="V13" s="93"/>
      <c r="W13" s="136"/>
      <c r="X13" s="91"/>
    </row>
    <row r="14" spans="1:24" ht="24" customHeight="1">
      <c r="A14" s="89">
        <v>8</v>
      </c>
      <c r="B14" s="90"/>
      <c r="C14" s="90"/>
      <c r="D14" s="92"/>
      <c r="E14" s="90"/>
      <c r="F14" s="89"/>
      <c r="G14" s="89"/>
      <c r="H14" s="89"/>
      <c r="I14" s="89"/>
      <c r="K14" s="89"/>
      <c r="L14" s="89"/>
      <c r="M14" s="89"/>
      <c r="O14" s="90"/>
      <c r="P14" s="93"/>
      <c r="Q14" s="93"/>
      <c r="R14" s="93"/>
      <c r="S14" s="93"/>
      <c r="T14" s="93"/>
      <c r="U14" s="93"/>
      <c r="V14" s="93"/>
      <c r="W14" s="136"/>
      <c r="X14" s="91"/>
    </row>
    <row r="15" spans="1:24" ht="24" customHeight="1">
      <c r="A15" s="89">
        <v>9</v>
      </c>
      <c r="B15" s="90"/>
      <c r="C15" s="90"/>
      <c r="D15" s="92"/>
      <c r="E15" s="90"/>
      <c r="F15" s="89"/>
      <c r="G15" s="89"/>
      <c r="H15" s="89"/>
      <c r="I15" s="89"/>
      <c r="K15" s="89"/>
      <c r="L15" s="89"/>
      <c r="M15" s="89"/>
      <c r="O15" s="90"/>
      <c r="P15" s="93"/>
      <c r="Q15" s="93"/>
      <c r="R15" s="93"/>
      <c r="S15" s="93"/>
      <c r="T15" s="93"/>
      <c r="U15" s="93"/>
      <c r="V15" s="93"/>
      <c r="W15" s="136"/>
      <c r="X15" s="91"/>
    </row>
    <row r="16" spans="1:24" ht="24" customHeight="1">
      <c r="A16" s="89">
        <v>10</v>
      </c>
      <c r="B16" s="90"/>
      <c r="C16" s="90"/>
      <c r="D16" s="92"/>
      <c r="E16" s="90"/>
      <c r="F16" s="89"/>
      <c r="G16" s="89"/>
      <c r="H16" s="89"/>
      <c r="I16" s="89"/>
      <c r="K16" s="89"/>
      <c r="L16" s="89"/>
      <c r="M16" s="89"/>
      <c r="O16" s="90"/>
      <c r="P16" s="93"/>
      <c r="Q16" s="93"/>
      <c r="R16" s="93"/>
      <c r="S16" s="93"/>
      <c r="T16" s="93"/>
      <c r="U16" s="93"/>
      <c r="V16" s="93"/>
      <c r="W16" s="136"/>
      <c r="X16" s="91"/>
    </row>
    <row r="17" spans="1:24" ht="24" customHeight="1">
      <c r="A17" s="89">
        <v>11</v>
      </c>
      <c r="B17" s="90"/>
      <c r="C17" s="90"/>
      <c r="D17" s="92"/>
      <c r="E17" s="90"/>
      <c r="F17" s="89"/>
      <c r="G17" s="89"/>
      <c r="H17" s="89"/>
      <c r="I17" s="89"/>
      <c r="K17" s="89"/>
      <c r="L17" s="89"/>
      <c r="M17" s="89"/>
      <c r="O17" s="90"/>
      <c r="P17" s="93"/>
      <c r="Q17" s="93"/>
      <c r="R17" s="93"/>
      <c r="S17" s="93"/>
      <c r="T17" s="93"/>
      <c r="U17" s="93"/>
      <c r="V17" s="93"/>
      <c r="W17" s="136"/>
      <c r="X17" s="91"/>
    </row>
    <row r="18" spans="1:24" ht="24" customHeight="1">
      <c r="A18" s="89">
        <v>12</v>
      </c>
      <c r="B18" s="90"/>
      <c r="C18" s="90"/>
      <c r="D18" s="92"/>
      <c r="E18" s="90"/>
      <c r="F18" s="89"/>
      <c r="G18" s="89"/>
      <c r="H18" s="89"/>
      <c r="I18" s="89"/>
      <c r="K18" s="89"/>
      <c r="L18" s="89"/>
      <c r="M18" s="89"/>
      <c r="O18" s="90"/>
      <c r="P18" s="93"/>
      <c r="Q18" s="93"/>
      <c r="R18" s="93"/>
      <c r="S18" s="93"/>
      <c r="T18" s="93"/>
      <c r="U18" s="93"/>
      <c r="V18" s="93"/>
      <c r="W18" s="136"/>
      <c r="X18" s="91"/>
    </row>
    <row r="19" spans="1:24" ht="24" customHeight="1">
      <c r="A19" s="89">
        <v>13</v>
      </c>
      <c r="B19" s="90"/>
      <c r="C19" s="90"/>
      <c r="D19" s="92"/>
      <c r="E19" s="90"/>
      <c r="F19" s="89"/>
      <c r="G19" s="89"/>
      <c r="H19" s="89"/>
      <c r="I19" s="89"/>
      <c r="K19" s="89"/>
      <c r="L19" s="89"/>
      <c r="M19" s="89"/>
      <c r="O19" s="90"/>
      <c r="P19" s="93"/>
      <c r="Q19" s="93"/>
      <c r="R19" s="93"/>
      <c r="S19" s="93"/>
      <c r="T19" s="93"/>
      <c r="U19" s="93"/>
      <c r="V19" s="93"/>
      <c r="W19" s="136"/>
      <c r="X19" s="91"/>
    </row>
    <row r="20" spans="1:24" ht="24" customHeight="1">
      <c r="A20" s="89">
        <v>14</v>
      </c>
      <c r="B20" s="90"/>
      <c r="C20" s="90"/>
      <c r="D20" s="92"/>
      <c r="E20" s="90"/>
      <c r="F20" s="89"/>
      <c r="G20" s="89"/>
      <c r="H20" s="89"/>
      <c r="I20" s="89"/>
      <c r="K20" s="89"/>
      <c r="L20" s="89"/>
      <c r="M20" s="89"/>
      <c r="O20" s="90"/>
      <c r="P20" s="93"/>
      <c r="Q20" s="93"/>
      <c r="R20" s="93"/>
      <c r="S20" s="93"/>
      <c r="T20" s="93"/>
      <c r="U20" s="93"/>
      <c r="V20" s="93"/>
      <c r="W20" s="136"/>
      <c r="X20" s="91"/>
    </row>
    <row r="21" spans="1:24" ht="24" customHeight="1">
      <c r="A21" s="89">
        <v>15</v>
      </c>
      <c r="B21" s="90"/>
      <c r="C21" s="90"/>
      <c r="D21" s="92"/>
      <c r="E21" s="90"/>
      <c r="F21" s="89"/>
      <c r="G21" s="89"/>
      <c r="H21" s="89"/>
      <c r="I21" s="89"/>
      <c r="K21" s="89"/>
      <c r="L21" s="89"/>
      <c r="M21" s="89"/>
      <c r="O21" s="90"/>
      <c r="P21" s="93"/>
      <c r="Q21" s="93"/>
      <c r="R21" s="93"/>
      <c r="S21" s="93"/>
      <c r="T21" s="93"/>
      <c r="U21" s="93"/>
      <c r="V21" s="93"/>
      <c r="W21" s="136"/>
      <c r="X21" s="91"/>
    </row>
    <row r="22" spans="1:24" ht="24" customHeight="1">
      <c r="A22" s="89">
        <v>16</v>
      </c>
      <c r="B22" s="90"/>
      <c r="C22" s="90"/>
      <c r="D22" s="92"/>
      <c r="E22" s="90"/>
      <c r="F22" s="89"/>
      <c r="G22" s="89"/>
      <c r="H22" s="89"/>
      <c r="I22" s="89"/>
      <c r="K22" s="89"/>
      <c r="L22" s="89"/>
      <c r="M22" s="89"/>
      <c r="O22" s="90"/>
      <c r="P22" s="93"/>
      <c r="Q22" s="93"/>
      <c r="R22" s="93"/>
      <c r="S22" s="93"/>
      <c r="T22" s="93"/>
      <c r="U22" s="93"/>
      <c r="V22" s="93"/>
      <c r="W22" s="136"/>
      <c r="X22" s="91"/>
    </row>
    <row r="23" spans="1:24" ht="24" customHeight="1">
      <c r="A23" s="89">
        <v>17</v>
      </c>
      <c r="B23" s="90"/>
      <c r="C23" s="90"/>
      <c r="D23" s="92"/>
      <c r="E23" s="90"/>
      <c r="F23" s="89"/>
      <c r="G23" s="89"/>
      <c r="H23" s="89"/>
      <c r="I23" s="89"/>
      <c r="K23" s="89"/>
      <c r="L23" s="89"/>
      <c r="M23" s="89"/>
      <c r="O23" s="90"/>
      <c r="P23" s="93"/>
      <c r="Q23" s="93"/>
      <c r="R23" s="93"/>
      <c r="S23" s="93"/>
      <c r="T23" s="93"/>
      <c r="U23" s="93"/>
      <c r="V23" s="93"/>
      <c r="W23" s="136"/>
      <c r="X23" s="91"/>
    </row>
    <row r="24" spans="1:24" ht="24" customHeight="1">
      <c r="A24" s="89">
        <v>18</v>
      </c>
      <c r="B24" s="90"/>
      <c r="C24" s="90"/>
      <c r="D24" s="92"/>
      <c r="E24" s="90"/>
      <c r="F24" s="89"/>
      <c r="G24" s="89"/>
      <c r="H24" s="89"/>
      <c r="I24" s="89"/>
      <c r="K24" s="89"/>
      <c r="L24" s="89"/>
      <c r="M24" s="89"/>
      <c r="O24" s="90"/>
      <c r="P24" s="93"/>
      <c r="Q24" s="93"/>
      <c r="R24" s="93"/>
      <c r="S24" s="93"/>
      <c r="T24" s="93"/>
      <c r="U24" s="93"/>
      <c r="V24" s="93"/>
      <c r="W24" s="136"/>
      <c r="X24" s="91"/>
    </row>
    <row r="25" spans="1:24" ht="24" customHeight="1">
      <c r="A25" s="89">
        <v>19</v>
      </c>
      <c r="B25" s="90"/>
      <c r="C25" s="90"/>
      <c r="D25" s="92"/>
      <c r="E25" s="90"/>
      <c r="F25" s="89"/>
      <c r="G25" s="89"/>
      <c r="H25" s="89"/>
      <c r="I25" s="89"/>
      <c r="K25" s="89"/>
      <c r="L25" s="89"/>
      <c r="M25" s="89"/>
      <c r="O25" s="90"/>
      <c r="P25" s="93"/>
      <c r="Q25" s="93"/>
      <c r="R25" s="93"/>
      <c r="S25" s="93"/>
      <c r="T25" s="93"/>
      <c r="U25" s="93"/>
      <c r="V25" s="93"/>
      <c r="W25" s="136"/>
      <c r="X25" s="91"/>
    </row>
    <row r="26" spans="1:24" ht="24" customHeight="1">
      <c r="A26" s="89">
        <v>20</v>
      </c>
      <c r="B26" s="90"/>
      <c r="C26" s="90"/>
      <c r="D26" s="92"/>
      <c r="E26" s="90"/>
      <c r="F26" s="89"/>
      <c r="G26" s="89"/>
      <c r="H26" s="89"/>
      <c r="I26" s="89"/>
      <c r="K26" s="89"/>
      <c r="L26" s="89"/>
      <c r="M26" s="89"/>
      <c r="O26" s="90"/>
      <c r="P26" s="93"/>
      <c r="Q26" s="93"/>
      <c r="R26" s="93"/>
      <c r="S26" s="93"/>
      <c r="T26" s="93"/>
      <c r="U26" s="93"/>
      <c r="V26" s="93"/>
      <c r="W26" s="136"/>
      <c r="X26" s="91"/>
    </row>
    <row r="27" spans="1:24" ht="24" customHeight="1">
      <c r="A27" s="89">
        <v>21</v>
      </c>
      <c r="B27" s="90"/>
      <c r="C27" s="90"/>
      <c r="D27" s="92"/>
      <c r="E27" s="90"/>
      <c r="F27" s="89"/>
      <c r="G27" s="89"/>
      <c r="H27" s="89"/>
      <c r="I27" s="89"/>
      <c r="K27" s="89"/>
      <c r="L27" s="89"/>
      <c r="M27" s="89"/>
      <c r="O27" s="90"/>
      <c r="P27" s="93"/>
      <c r="Q27" s="93"/>
      <c r="R27" s="93"/>
      <c r="S27" s="93"/>
      <c r="T27" s="93"/>
      <c r="U27" s="93"/>
      <c r="V27" s="93"/>
      <c r="W27" s="136"/>
      <c r="X27" s="91"/>
    </row>
    <row r="28" spans="1:24" ht="24" customHeight="1">
      <c r="A28" s="89">
        <v>22</v>
      </c>
      <c r="B28" s="90"/>
      <c r="C28" s="90"/>
      <c r="D28" s="92"/>
      <c r="E28" s="90"/>
      <c r="F28" s="89"/>
      <c r="G28" s="89"/>
      <c r="H28" s="89"/>
      <c r="I28" s="89"/>
      <c r="K28" s="89"/>
      <c r="L28" s="89"/>
      <c r="M28" s="89"/>
      <c r="O28" s="90"/>
      <c r="P28" s="93"/>
      <c r="Q28" s="93"/>
      <c r="R28" s="93"/>
      <c r="S28" s="93"/>
      <c r="T28" s="93"/>
      <c r="U28" s="93"/>
      <c r="V28" s="93"/>
      <c r="W28" s="136"/>
      <c r="X28" s="91"/>
    </row>
    <row r="29" spans="1:24" ht="24" customHeight="1">
      <c r="A29" s="89">
        <v>23</v>
      </c>
      <c r="B29" s="90"/>
      <c r="C29" s="90"/>
      <c r="D29" s="92"/>
      <c r="E29" s="90"/>
      <c r="F29" s="89"/>
      <c r="G29" s="89"/>
      <c r="H29" s="89"/>
      <c r="I29" s="89"/>
      <c r="K29" s="89"/>
      <c r="L29" s="89"/>
      <c r="M29" s="89"/>
      <c r="O29" s="90"/>
      <c r="P29" s="93"/>
      <c r="Q29" s="93"/>
      <c r="R29" s="93"/>
      <c r="S29" s="93"/>
      <c r="T29" s="93"/>
      <c r="U29" s="93"/>
      <c r="V29" s="93"/>
      <c r="W29" s="136"/>
      <c r="X29" s="91"/>
    </row>
    <row r="30" spans="1:24" ht="24" customHeight="1">
      <c r="A30" s="89">
        <v>24</v>
      </c>
      <c r="B30" s="90"/>
      <c r="C30" s="90"/>
      <c r="D30" s="92"/>
      <c r="E30" s="90"/>
      <c r="F30" s="89"/>
      <c r="G30" s="89"/>
      <c r="H30" s="89"/>
      <c r="I30" s="89"/>
      <c r="K30" s="89"/>
      <c r="L30" s="89"/>
      <c r="M30" s="89"/>
      <c r="O30" s="90"/>
      <c r="P30" s="93"/>
      <c r="Q30" s="93"/>
      <c r="R30" s="93"/>
      <c r="S30" s="93"/>
      <c r="T30" s="93"/>
      <c r="U30" s="93"/>
      <c r="V30" s="93"/>
      <c r="W30" s="136"/>
      <c r="X30" s="91"/>
    </row>
    <row r="31" spans="1:24" ht="24" customHeight="1">
      <c r="A31" s="89">
        <v>25</v>
      </c>
      <c r="B31" s="90"/>
      <c r="C31" s="90"/>
      <c r="D31" s="92"/>
      <c r="E31" s="90"/>
      <c r="F31" s="89"/>
      <c r="G31" s="89"/>
      <c r="H31" s="89"/>
      <c r="I31" s="89"/>
      <c r="K31" s="89"/>
      <c r="L31" s="89"/>
      <c r="M31" s="89"/>
      <c r="O31" s="90"/>
      <c r="P31" s="93"/>
      <c r="Q31" s="93"/>
      <c r="R31" s="93"/>
      <c r="S31" s="93"/>
      <c r="T31" s="93"/>
      <c r="U31" s="93"/>
      <c r="V31" s="93"/>
      <c r="W31" s="136"/>
      <c r="X31" s="91"/>
    </row>
    <row r="32" spans="1:24" ht="24" customHeight="1">
      <c r="A32" s="89">
        <v>26</v>
      </c>
      <c r="B32" s="90"/>
      <c r="C32" s="90"/>
      <c r="D32" s="92"/>
      <c r="E32" s="90"/>
      <c r="F32" s="89"/>
      <c r="G32" s="89"/>
      <c r="H32" s="89"/>
      <c r="I32" s="89"/>
      <c r="K32" s="89"/>
      <c r="L32" s="89"/>
      <c r="M32" s="89"/>
      <c r="O32" s="90"/>
      <c r="P32" s="93"/>
      <c r="Q32" s="93"/>
      <c r="R32" s="93"/>
      <c r="S32" s="93"/>
      <c r="T32" s="93"/>
      <c r="U32" s="93"/>
      <c r="V32" s="93"/>
      <c r="W32" s="136"/>
      <c r="X32" s="91"/>
    </row>
    <row r="33" spans="1:24" ht="24" customHeight="1">
      <c r="A33" s="89">
        <v>27</v>
      </c>
      <c r="B33" s="90"/>
      <c r="C33" s="90"/>
      <c r="D33" s="92"/>
      <c r="E33" s="90"/>
      <c r="F33" s="89"/>
      <c r="G33" s="89"/>
      <c r="H33" s="89"/>
      <c r="I33" s="89"/>
      <c r="K33" s="89"/>
      <c r="L33" s="89"/>
      <c r="M33" s="89"/>
      <c r="O33" s="90"/>
      <c r="P33" s="93"/>
      <c r="Q33" s="93"/>
      <c r="R33" s="93"/>
      <c r="S33" s="93"/>
      <c r="T33" s="93"/>
      <c r="U33" s="93"/>
      <c r="V33" s="93"/>
      <c r="W33" s="136"/>
      <c r="X33" s="91"/>
    </row>
    <row r="34" spans="1:24" ht="24" customHeight="1">
      <c r="A34" s="89">
        <v>28</v>
      </c>
      <c r="B34" s="90"/>
      <c r="C34" s="90"/>
      <c r="D34" s="92"/>
      <c r="E34" s="90"/>
      <c r="F34" s="89"/>
      <c r="G34" s="89"/>
      <c r="H34" s="89"/>
      <c r="I34" s="89"/>
      <c r="K34" s="89"/>
      <c r="L34" s="89"/>
      <c r="M34" s="89"/>
      <c r="O34" s="90"/>
      <c r="P34" s="93"/>
      <c r="Q34" s="93"/>
      <c r="R34" s="93"/>
      <c r="S34" s="93"/>
      <c r="T34" s="93"/>
      <c r="U34" s="93"/>
      <c r="V34" s="93"/>
      <c r="W34" s="136"/>
      <c r="X34" s="91"/>
    </row>
    <row r="35" spans="1:24" ht="24" customHeight="1">
      <c r="A35" s="89">
        <v>29</v>
      </c>
      <c r="B35" s="90"/>
      <c r="C35" s="90"/>
      <c r="D35" s="92"/>
      <c r="E35" s="90"/>
      <c r="F35" s="89"/>
      <c r="G35" s="89"/>
      <c r="H35" s="89"/>
      <c r="I35" s="89"/>
      <c r="K35" s="89"/>
      <c r="L35" s="89"/>
      <c r="M35" s="89"/>
      <c r="O35" s="90"/>
      <c r="P35" s="93"/>
      <c r="Q35" s="93"/>
      <c r="R35" s="93"/>
      <c r="S35" s="93"/>
      <c r="T35" s="93"/>
      <c r="U35" s="93"/>
      <c r="V35" s="93"/>
      <c r="W35" s="136"/>
      <c r="X35" s="91"/>
    </row>
    <row r="36" spans="1:24" ht="24" customHeight="1">
      <c r="A36" s="89">
        <v>30</v>
      </c>
      <c r="B36" s="90"/>
      <c r="C36" s="90"/>
      <c r="D36" s="92"/>
      <c r="E36" s="90"/>
      <c r="F36" s="89"/>
      <c r="G36" s="89"/>
      <c r="H36" s="89"/>
      <c r="I36" s="89"/>
      <c r="K36" s="89"/>
      <c r="L36" s="89"/>
      <c r="M36" s="89"/>
      <c r="O36" s="90"/>
      <c r="P36" s="93"/>
      <c r="Q36" s="93"/>
      <c r="R36" s="93"/>
      <c r="S36" s="93"/>
      <c r="T36" s="93"/>
      <c r="U36" s="93"/>
      <c r="V36" s="93"/>
      <c r="W36" s="136"/>
      <c r="X36" s="91"/>
    </row>
    <row r="37" spans="1:24" ht="24" customHeight="1">
      <c r="A37" s="89">
        <v>31</v>
      </c>
      <c r="B37" s="90"/>
      <c r="C37" s="90"/>
      <c r="D37" s="92"/>
      <c r="E37" s="90"/>
      <c r="F37" s="89"/>
      <c r="G37" s="89"/>
      <c r="H37" s="89"/>
      <c r="I37" s="89"/>
      <c r="K37" s="89"/>
      <c r="L37" s="89"/>
      <c r="M37" s="89"/>
      <c r="O37" s="90"/>
      <c r="P37" s="93"/>
      <c r="Q37" s="93"/>
      <c r="R37" s="93"/>
      <c r="S37" s="93"/>
      <c r="T37" s="93"/>
      <c r="U37" s="93"/>
      <c r="V37" s="93"/>
      <c r="W37" s="136"/>
      <c r="X37" s="91"/>
    </row>
    <row r="38" spans="1:24" ht="24" customHeight="1">
      <c r="A38" s="89">
        <v>32</v>
      </c>
      <c r="B38" s="90"/>
      <c r="C38" s="90"/>
      <c r="D38" s="92"/>
      <c r="E38" s="90"/>
      <c r="F38" s="89"/>
      <c r="G38" s="89"/>
      <c r="H38" s="89"/>
      <c r="I38" s="89"/>
      <c r="K38" s="89"/>
      <c r="L38" s="89"/>
      <c r="M38" s="89"/>
      <c r="O38" s="90"/>
      <c r="P38" s="93"/>
      <c r="Q38" s="93"/>
      <c r="R38" s="93"/>
      <c r="S38" s="93"/>
      <c r="T38" s="93"/>
      <c r="U38" s="93"/>
      <c r="V38" s="93"/>
      <c r="W38" s="136"/>
      <c r="X38" s="91"/>
    </row>
    <row r="39" spans="1:24" ht="24" customHeight="1">
      <c r="A39" s="89">
        <v>33</v>
      </c>
      <c r="B39" s="90"/>
      <c r="C39" s="90"/>
      <c r="D39" s="92"/>
      <c r="E39" s="90"/>
      <c r="F39" s="89"/>
      <c r="G39" s="89"/>
      <c r="H39" s="89"/>
      <c r="I39" s="89"/>
      <c r="K39" s="89"/>
      <c r="L39" s="89"/>
      <c r="M39" s="89"/>
      <c r="O39" s="90"/>
      <c r="P39" s="93"/>
      <c r="Q39" s="93"/>
      <c r="R39" s="93"/>
      <c r="S39" s="93"/>
      <c r="T39" s="93"/>
      <c r="U39" s="93"/>
      <c r="V39" s="93"/>
      <c r="W39" s="136"/>
      <c r="X39" s="91"/>
    </row>
    <row r="40" spans="1:24" ht="24" customHeight="1">
      <c r="A40" s="89">
        <v>34</v>
      </c>
      <c r="B40" s="90"/>
      <c r="C40" s="90"/>
      <c r="D40" s="92"/>
      <c r="E40" s="90"/>
      <c r="F40" s="89"/>
      <c r="G40" s="89"/>
      <c r="H40" s="89"/>
      <c r="I40" s="89"/>
      <c r="K40" s="89"/>
      <c r="L40" s="89"/>
      <c r="M40" s="89"/>
      <c r="O40" s="90"/>
      <c r="P40" s="93"/>
      <c r="Q40" s="93"/>
      <c r="R40" s="93"/>
      <c r="S40" s="93"/>
      <c r="T40" s="93"/>
      <c r="U40" s="93"/>
      <c r="V40" s="93"/>
      <c r="W40" s="136"/>
      <c r="X40" s="91"/>
    </row>
    <row r="41" spans="1:24" ht="24" customHeight="1">
      <c r="A41" s="89">
        <v>35</v>
      </c>
      <c r="B41" s="90"/>
      <c r="C41" s="90"/>
      <c r="D41" s="92"/>
      <c r="E41" s="90"/>
      <c r="F41" s="89"/>
      <c r="G41" s="89"/>
      <c r="H41" s="89"/>
      <c r="I41" s="89"/>
      <c r="K41" s="89"/>
      <c r="L41" s="89"/>
      <c r="M41" s="89"/>
      <c r="O41" s="90"/>
      <c r="P41" s="93"/>
      <c r="Q41" s="93"/>
      <c r="R41" s="93"/>
      <c r="S41" s="93"/>
      <c r="T41" s="93"/>
      <c r="U41" s="93"/>
      <c r="V41" s="93"/>
      <c r="W41" s="136"/>
      <c r="X41" s="91"/>
    </row>
    <row r="42" spans="1:24" ht="24" customHeight="1">
      <c r="A42" s="89">
        <v>36</v>
      </c>
      <c r="B42" s="90"/>
      <c r="C42" s="90"/>
      <c r="D42" s="92"/>
      <c r="E42" s="90"/>
      <c r="F42" s="89"/>
      <c r="G42" s="89"/>
      <c r="H42" s="89"/>
      <c r="I42" s="89"/>
      <c r="K42" s="89"/>
      <c r="L42" s="89"/>
      <c r="M42" s="89"/>
      <c r="O42" s="90"/>
      <c r="P42" s="93"/>
      <c r="Q42" s="93"/>
      <c r="R42" s="93"/>
      <c r="S42" s="93"/>
      <c r="T42" s="93"/>
      <c r="U42" s="93"/>
      <c r="V42" s="93"/>
      <c r="W42" s="136"/>
      <c r="X42" s="91"/>
    </row>
    <row r="43" spans="1:24" ht="24" customHeight="1">
      <c r="A43" s="89">
        <v>37</v>
      </c>
      <c r="B43" s="90"/>
      <c r="C43" s="90"/>
      <c r="D43" s="92"/>
      <c r="E43" s="90"/>
      <c r="F43" s="89"/>
      <c r="G43" s="89"/>
      <c r="H43" s="89"/>
      <c r="I43" s="89"/>
      <c r="K43" s="89"/>
      <c r="L43" s="89"/>
      <c r="M43" s="89"/>
      <c r="O43" s="90"/>
      <c r="P43" s="93"/>
      <c r="Q43" s="93"/>
      <c r="R43" s="93"/>
      <c r="S43" s="93"/>
      <c r="T43" s="93"/>
      <c r="U43" s="93"/>
      <c r="V43" s="93"/>
      <c r="W43" s="136"/>
      <c r="X43" s="91"/>
    </row>
    <row r="44" spans="1:24" ht="24" customHeight="1">
      <c r="A44" s="89">
        <v>38</v>
      </c>
      <c r="B44" s="90"/>
      <c r="C44" s="90"/>
      <c r="D44" s="92"/>
      <c r="E44" s="90"/>
      <c r="F44" s="89"/>
      <c r="G44" s="89"/>
      <c r="H44" s="89"/>
      <c r="I44" s="89"/>
      <c r="K44" s="89"/>
      <c r="L44" s="89"/>
      <c r="M44" s="89"/>
      <c r="O44" s="90"/>
      <c r="P44" s="93"/>
      <c r="Q44" s="93"/>
      <c r="R44" s="93"/>
      <c r="S44" s="93"/>
      <c r="T44" s="93"/>
      <c r="U44" s="93"/>
      <c r="V44" s="93"/>
      <c r="W44" s="136"/>
      <c r="X44" s="91"/>
    </row>
    <row r="45" spans="1:24" ht="24" customHeight="1">
      <c r="A45" s="89">
        <v>39</v>
      </c>
      <c r="B45" s="90"/>
      <c r="C45" s="90"/>
      <c r="D45" s="92"/>
      <c r="E45" s="90"/>
      <c r="F45" s="89"/>
      <c r="G45" s="89"/>
      <c r="H45" s="89"/>
      <c r="I45" s="89"/>
      <c r="K45" s="89"/>
      <c r="L45" s="89"/>
      <c r="M45" s="89"/>
      <c r="O45" s="90"/>
      <c r="P45" s="93"/>
      <c r="Q45" s="93"/>
      <c r="R45" s="93"/>
      <c r="S45" s="93"/>
      <c r="T45" s="93"/>
      <c r="U45" s="93"/>
      <c r="V45" s="93"/>
      <c r="W45" s="136"/>
      <c r="X45" s="91"/>
    </row>
    <row r="46" spans="1:24" ht="24" customHeight="1">
      <c r="A46" s="89">
        <v>40</v>
      </c>
      <c r="B46" s="90"/>
      <c r="C46" s="90"/>
      <c r="D46" s="92"/>
      <c r="E46" s="90"/>
      <c r="F46" s="89"/>
      <c r="G46" s="89"/>
      <c r="H46" s="89"/>
      <c r="I46" s="89"/>
      <c r="K46" s="89"/>
      <c r="L46" s="89"/>
      <c r="M46" s="89"/>
      <c r="O46" s="90"/>
      <c r="P46" s="93"/>
      <c r="Q46" s="93"/>
      <c r="R46" s="93"/>
      <c r="S46" s="93"/>
      <c r="T46" s="93"/>
      <c r="U46" s="93"/>
      <c r="V46" s="93"/>
      <c r="W46" s="136"/>
      <c r="X46" s="91"/>
    </row>
    <row r="47" spans="1:24" ht="24" customHeight="1">
      <c r="A47" s="89">
        <v>41</v>
      </c>
      <c r="B47" s="90"/>
      <c r="C47" s="90"/>
      <c r="D47" s="92"/>
      <c r="E47" s="90"/>
      <c r="F47" s="89"/>
      <c r="G47" s="89"/>
      <c r="H47" s="89"/>
      <c r="I47" s="89"/>
      <c r="K47" s="89"/>
      <c r="L47" s="89"/>
      <c r="M47" s="89"/>
      <c r="O47" s="90"/>
      <c r="P47" s="93"/>
      <c r="Q47" s="93"/>
      <c r="R47" s="93"/>
      <c r="S47" s="93"/>
      <c r="T47" s="93"/>
      <c r="U47" s="93"/>
      <c r="V47" s="93"/>
      <c r="W47" s="136"/>
      <c r="X47" s="91"/>
    </row>
    <row r="48" spans="1:24" ht="24" customHeight="1">
      <c r="A48" s="89">
        <v>42</v>
      </c>
      <c r="B48" s="90"/>
      <c r="C48" s="90"/>
      <c r="D48" s="92"/>
      <c r="E48" s="90"/>
      <c r="F48" s="89"/>
      <c r="G48" s="89"/>
      <c r="H48" s="89"/>
      <c r="I48" s="89"/>
      <c r="K48" s="89"/>
      <c r="L48" s="89"/>
      <c r="M48" s="89"/>
      <c r="O48" s="90"/>
      <c r="P48" s="93"/>
      <c r="Q48" s="93"/>
      <c r="R48" s="93"/>
      <c r="S48" s="93"/>
      <c r="T48" s="93"/>
      <c r="U48" s="93"/>
      <c r="V48" s="93"/>
      <c r="W48" s="136"/>
      <c r="X48" s="91"/>
    </row>
    <row r="49" spans="1:24" ht="24" customHeight="1">
      <c r="A49" s="89">
        <v>43</v>
      </c>
      <c r="B49" s="90"/>
      <c r="C49" s="90"/>
      <c r="D49" s="92"/>
      <c r="E49" s="90"/>
      <c r="F49" s="89"/>
      <c r="G49" s="89"/>
      <c r="H49" s="89"/>
      <c r="I49" s="89"/>
      <c r="K49" s="89"/>
      <c r="L49" s="89"/>
      <c r="M49" s="89"/>
      <c r="O49" s="90"/>
      <c r="P49" s="93"/>
      <c r="Q49" s="93"/>
      <c r="R49" s="93"/>
      <c r="S49" s="93"/>
      <c r="T49" s="93"/>
      <c r="U49" s="93"/>
      <c r="V49" s="93"/>
      <c r="W49" s="136"/>
      <c r="X49" s="91"/>
    </row>
    <row r="50" spans="1:24" ht="24" customHeight="1">
      <c r="A50" s="89">
        <v>44</v>
      </c>
      <c r="B50" s="90"/>
      <c r="C50" s="90"/>
      <c r="D50" s="92"/>
      <c r="E50" s="90"/>
      <c r="F50" s="89"/>
      <c r="G50" s="89"/>
      <c r="H50" s="89"/>
      <c r="I50" s="89"/>
      <c r="K50" s="89"/>
      <c r="L50" s="89"/>
      <c r="M50" s="89"/>
      <c r="O50" s="90"/>
      <c r="P50" s="93"/>
      <c r="Q50" s="93"/>
      <c r="R50" s="93"/>
      <c r="S50" s="93"/>
      <c r="T50" s="93"/>
      <c r="U50" s="93"/>
      <c r="V50" s="93"/>
      <c r="W50" s="136"/>
      <c r="X50" s="91"/>
    </row>
    <row r="51" spans="1:24" ht="24" customHeight="1">
      <c r="A51" s="89">
        <v>45</v>
      </c>
      <c r="B51" s="90"/>
      <c r="C51" s="90"/>
      <c r="D51" s="92"/>
      <c r="E51" s="90"/>
      <c r="F51" s="89"/>
      <c r="G51" s="89"/>
      <c r="H51" s="89"/>
      <c r="I51" s="89"/>
      <c r="K51" s="89"/>
      <c r="L51" s="89"/>
      <c r="M51" s="89"/>
      <c r="O51" s="90"/>
      <c r="P51" s="93"/>
      <c r="Q51" s="93"/>
      <c r="R51" s="93"/>
      <c r="S51" s="93"/>
      <c r="T51" s="93"/>
      <c r="U51" s="93"/>
      <c r="V51" s="93"/>
      <c r="W51" s="136"/>
      <c r="X51" s="91"/>
    </row>
    <row r="52" spans="1:24" ht="24" customHeight="1">
      <c r="A52" s="89">
        <v>46</v>
      </c>
      <c r="B52" s="90"/>
      <c r="C52" s="90"/>
      <c r="D52" s="92"/>
      <c r="E52" s="90"/>
      <c r="F52" s="89"/>
      <c r="G52" s="89"/>
      <c r="H52" s="89"/>
      <c r="I52" s="89"/>
      <c r="K52" s="89"/>
      <c r="L52" s="89"/>
      <c r="M52" s="89"/>
      <c r="O52" s="90"/>
      <c r="P52" s="93"/>
      <c r="Q52" s="93"/>
      <c r="R52" s="93"/>
      <c r="S52" s="93"/>
      <c r="T52" s="93"/>
      <c r="U52" s="93"/>
      <c r="V52" s="93"/>
      <c r="W52" s="136"/>
      <c r="X52" s="91"/>
    </row>
    <row r="53" spans="1:24" ht="24" customHeight="1">
      <c r="A53" s="89">
        <v>47</v>
      </c>
      <c r="B53" s="90"/>
      <c r="C53" s="90"/>
      <c r="D53" s="92"/>
      <c r="E53" s="90"/>
      <c r="F53" s="89"/>
      <c r="G53" s="89"/>
      <c r="H53" s="89"/>
      <c r="I53" s="89"/>
      <c r="K53" s="89"/>
      <c r="L53" s="89"/>
      <c r="M53" s="89"/>
      <c r="O53" s="90"/>
      <c r="P53" s="93"/>
      <c r="Q53" s="93"/>
      <c r="R53" s="93"/>
      <c r="S53" s="93"/>
      <c r="T53" s="93"/>
      <c r="U53" s="93"/>
      <c r="V53" s="93"/>
      <c r="W53" s="136"/>
      <c r="X53" s="91"/>
    </row>
    <row r="54" spans="1:24" ht="24" customHeight="1">
      <c r="A54" s="89">
        <v>48</v>
      </c>
      <c r="B54" s="90"/>
      <c r="C54" s="90"/>
      <c r="D54" s="92"/>
      <c r="E54" s="90"/>
      <c r="F54" s="89"/>
      <c r="G54" s="89"/>
      <c r="H54" s="89"/>
      <c r="I54" s="89"/>
      <c r="K54" s="89"/>
      <c r="L54" s="89"/>
      <c r="M54" s="89"/>
      <c r="O54" s="90"/>
      <c r="P54" s="93"/>
      <c r="Q54" s="93"/>
      <c r="R54" s="93"/>
      <c r="S54" s="93"/>
      <c r="T54" s="93"/>
      <c r="U54" s="93"/>
      <c r="V54" s="93"/>
      <c r="W54" s="136"/>
      <c r="X54" s="91"/>
    </row>
    <row r="55" spans="1:24" ht="24" customHeight="1">
      <c r="A55" s="89">
        <v>49</v>
      </c>
      <c r="B55" s="90"/>
      <c r="C55" s="90"/>
      <c r="D55" s="92"/>
      <c r="E55" s="90"/>
      <c r="F55" s="89"/>
      <c r="G55" s="89"/>
      <c r="H55" s="89"/>
      <c r="I55" s="89"/>
      <c r="K55" s="89"/>
      <c r="L55" s="89"/>
      <c r="M55" s="89"/>
      <c r="O55" s="90"/>
      <c r="P55" s="93"/>
      <c r="Q55" s="93"/>
      <c r="R55" s="93"/>
      <c r="S55" s="93"/>
      <c r="T55" s="93"/>
      <c r="U55" s="93"/>
      <c r="V55" s="93"/>
      <c r="W55" s="136"/>
      <c r="X55" s="91"/>
    </row>
    <row r="56" spans="1:24" ht="24" customHeight="1">
      <c r="A56" s="89">
        <v>50</v>
      </c>
      <c r="B56" s="90"/>
      <c r="C56" s="90"/>
      <c r="D56" s="92"/>
      <c r="E56" s="90"/>
      <c r="F56" s="89"/>
      <c r="G56" s="89"/>
      <c r="H56" s="89"/>
      <c r="I56" s="89"/>
      <c r="K56" s="89"/>
      <c r="L56" s="89"/>
      <c r="M56" s="89"/>
      <c r="O56" s="90"/>
      <c r="P56" s="93"/>
      <c r="Q56" s="93"/>
      <c r="R56" s="93"/>
      <c r="S56" s="93"/>
      <c r="T56" s="93"/>
      <c r="U56" s="93"/>
      <c r="V56" s="93"/>
      <c r="W56" s="136"/>
      <c r="X56" s="91"/>
    </row>
    <row r="57" spans="1:24" ht="24" customHeight="1">
      <c r="A57" s="89">
        <v>51</v>
      </c>
      <c r="B57" s="90"/>
      <c r="C57" s="90"/>
      <c r="D57" s="92"/>
      <c r="E57" s="90"/>
      <c r="F57" s="89"/>
      <c r="G57" s="89"/>
      <c r="H57" s="89"/>
      <c r="I57" s="89"/>
      <c r="K57" s="89"/>
      <c r="L57" s="89"/>
      <c r="M57" s="89"/>
      <c r="O57" s="90"/>
      <c r="P57" s="93"/>
      <c r="Q57" s="93"/>
      <c r="R57" s="93"/>
      <c r="S57" s="93"/>
      <c r="T57" s="93"/>
      <c r="U57" s="93"/>
      <c r="V57" s="93"/>
      <c r="W57" s="136"/>
      <c r="X57" s="91"/>
    </row>
    <row r="58" spans="1:24" ht="24" customHeight="1">
      <c r="A58" s="89">
        <v>52</v>
      </c>
      <c r="B58" s="90"/>
      <c r="C58" s="90"/>
      <c r="D58" s="92"/>
      <c r="E58" s="90"/>
      <c r="F58" s="89"/>
      <c r="G58" s="89"/>
      <c r="H58" s="89"/>
      <c r="I58" s="89"/>
      <c r="K58" s="89"/>
      <c r="L58" s="89"/>
      <c r="M58" s="89"/>
      <c r="O58" s="90"/>
      <c r="P58" s="93"/>
      <c r="Q58" s="93"/>
      <c r="R58" s="93"/>
      <c r="S58" s="93"/>
      <c r="T58" s="93"/>
      <c r="U58" s="93"/>
      <c r="V58" s="93"/>
      <c r="W58" s="136"/>
      <c r="X58" s="91"/>
    </row>
    <row r="59" spans="1:24" ht="24" customHeight="1">
      <c r="A59" s="89">
        <v>53</v>
      </c>
      <c r="B59" s="90"/>
      <c r="C59" s="90"/>
      <c r="D59" s="92"/>
      <c r="E59" s="90"/>
      <c r="F59" s="89"/>
      <c r="G59" s="89"/>
      <c r="H59" s="89"/>
      <c r="I59" s="89"/>
      <c r="K59" s="89"/>
      <c r="L59" s="89"/>
      <c r="M59" s="89"/>
      <c r="O59" s="90"/>
      <c r="P59" s="93"/>
      <c r="Q59" s="93"/>
      <c r="R59" s="93"/>
      <c r="S59" s="93"/>
      <c r="T59" s="93"/>
      <c r="U59" s="93"/>
      <c r="V59" s="93"/>
      <c r="W59" s="136"/>
      <c r="X59" s="91"/>
    </row>
    <row r="60" spans="1:24" ht="24" customHeight="1">
      <c r="A60" s="89">
        <v>54</v>
      </c>
      <c r="B60" s="90"/>
      <c r="C60" s="90"/>
      <c r="D60" s="92"/>
      <c r="E60" s="90"/>
      <c r="F60" s="89"/>
      <c r="G60" s="89"/>
      <c r="H60" s="89"/>
      <c r="I60" s="89"/>
      <c r="K60" s="89"/>
      <c r="L60" s="89"/>
      <c r="M60" s="89"/>
      <c r="O60" s="90"/>
      <c r="P60" s="93"/>
      <c r="Q60" s="93"/>
      <c r="R60" s="93"/>
      <c r="S60" s="93"/>
      <c r="T60" s="93"/>
      <c r="U60" s="93"/>
      <c r="V60" s="93"/>
      <c r="W60" s="136"/>
      <c r="X60" s="91"/>
    </row>
    <row r="61" spans="1:24" ht="24" customHeight="1">
      <c r="A61" s="89">
        <v>55</v>
      </c>
      <c r="B61" s="90"/>
      <c r="C61" s="90"/>
      <c r="D61" s="92"/>
      <c r="E61" s="90"/>
      <c r="F61" s="89"/>
      <c r="G61" s="89"/>
      <c r="H61" s="89"/>
      <c r="I61" s="89"/>
      <c r="K61" s="89"/>
      <c r="L61" s="89"/>
      <c r="M61" s="89"/>
      <c r="O61" s="90"/>
      <c r="P61" s="93"/>
      <c r="Q61" s="93"/>
      <c r="R61" s="93"/>
      <c r="S61" s="93"/>
      <c r="T61" s="93"/>
      <c r="U61" s="93"/>
      <c r="V61" s="93"/>
      <c r="W61" s="136"/>
      <c r="X61" s="91"/>
    </row>
    <row r="62" spans="1:24" ht="24" customHeight="1">
      <c r="A62" s="89">
        <v>56</v>
      </c>
      <c r="B62" s="90"/>
      <c r="C62" s="90"/>
      <c r="D62" s="92"/>
      <c r="E62" s="90"/>
      <c r="F62" s="89"/>
      <c r="G62" s="89"/>
      <c r="H62" s="89"/>
      <c r="I62" s="89"/>
      <c r="K62" s="89"/>
      <c r="L62" s="89"/>
      <c r="M62" s="89"/>
      <c r="O62" s="90"/>
      <c r="P62" s="93"/>
      <c r="Q62" s="93"/>
      <c r="R62" s="93"/>
      <c r="S62" s="93"/>
      <c r="T62" s="93"/>
      <c r="U62" s="93"/>
      <c r="V62" s="93"/>
      <c r="W62" s="136"/>
      <c r="X62" s="91"/>
    </row>
    <row r="63" spans="1:24" ht="24" customHeight="1">
      <c r="A63" s="89">
        <v>57</v>
      </c>
      <c r="B63" s="90"/>
      <c r="C63" s="90"/>
      <c r="D63" s="92"/>
      <c r="E63" s="90"/>
      <c r="F63" s="89"/>
      <c r="G63" s="89"/>
      <c r="H63" s="89"/>
      <c r="I63" s="89"/>
      <c r="K63" s="89"/>
      <c r="L63" s="89"/>
      <c r="M63" s="89"/>
      <c r="O63" s="90"/>
      <c r="P63" s="93"/>
      <c r="Q63" s="93"/>
      <c r="R63" s="93"/>
      <c r="S63" s="93"/>
      <c r="T63" s="93"/>
      <c r="U63" s="93"/>
      <c r="V63" s="93"/>
      <c r="W63" s="136"/>
      <c r="X63" s="91"/>
    </row>
    <row r="64" spans="1:24" ht="24" customHeight="1">
      <c r="A64" s="89">
        <v>58</v>
      </c>
      <c r="B64" s="90"/>
      <c r="C64" s="90"/>
      <c r="D64" s="92"/>
      <c r="E64" s="90"/>
      <c r="F64" s="89"/>
      <c r="G64" s="89"/>
      <c r="H64" s="89"/>
      <c r="I64" s="89"/>
      <c r="K64" s="89"/>
      <c r="L64" s="89"/>
      <c r="M64" s="89"/>
      <c r="O64" s="90"/>
      <c r="P64" s="93"/>
      <c r="Q64" s="93"/>
      <c r="R64" s="93"/>
      <c r="S64" s="93"/>
      <c r="T64" s="93"/>
      <c r="U64" s="93"/>
      <c r="V64" s="93"/>
      <c r="W64" s="136"/>
      <c r="X64" s="91"/>
    </row>
    <row r="65" spans="1:24" ht="24" customHeight="1">
      <c r="A65" s="89">
        <v>59</v>
      </c>
      <c r="B65" s="90"/>
      <c r="C65" s="90"/>
      <c r="D65" s="92"/>
      <c r="E65" s="90"/>
      <c r="F65" s="89"/>
      <c r="G65" s="89"/>
      <c r="H65" s="89"/>
      <c r="I65" s="89"/>
      <c r="K65" s="89"/>
      <c r="L65" s="89"/>
      <c r="M65" s="89"/>
      <c r="O65" s="90"/>
      <c r="P65" s="93"/>
      <c r="Q65" s="93"/>
      <c r="R65" s="93"/>
      <c r="S65" s="93"/>
      <c r="T65" s="93"/>
      <c r="U65" s="93"/>
      <c r="V65" s="93"/>
      <c r="W65" s="136"/>
      <c r="X65" s="91"/>
    </row>
    <row r="66" spans="1:24" ht="24" customHeight="1">
      <c r="A66" s="89">
        <v>60</v>
      </c>
      <c r="B66" s="90"/>
      <c r="C66" s="90"/>
      <c r="D66" s="92"/>
      <c r="E66" s="90"/>
      <c r="F66" s="89"/>
      <c r="G66" s="89"/>
      <c r="H66" s="89"/>
      <c r="I66" s="89"/>
      <c r="K66" s="89"/>
      <c r="L66" s="89"/>
      <c r="M66" s="89"/>
      <c r="O66" s="90"/>
      <c r="P66" s="93"/>
      <c r="Q66" s="93"/>
      <c r="R66" s="93"/>
      <c r="S66" s="93"/>
      <c r="T66" s="93"/>
      <c r="U66" s="93"/>
      <c r="V66" s="93"/>
      <c r="W66" s="136"/>
      <c r="X66" s="91"/>
    </row>
    <row r="67" spans="1:24" ht="24" customHeight="1">
      <c r="A67" s="89">
        <v>61</v>
      </c>
      <c r="B67" s="90"/>
      <c r="C67" s="90"/>
      <c r="D67" s="92"/>
      <c r="E67" s="90"/>
      <c r="F67" s="89"/>
      <c r="G67" s="89"/>
      <c r="H67" s="89"/>
      <c r="I67" s="89"/>
      <c r="K67" s="89"/>
      <c r="L67" s="89"/>
      <c r="M67" s="89"/>
      <c r="O67" s="90"/>
      <c r="P67" s="93"/>
      <c r="Q67" s="93"/>
      <c r="R67" s="93"/>
      <c r="S67" s="93"/>
      <c r="T67" s="93"/>
      <c r="U67" s="93"/>
      <c r="V67" s="93"/>
      <c r="W67" s="136"/>
      <c r="X67" s="91"/>
    </row>
    <row r="68" spans="1:24" ht="24" customHeight="1">
      <c r="A68" s="89">
        <v>62</v>
      </c>
      <c r="B68" s="90"/>
      <c r="C68" s="90"/>
      <c r="D68" s="92"/>
      <c r="E68" s="90"/>
      <c r="F68" s="89"/>
      <c r="G68" s="89"/>
      <c r="H68" s="89"/>
      <c r="I68" s="89"/>
      <c r="K68" s="89"/>
      <c r="L68" s="89"/>
      <c r="M68" s="89"/>
      <c r="O68" s="90"/>
      <c r="P68" s="93"/>
      <c r="Q68" s="93"/>
      <c r="R68" s="93"/>
      <c r="S68" s="93"/>
      <c r="T68" s="93"/>
      <c r="U68" s="93"/>
      <c r="V68" s="93"/>
      <c r="W68" s="136"/>
      <c r="X68" s="91"/>
    </row>
    <row r="69" spans="1:24" ht="24" customHeight="1">
      <c r="A69" s="89">
        <v>63</v>
      </c>
      <c r="B69" s="90"/>
      <c r="C69" s="90"/>
      <c r="D69" s="92"/>
      <c r="E69" s="90"/>
      <c r="F69" s="89"/>
      <c r="G69" s="89"/>
      <c r="H69" s="89"/>
      <c r="I69" s="89"/>
      <c r="K69" s="89"/>
      <c r="L69" s="89"/>
      <c r="M69" s="89"/>
      <c r="O69" s="90"/>
      <c r="P69" s="93"/>
      <c r="Q69" s="93"/>
      <c r="R69" s="93"/>
      <c r="S69" s="93"/>
      <c r="T69" s="93"/>
      <c r="U69" s="93"/>
      <c r="V69" s="93"/>
      <c r="W69" s="136"/>
      <c r="X69" s="91"/>
    </row>
    <row r="70" spans="1:24" ht="24" customHeight="1">
      <c r="A70" s="89">
        <v>64</v>
      </c>
      <c r="B70" s="90"/>
      <c r="C70" s="90"/>
      <c r="D70" s="92"/>
      <c r="E70" s="90"/>
      <c r="F70" s="89"/>
      <c r="G70" s="89"/>
      <c r="H70" s="89"/>
      <c r="I70" s="89"/>
      <c r="K70" s="89"/>
      <c r="L70" s="89"/>
      <c r="M70" s="89"/>
      <c r="O70" s="90"/>
      <c r="P70" s="93"/>
      <c r="Q70" s="93"/>
      <c r="R70" s="93"/>
      <c r="S70" s="93"/>
      <c r="T70" s="93"/>
      <c r="U70" s="93"/>
      <c r="V70" s="93"/>
      <c r="W70" s="136"/>
      <c r="X70" s="91"/>
    </row>
    <row r="71" spans="1:24" ht="24" customHeight="1">
      <c r="A71" s="89">
        <v>65</v>
      </c>
      <c r="B71" s="90"/>
      <c r="C71" s="90"/>
      <c r="D71" s="92"/>
      <c r="E71" s="90"/>
      <c r="F71" s="89"/>
      <c r="G71" s="89"/>
      <c r="H71" s="89"/>
      <c r="I71" s="89"/>
      <c r="J71" s="89" t="str">
        <f>IF(C71="","",G71+I71)</f>
        <v/>
      </c>
      <c r="K71" s="89"/>
      <c r="L71" s="89"/>
      <c r="M71" s="89"/>
      <c r="N71" s="89" t="str">
        <f>IF(C71="","",K71+M71)</f>
        <v/>
      </c>
      <c r="O71" s="90"/>
      <c r="P71" s="93"/>
      <c r="Q71" s="93"/>
      <c r="R71" s="93"/>
      <c r="S71" s="93"/>
      <c r="T71" s="93"/>
      <c r="U71" s="93"/>
      <c r="V71" s="93"/>
      <c r="W71" s="136"/>
      <c r="X71" s="91"/>
    </row>
    <row r="72" spans="1:24" ht="24" customHeight="1">
      <c r="A72" s="89">
        <v>66</v>
      </c>
      <c r="B72" s="90"/>
      <c r="C72" s="90"/>
      <c r="D72" s="92"/>
      <c r="E72" s="90"/>
      <c r="F72" s="89"/>
      <c r="G72" s="89"/>
      <c r="H72" s="89"/>
      <c r="I72" s="89"/>
      <c r="K72" s="89"/>
      <c r="L72" s="89"/>
      <c r="M72" s="89"/>
      <c r="O72" s="90"/>
      <c r="P72" s="93"/>
      <c r="Q72" s="93"/>
      <c r="R72" s="93"/>
      <c r="S72" s="93"/>
      <c r="T72" s="93"/>
      <c r="U72" s="93"/>
      <c r="V72" s="93"/>
      <c r="W72" s="136"/>
      <c r="X72" s="91"/>
    </row>
    <row r="73" spans="1:24" ht="24" customHeight="1">
      <c r="A73" s="89">
        <v>67</v>
      </c>
      <c r="B73" s="90"/>
      <c r="C73" s="90"/>
      <c r="D73" s="92"/>
      <c r="E73" s="90"/>
      <c r="F73" s="89"/>
      <c r="G73" s="89"/>
      <c r="H73" s="89"/>
      <c r="I73" s="89"/>
      <c r="K73" s="89"/>
      <c r="L73" s="89"/>
      <c r="M73" s="89"/>
      <c r="O73" s="90"/>
      <c r="P73" s="93"/>
      <c r="Q73" s="93"/>
      <c r="R73" s="93"/>
      <c r="S73" s="93"/>
      <c r="T73" s="93"/>
      <c r="U73" s="93"/>
      <c r="V73" s="93"/>
      <c r="W73" s="136"/>
      <c r="X73" s="91"/>
    </row>
    <row r="74" spans="1:24" ht="24" customHeight="1">
      <c r="A74" s="89">
        <v>68</v>
      </c>
      <c r="B74" s="90"/>
      <c r="C74" s="90"/>
      <c r="D74" s="92"/>
      <c r="E74" s="90"/>
      <c r="F74" s="89"/>
      <c r="G74" s="89"/>
      <c r="H74" s="89"/>
      <c r="I74" s="89"/>
      <c r="K74" s="89"/>
      <c r="L74" s="89"/>
      <c r="M74" s="89"/>
      <c r="O74" s="90"/>
      <c r="P74" s="93"/>
      <c r="Q74" s="93"/>
      <c r="R74" s="93"/>
      <c r="S74" s="93"/>
      <c r="T74" s="93"/>
      <c r="U74" s="93"/>
      <c r="V74" s="93"/>
      <c r="W74" s="136"/>
      <c r="X74" s="91"/>
    </row>
    <row r="75" spans="1:24" ht="24" customHeight="1">
      <c r="A75" s="89">
        <v>69</v>
      </c>
      <c r="B75" s="90"/>
      <c r="C75" s="90"/>
      <c r="D75" s="92"/>
      <c r="E75" s="90"/>
      <c r="F75" s="89"/>
      <c r="G75" s="89"/>
      <c r="H75" s="89"/>
      <c r="I75" s="89"/>
      <c r="K75" s="89"/>
      <c r="L75" s="89"/>
      <c r="M75" s="89"/>
      <c r="O75" s="90"/>
      <c r="P75" s="93"/>
      <c r="Q75" s="93"/>
      <c r="R75" s="93"/>
      <c r="S75" s="93"/>
      <c r="T75" s="93"/>
      <c r="U75" s="93"/>
      <c r="V75" s="93"/>
      <c r="W75" s="136"/>
      <c r="X75" s="91"/>
    </row>
    <row r="76" spans="1:24" ht="24" customHeight="1">
      <c r="A76" s="89">
        <v>70</v>
      </c>
      <c r="B76" s="90"/>
      <c r="C76" s="90"/>
      <c r="D76" s="92"/>
      <c r="E76" s="90"/>
      <c r="F76" s="89"/>
      <c r="G76" s="89"/>
      <c r="H76" s="89"/>
      <c r="I76" s="89"/>
      <c r="K76" s="89"/>
      <c r="L76" s="89"/>
      <c r="M76" s="89"/>
      <c r="O76" s="90"/>
      <c r="P76" s="93"/>
      <c r="Q76" s="93"/>
      <c r="R76" s="93"/>
      <c r="S76" s="93"/>
      <c r="T76" s="93"/>
      <c r="U76" s="93"/>
      <c r="V76" s="93"/>
      <c r="W76" s="136"/>
      <c r="X76" s="91"/>
    </row>
    <row r="77" spans="1:24" ht="24" customHeight="1">
      <c r="A77" s="89">
        <v>71</v>
      </c>
      <c r="B77" s="90"/>
      <c r="C77" s="90"/>
      <c r="D77" s="92"/>
      <c r="E77" s="90"/>
      <c r="F77" s="89"/>
      <c r="G77" s="89"/>
      <c r="H77" s="89"/>
      <c r="I77" s="89"/>
      <c r="K77" s="89"/>
      <c r="L77" s="89"/>
      <c r="M77" s="89"/>
      <c r="O77" s="90"/>
      <c r="P77" s="93"/>
      <c r="Q77" s="93"/>
      <c r="R77" s="93"/>
      <c r="S77" s="93"/>
      <c r="T77" s="93"/>
      <c r="U77" s="93"/>
      <c r="V77" s="93"/>
      <c r="W77" s="136"/>
      <c r="X77" s="91"/>
    </row>
    <row r="78" spans="1:24" ht="24" customHeight="1">
      <c r="A78" s="89">
        <v>72</v>
      </c>
      <c r="B78" s="90"/>
      <c r="C78" s="90"/>
      <c r="D78" s="92"/>
      <c r="E78" s="90"/>
      <c r="F78" s="89"/>
      <c r="G78" s="89"/>
      <c r="H78" s="89"/>
      <c r="I78" s="89"/>
      <c r="K78" s="89"/>
      <c r="L78" s="89"/>
      <c r="M78" s="89"/>
      <c r="O78" s="90"/>
      <c r="P78" s="93"/>
      <c r="Q78" s="93"/>
      <c r="R78" s="93"/>
      <c r="S78" s="93"/>
      <c r="T78" s="93"/>
      <c r="U78" s="93"/>
      <c r="V78" s="93"/>
      <c r="W78" s="136"/>
      <c r="X78" s="91"/>
    </row>
    <row r="79" spans="1:24" ht="24" customHeight="1">
      <c r="A79" s="89">
        <v>73</v>
      </c>
      <c r="B79" s="90"/>
      <c r="C79" s="90"/>
      <c r="D79" s="92"/>
      <c r="E79" s="90"/>
      <c r="F79" s="89"/>
      <c r="G79" s="89"/>
      <c r="H79" s="89"/>
      <c r="I79" s="89"/>
      <c r="K79" s="89"/>
      <c r="L79" s="89"/>
      <c r="M79" s="89"/>
      <c r="O79" s="90"/>
      <c r="P79" s="93"/>
      <c r="Q79" s="93"/>
      <c r="R79" s="93"/>
      <c r="S79" s="93"/>
      <c r="T79" s="93"/>
      <c r="U79" s="93"/>
      <c r="V79" s="93"/>
      <c r="W79" s="136"/>
      <c r="X79" s="91"/>
    </row>
    <row r="80" spans="1:24" ht="62.1" customHeight="1">
      <c r="A80" s="89">
        <v>74</v>
      </c>
      <c r="B80" s="90" t="s">
        <v>2241</v>
      </c>
      <c r="C80" s="90" t="s">
        <v>2242</v>
      </c>
      <c r="D80" s="92"/>
      <c r="E80" s="90" t="s">
        <v>2243</v>
      </c>
      <c r="F80" s="89">
        <v>30</v>
      </c>
      <c r="G80" s="89">
        <v>4</v>
      </c>
      <c r="H80" s="89" t="s">
        <v>2244</v>
      </c>
      <c r="I80" s="89">
        <v>1</v>
      </c>
      <c r="J80" s="89">
        <v>5</v>
      </c>
      <c r="K80" s="89">
        <v>0</v>
      </c>
      <c r="L80" s="89" t="s">
        <v>2245</v>
      </c>
      <c r="M80" s="89">
        <v>0</v>
      </c>
      <c r="N80" s="89">
        <v>0</v>
      </c>
      <c r="O80" s="90" t="s">
        <v>3111</v>
      </c>
      <c r="P80" s="93">
        <v>70</v>
      </c>
      <c r="Q80" s="93" t="s">
        <v>3112</v>
      </c>
      <c r="R80" s="93">
        <v>30</v>
      </c>
      <c r="S80" s="93"/>
      <c r="T80" s="93">
        <v>0</v>
      </c>
      <c r="U80" s="93"/>
      <c r="V80" s="93">
        <v>0</v>
      </c>
      <c r="W80" s="136" t="s">
        <v>2162</v>
      </c>
      <c r="X80" s="91" t="s">
        <v>2246</v>
      </c>
    </row>
    <row r="81" spans="1:24" ht="24" customHeight="1">
      <c r="A81" s="89">
        <v>75</v>
      </c>
      <c r="B81" s="90"/>
      <c r="C81" s="90"/>
      <c r="D81" s="92"/>
      <c r="E81" s="90"/>
      <c r="F81" s="89"/>
      <c r="G81" s="89"/>
      <c r="H81" s="89"/>
      <c r="I81" s="89"/>
      <c r="K81" s="89"/>
      <c r="L81" s="89"/>
      <c r="M81" s="89"/>
      <c r="O81" s="90"/>
      <c r="P81" s="93"/>
      <c r="Q81" s="93"/>
      <c r="R81" s="93"/>
      <c r="S81" s="93"/>
      <c r="T81" s="93"/>
      <c r="U81" s="93"/>
      <c r="V81" s="93"/>
      <c r="W81" s="136"/>
      <c r="X81" s="91"/>
    </row>
    <row r="82" spans="1:24" ht="24" customHeight="1">
      <c r="A82" s="89">
        <v>76</v>
      </c>
      <c r="B82" s="90"/>
      <c r="C82" s="90"/>
      <c r="D82" s="92"/>
      <c r="E82" s="90"/>
      <c r="F82" s="89"/>
      <c r="G82" s="89"/>
      <c r="H82" s="89"/>
      <c r="I82" s="89"/>
      <c r="K82" s="89"/>
      <c r="L82" s="89"/>
      <c r="M82" s="89"/>
      <c r="O82" s="90"/>
      <c r="P82" s="93"/>
      <c r="Q82" s="93"/>
      <c r="R82" s="93"/>
      <c r="S82" s="93"/>
      <c r="T82" s="93"/>
      <c r="U82" s="93"/>
      <c r="V82" s="93"/>
      <c r="W82" s="136"/>
      <c r="X82" s="91"/>
    </row>
    <row r="83" spans="1:24" ht="24" customHeight="1">
      <c r="A83" s="89">
        <v>77</v>
      </c>
      <c r="B83" s="90"/>
      <c r="C83" s="90"/>
      <c r="D83" s="92"/>
      <c r="E83" s="90"/>
      <c r="F83" s="89"/>
      <c r="G83" s="89"/>
      <c r="H83" s="89"/>
      <c r="I83" s="89"/>
      <c r="K83" s="89"/>
      <c r="L83" s="89"/>
      <c r="M83" s="89"/>
      <c r="O83" s="90"/>
      <c r="P83" s="93"/>
      <c r="Q83" s="93"/>
      <c r="R83" s="93"/>
      <c r="S83" s="93"/>
      <c r="T83" s="93"/>
      <c r="U83" s="93"/>
      <c r="V83" s="93"/>
      <c r="W83" s="136"/>
      <c r="X83" s="91"/>
    </row>
    <row r="84" spans="1:24" ht="62.1" customHeight="1">
      <c r="A84" s="89">
        <v>78</v>
      </c>
      <c r="B84" s="90" t="s">
        <v>2241</v>
      </c>
      <c r="C84" s="90" t="s">
        <v>2247</v>
      </c>
      <c r="D84" s="92"/>
      <c r="E84" s="90" t="s">
        <v>2243</v>
      </c>
      <c r="F84" s="89">
        <v>60</v>
      </c>
      <c r="G84" s="89">
        <v>7</v>
      </c>
      <c r="H84" s="89" t="s">
        <v>2248</v>
      </c>
      <c r="I84" s="89">
        <v>1</v>
      </c>
      <c r="J84" s="89">
        <v>8</v>
      </c>
      <c r="K84" s="89">
        <v>2</v>
      </c>
      <c r="L84" s="89" t="s">
        <v>2249</v>
      </c>
      <c r="M84" s="89">
        <v>1</v>
      </c>
      <c r="N84" s="89">
        <v>3</v>
      </c>
      <c r="O84" s="90" t="s">
        <v>3113</v>
      </c>
      <c r="P84" s="93">
        <v>45</v>
      </c>
      <c r="Q84" s="93" t="s">
        <v>3114</v>
      </c>
      <c r="R84" s="93">
        <v>35</v>
      </c>
      <c r="S84" s="93" t="s">
        <v>3115</v>
      </c>
      <c r="T84" s="93">
        <v>20</v>
      </c>
      <c r="U84" s="93"/>
      <c r="V84" s="93">
        <v>0</v>
      </c>
      <c r="W84" s="136" t="s">
        <v>2148</v>
      </c>
      <c r="X84" s="91" t="s">
        <v>2250</v>
      </c>
    </row>
    <row r="85" spans="1:24" ht="24" customHeight="1">
      <c r="A85" s="89">
        <v>79</v>
      </c>
      <c r="B85" s="90"/>
      <c r="C85" s="90"/>
      <c r="D85" s="92"/>
      <c r="E85" s="90"/>
      <c r="F85" s="89"/>
      <c r="G85" s="89"/>
      <c r="H85" s="89"/>
      <c r="I85" s="89"/>
      <c r="K85" s="89"/>
      <c r="L85" s="89"/>
      <c r="M85" s="89"/>
      <c r="O85" s="90"/>
      <c r="P85" s="93"/>
      <c r="Q85" s="93"/>
      <c r="R85" s="93"/>
      <c r="S85" s="93"/>
      <c r="T85" s="93"/>
      <c r="U85" s="93"/>
      <c r="V85" s="93"/>
      <c r="W85" s="136"/>
      <c r="X85" s="91"/>
    </row>
    <row r="86" spans="1:24" ht="24" customHeight="1">
      <c r="A86" s="89">
        <v>80</v>
      </c>
      <c r="B86" s="90"/>
      <c r="C86" s="90"/>
      <c r="D86" s="92"/>
      <c r="E86" s="90"/>
      <c r="F86" s="89"/>
      <c r="G86" s="89"/>
      <c r="H86" s="89"/>
      <c r="I86" s="89"/>
      <c r="K86" s="89"/>
      <c r="L86" s="89"/>
      <c r="M86" s="89"/>
      <c r="O86" s="90"/>
      <c r="P86" s="93"/>
      <c r="Q86" s="93"/>
      <c r="R86" s="93"/>
      <c r="S86" s="93"/>
      <c r="T86" s="93"/>
      <c r="U86" s="93"/>
      <c r="V86" s="93"/>
      <c r="W86" s="136"/>
      <c r="X86" s="91"/>
    </row>
    <row r="87" spans="1:24" ht="24" customHeight="1">
      <c r="A87" s="89">
        <v>81</v>
      </c>
      <c r="B87" s="90"/>
      <c r="C87" s="90"/>
      <c r="D87" s="92"/>
      <c r="E87" s="90"/>
      <c r="F87" s="89"/>
      <c r="G87" s="89"/>
      <c r="H87" s="89"/>
      <c r="I87" s="89"/>
      <c r="K87" s="89"/>
      <c r="L87" s="89"/>
      <c r="M87" s="89"/>
      <c r="O87" s="90"/>
      <c r="P87" s="93"/>
      <c r="Q87" s="93"/>
      <c r="R87" s="93"/>
      <c r="S87" s="93"/>
      <c r="T87" s="93"/>
      <c r="U87" s="93"/>
      <c r="V87" s="93"/>
      <c r="W87" s="136"/>
      <c r="X87" s="91"/>
    </row>
    <row r="88" spans="1:24" ht="24" customHeight="1">
      <c r="A88" s="89">
        <v>82</v>
      </c>
      <c r="B88" s="90"/>
      <c r="C88" s="90"/>
      <c r="D88" s="92"/>
      <c r="E88" s="90"/>
      <c r="F88" s="89"/>
      <c r="G88" s="89"/>
      <c r="H88" s="89"/>
      <c r="I88" s="89"/>
      <c r="K88" s="89"/>
      <c r="L88" s="89"/>
      <c r="M88" s="89"/>
      <c r="O88" s="90"/>
      <c r="P88" s="93"/>
      <c r="Q88" s="93"/>
      <c r="R88" s="93"/>
      <c r="S88" s="93"/>
      <c r="T88" s="93"/>
      <c r="U88" s="93"/>
      <c r="V88" s="93"/>
      <c r="W88" s="136"/>
      <c r="X88" s="91"/>
    </row>
    <row r="89" spans="1:24" ht="62.1" customHeight="1">
      <c r="A89" s="89">
        <v>83</v>
      </c>
      <c r="B89" s="90" t="s">
        <v>2251</v>
      </c>
      <c r="C89" s="90" t="s">
        <v>2252</v>
      </c>
      <c r="D89" s="92"/>
      <c r="E89" s="90" t="s">
        <v>2243</v>
      </c>
      <c r="F89" s="89">
        <v>45</v>
      </c>
      <c r="G89" s="89">
        <v>5</v>
      </c>
      <c r="H89" s="89" t="s">
        <v>2253</v>
      </c>
      <c r="I89" s="89">
        <v>1</v>
      </c>
      <c r="J89" s="89">
        <v>6</v>
      </c>
      <c r="K89" s="89">
        <v>1</v>
      </c>
      <c r="L89" s="89" t="s">
        <v>2254</v>
      </c>
      <c r="M89" s="89">
        <v>1</v>
      </c>
      <c r="N89" s="89">
        <v>2</v>
      </c>
      <c r="O89" s="90" t="s">
        <v>3116</v>
      </c>
      <c r="P89" s="93">
        <v>60</v>
      </c>
      <c r="Q89" s="93" t="s">
        <v>3117</v>
      </c>
      <c r="R89" s="93">
        <v>40</v>
      </c>
      <c r="S89" s="93"/>
      <c r="T89" s="93">
        <v>0</v>
      </c>
      <c r="U89" s="93"/>
      <c r="V89" s="93">
        <v>0</v>
      </c>
      <c r="W89" s="136" t="s">
        <v>2162</v>
      </c>
      <c r="X89" s="91" t="s">
        <v>2255</v>
      </c>
    </row>
    <row r="90" spans="1:24" ht="62.1" customHeight="1">
      <c r="A90" s="89">
        <v>84</v>
      </c>
      <c r="B90" s="90" t="s">
        <v>2256</v>
      </c>
      <c r="C90" s="90" t="s">
        <v>2257</v>
      </c>
      <c r="D90" s="92"/>
      <c r="E90" s="90" t="s">
        <v>2243</v>
      </c>
      <c r="F90" s="89">
        <v>35</v>
      </c>
      <c r="G90" s="89">
        <v>4</v>
      </c>
      <c r="H90" s="89" t="s">
        <v>2258</v>
      </c>
      <c r="I90" s="89">
        <v>1</v>
      </c>
      <c r="J90" s="89">
        <v>5</v>
      </c>
      <c r="K90" s="89">
        <v>0</v>
      </c>
      <c r="L90" s="89" t="s">
        <v>2259</v>
      </c>
      <c r="M90" s="89">
        <v>0</v>
      </c>
      <c r="N90" s="89">
        <v>0</v>
      </c>
      <c r="O90" s="90" t="s">
        <v>3118</v>
      </c>
      <c r="P90" s="93">
        <v>45</v>
      </c>
      <c r="Q90" s="93" t="s">
        <v>3119</v>
      </c>
      <c r="R90" s="93">
        <v>35</v>
      </c>
      <c r="S90" s="93" t="s">
        <v>3120</v>
      </c>
      <c r="T90" s="93">
        <v>20</v>
      </c>
      <c r="U90" s="93"/>
      <c r="V90" s="93">
        <v>0</v>
      </c>
      <c r="W90" s="136" t="s">
        <v>2126</v>
      </c>
      <c r="X90" s="91" t="s">
        <v>2260</v>
      </c>
    </row>
    <row r="91" spans="1:24" ht="62.1" customHeight="1">
      <c r="A91" s="89">
        <v>85</v>
      </c>
      <c r="B91" s="90" t="s">
        <v>2256</v>
      </c>
      <c r="C91" s="90" t="s">
        <v>2261</v>
      </c>
      <c r="D91" s="92"/>
      <c r="E91" s="90" t="s">
        <v>2243</v>
      </c>
      <c r="F91" s="89">
        <v>55</v>
      </c>
      <c r="G91" s="89">
        <v>6</v>
      </c>
      <c r="H91" s="89" t="s">
        <v>2262</v>
      </c>
      <c r="I91" s="89">
        <v>1</v>
      </c>
      <c r="J91" s="89">
        <v>7</v>
      </c>
      <c r="K91" s="89">
        <v>2</v>
      </c>
      <c r="L91" s="89" t="s">
        <v>2263</v>
      </c>
      <c r="M91" s="89">
        <v>0</v>
      </c>
      <c r="N91" s="89">
        <v>2</v>
      </c>
      <c r="O91" s="90" t="s">
        <v>3121</v>
      </c>
      <c r="P91" s="93">
        <v>55</v>
      </c>
      <c r="Q91" s="93" t="s">
        <v>3122</v>
      </c>
      <c r="R91" s="93">
        <v>30</v>
      </c>
      <c r="S91" s="93" t="s">
        <v>3123</v>
      </c>
      <c r="T91" s="93">
        <v>15</v>
      </c>
      <c r="U91" s="93"/>
      <c r="V91" s="93">
        <v>0</v>
      </c>
      <c r="W91" s="136" t="s">
        <v>2126</v>
      </c>
      <c r="X91" s="91" t="s">
        <v>2264</v>
      </c>
    </row>
    <row r="92" spans="1:24" ht="24" customHeight="1">
      <c r="A92" s="89">
        <v>86</v>
      </c>
      <c r="B92" s="90"/>
      <c r="C92" s="90"/>
      <c r="D92" s="92"/>
      <c r="E92" s="90"/>
      <c r="F92" s="89"/>
      <c r="G92" s="89"/>
      <c r="H92" s="89"/>
      <c r="I92" s="89"/>
      <c r="K92" s="89"/>
      <c r="L92" s="89"/>
      <c r="M92" s="89"/>
      <c r="O92" s="90"/>
      <c r="P92" s="93"/>
      <c r="Q92" s="93"/>
      <c r="R92" s="93"/>
      <c r="S92" s="93"/>
      <c r="T92" s="93"/>
      <c r="U92" s="93"/>
      <c r="V92" s="93"/>
      <c r="W92" s="136"/>
      <c r="X92" s="91"/>
    </row>
    <row r="93" spans="1:24" ht="24" customHeight="1">
      <c r="A93" s="89">
        <v>87</v>
      </c>
      <c r="B93" s="90"/>
      <c r="C93" s="90"/>
      <c r="D93" s="92"/>
      <c r="E93" s="90"/>
      <c r="F93" s="89"/>
      <c r="G93" s="89"/>
      <c r="H93" s="89"/>
      <c r="I93" s="89"/>
      <c r="K93" s="89"/>
      <c r="L93" s="89"/>
      <c r="M93" s="89"/>
      <c r="O93" s="90"/>
      <c r="P93" s="93"/>
      <c r="Q93" s="93"/>
      <c r="R93" s="93"/>
      <c r="S93" s="93"/>
      <c r="T93" s="93"/>
      <c r="U93" s="93"/>
      <c r="V93" s="93"/>
      <c r="W93" s="136"/>
      <c r="X93" s="91"/>
    </row>
    <row r="94" spans="1:24" ht="24" customHeight="1">
      <c r="A94" s="89">
        <v>88</v>
      </c>
      <c r="B94" s="90"/>
      <c r="C94" s="90"/>
      <c r="D94" s="92"/>
      <c r="E94" s="90"/>
      <c r="F94" s="89"/>
      <c r="G94" s="89"/>
      <c r="H94" s="89"/>
      <c r="I94" s="89"/>
      <c r="K94" s="89"/>
      <c r="L94" s="89"/>
      <c r="M94" s="89"/>
      <c r="O94" s="90"/>
      <c r="P94" s="93"/>
      <c r="Q94" s="93"/>
      <c r="R94" s="93"/>
      <c r="S94" s="93"/>
      <c r="T94" s="93"/>
      <c r="U94" s="93"/>
      <c r="V94" s="93"/>
      <c r="W94" s="136"/>
      <c r="X94" s="91"/>
    </row>
    <row r="95" spans="1:24" ht="24" customHeight="1">
      <c r="A95" s="89">
        <v>89</v>
      </c>
      <c r="B95" s="90"/>
      <c r="C95" s="90"/>
      <c r="D95" s="92"/>
      <c r="E95" s="90"/>
      <c r="F95" s="89"/>
      <c r="G95" s="89"/>
      <c r="H95" s="89"/>
      <c r="I95" s="89"/>
      <c r="K95" s="89"/>
      <c r="L95" s="89"/>
      <c r="M95" s="89"/>
      <c r="O95" s="90"/>
      <c r="P95" s="93"/>
      <c r="Q95" s="93"/>
      <c r="R95" s="93"/>
      <c r="S95" s="93"/>
      <c r="T95" s="93"/>
      <c r="U95" s="93"/>
      <c r="V95" s="93"/>
      <c r="W95" s="136"/>
      <c r="X95" s="91"/>
    </row>
    <row r="96" spans="1:24" ht="24" customHeight="1">
      <c r="A96" s="89">
        <v>90</v>
      </c>
      <c r="B96" s="90"/>
      <c r="C96" s="90"/>
      <c r="D96" s="92"/>
      <c r="E96" s="90"/>
      <c r="F96" s="89"/>
      <c r="G96" s="89"/>
      <c r="H96" s="89"/>
      <c r="I96" s="89"/>
      <c r="K96" s="89"/>
      <c r="L96" s="89"/>
      <c r="M96" s="89"/>
      <c r="O96" s="90"/>
      <c r="P96" s="93"/>
      <c r="Q96" s="93"/>
      <c r="R96" s="93"/>
      <c r="S96" s="93"/>
      <c r="T96" s="93"/>
      <c r="U96" s="93"/>
      <c r="V96" s="93"/>
      <c r="W96" s="136"/>
      <c r="X96" s="91"/>
    </row>
    <row r="97" spans="1:24" ht="24" customHeight="1">
      <c r="A97" s="89">
        <v>91</v>
      </c>
      <c r="B97" s="90"/>
      <c r="C97" s="90"/>
      <c r="D97" s="92"/>
      <c r="E97" s="90"/>
      <c r="F97" s="89"/>
      <c r="G97" s="89"/>
      <c r="H97" s="89"/>
      <c r="I97" s="89"/>
      <c r="K97" s="89"/>
      <c r="L97" s="89"/>
      <c r="M97" s="89"/>
      <c r="O97" s="90"/>
      <c r="P97" s="93"/>
      <c r="Q97" s="93"/>
      <c r="R97" s="93"/>
      <c r="S97" s="93"/>
      <c r="T97" s="93"/>
      <c r="U97" s="93"/>
      <c r="V97" s="93"/>
      <c r="W97" s="136"/>
      <c r="X97" s="91"/>
    </row>
    <row r="98" spans="1:24" ht="24" customHeight="1">
      <c r="A98" s="89">
        <v>92</v>
      </c>
      <c r="B98" s="90"/>
      <c r="C98" s="90"/>
      <c r="D98" s="92"/>
      <c r="E98" s="90"/>
      <c r="F98" s="89"/>
      <c r="G98" s="89"/>
      <c r="H98" s="89"/>
      <c r="I98" s="89"/>
      <c r="K98" s="89"/>
      <c r="L98" s="89"/>
      <c r="M98" s="89"/>
      <c r="O98" s="90"/>
      <c r="P98" s="93"/>
      <c r="Q98" s="93"/>
      <c r="R98" s="93"/>
      <c r="S98" s="93"/>
      <c r="T98" s="93"/>
      <c r="U98" s="93"/>
      <c r="V98" s="93"/>
      <c r="W98" s="136"/>
      <c r="X98" s="91"/>
    </row>
    <row r="99" spans="1:24" ht="24" customHeight="1">
      <c r="A99" s="89">
        <v>93</v>
      </c>
      <c r="B99" s="90"/>
      <c r="C99" s="90"/>
      <c r="D99" s="92"/>
      <c r="E99" s="90"/>
      <c r="F99" s="89"/>
      <c r="G99" s="89"/>
      <c r="H99" s="89"/>
      <c r="I99" s="89"/>
      <c r="K99" s="89"/>
      <c r="L99" s="89"/>
      <c r="M99" s="89"/>
      <c r="O99" s="90"/>
      <c r="P99" s="93"/>
      <c r="Q99" s="93"/>
      <c r="R99" s="93"/>
      <c r="S99" s="93"/>
      <c r="T99" s="93"/>
      <c r="U99" s="93"/>
      <c r="V99" s="93"/>
      <c r="W99" s="136"/>
      <c r="X99" s="91"/>
    </row>
    <row r="100" spans="1:24" ht="24" customHeight="1">
      <c r="A100" s="89">
        <v>94</v>
      </c>
      <c r="B100" s="90"/>
      <c r="C100" s="90"/>
      <c r="D100" s="92"/>
      <c r="E100" s="90"/>
      <c r="F100" s="89"/>
      <c r="G100" s="89"/>
      <c r="H100" s="89"/>
      <c r="I100" s="89"/>
      <c r="K100" s="89"/>
      <c r="L100" s="89"/>
      <c r="M100" s="89"/>
      <c r="O100" s="90"/>
      <c r="P100" s="93"/>
      <c r="Q100" s="93"/>
      <c r="R100" s="93"/>
      <c r="S100" s="93"/>
      <c r="T100" s="93"/>
      <c r="U100" s="93"/>
      <c r="V100" s="93"/>
      <c r="W100" s="136"/>
      <c r="X100" s="91"/>
    </row>
    <row r="101" spans="1:24" ht="24" customHeight="1">
      <c r="A101" s="89">
        <v>95</v>
      </c>
      <c r="B101" s="90"/>
      <c r="C101" s="90"/>
      <c r="D101" s="92"/>
      <c r="E101" s="90"/>
      <c r="F101" s="89"/>
      <c r="G101" s="89"/>
      <c r="H101" s="89"/>
      <c r="I101" s="89"/>
      <c r="K101" s="89"/>
      <c r="L101" s="89"/>
      <c r="M101" s="89"/>
      <c r="O101" s="90"/>
      <c r="P101" s="93"/>
      <c r="Q101" s="93"/>
      <c r="R101" s="93"/>
      <c r="S101" s="93"/>
      <c r="T101" s="93"/>
      <c r="U101" s="93"/>
      <c r="V101" s="93"/>
      <c r="W101" s="136"/>
      <c r="X101" s="91"/>
    </row>
    <row r="102" spans="1:24" ht="24" customHeight="1">
      <c r="A102" s="89">
        <v>96</v>
      </c>
      <c r="B102" s="90"/>
      <c r="C102" s="90"/>
      <c r="D102" s="92"/>
      <c r="E102" s="90"/>
      <c r="F102" s="89"/>
      <c r="G102" s="89"/>
      <c r="H102" s="89"/>
      <c r="I102" s="89"/>
      <c r="K102" s="89"/>
      <c r="L102" s="89"/>
      <c r="M102" s="89"/>
      <c r="O102" s="90"/>
      <c r="P102" s="93"/>
      <c r="Q102" s="93"/>
      <c r="R102" s="93"/>
      <c r="S102" s="93"/>
      <c r="T102" s="93"/>
      <c r="U102" s="93"/>
      <c r="V102" s="93"/>
      <c r="W102" s="136"/>
      <c r="X102" s="91"/>
    </row>
    <row r="103" spans="1:24" ht="62.1" customHeight="1">
      <c r="A103" s="89">
        <v>97</v>
      </c>
      <c r="B103" s="90" t="s">
        <v>2251</v>
      </c>
      <c r="C103" s="90" t="s">
        <v>2265</v>
      </c>
      <c r="D103" s="92"/>
      <c r="E103" s="90" t="s">
        <v>2266</v>
      </c>
      <c r="F103" s="89">
        <v>80</v>
      </c>
      <c r="G103" s="89">
        <v>10</v>
      </c>
      <c r="H103" s="89" t="s">
        <v>2267</v>
      </c>
      <c r="I103" s="89">
        <v>2</v>
      </c>
      <c r="J103" s="89">
        <v>12</v>
      </c>
      <c r="K103" s="89">
        <v>4</v>
      </c>
      <c r="L103" s="89" t="s">
        <v>2268</v>
      </c>
      <c r="M103" s="89">
        <v>1</v>
      </c>
      <c r="N103" s="89">
        <v>5</v>
      </c>
      <c r="O103" s="90" t="s">
        <v>3124</v>
      </c>
      <c r="P103" s="93">
        <v>45</v>
      </c>
      <c r="Q103" s="93" t="s">
        <v>3125</v>
      </c>
      <c r="R103" s="93">
        <v>35</v>
      </c>
      <c r="S103" s="93" t="s">
        <v>3126</v>
      </c>
      <c r="T103" s="93">
        <v>20</v>
      </c>
      <c r="U103" s="93"/>
      <c r="V103" s="93">
        <v>0</v>
      </c>
      <c r="W103" s="136" t="s">
        <v>2126</v>
      </c>
      <c r="X103" s="91" t="s">
        <v>2269</v>
      </c>
    </row>
    <row r="104" spans="1:24" ht="62.1" customHeight="1">
      <c r="A104" s="89">
        <v>98</v>
      </c>
      <c r="B104" s="90" t="s">
        <v>2251</v>
      </c>
      <c r="C104" s="90" t="s">
        <v>2270</v>
      </c>
      <c r="D104" s="92"/>
      <c r="E104" s="90" t="s">
        <v>2266</v>
      </c>
      <c r="F104" s="89">
        <v>110</v>
      </c>
      <c r="G104" s="89">
        <v>12</v>
      </c>
      <c r="H104" s="89" t="s">
        <v>2271</v>
      </c>
      <c r="I104" s="89">
        <v>2</v>
      </c>
      <c r="J104" s="89">
        <v>14</v>
      </c>
      <c r="K104" s="89">
        <v>6</v>
      </c>
      <c r="L104" s="89" t="s">
        <v>2272</v>
      </c>
      <c r="M104" s="89">
        <v>2</v>
      </c>
      <c r="N104" s="89">
        <v>8</v>
      </c>
      <c r="O104" s="90" t="s">
        <v>3127</v>
      </c>
      <c r="P104" s="93">
        <v>50</v>
      </c>
      <c r="Q104" s="93" t="s">
        <v>3128</v>
      </c>
      <c r="R104" s="93">
        <v>30</v>
      </c>
      <c r="S104" s="93" t="s">
        <v>3129</v>
      </c>
      <c r="T104" s="93">
        <v>20</v>
      </c>
      <c r="U104" s="93"/>
      <c r="V104" s="93">
        <v>0</v>
      </c>
      <c r="W104" s="136" t="s">
        <v>2148</v>
      </c>
      <c r="X104" s="91" t="s">
        <v>2273</v>
      </c>
    </row>
    <row r="105" spans="1:24" ht="24" customHeight="1">
      <c r="A105" s="89">
        <v>99</v>
      </c>
      <c r="B105" s="90"/>
      <c r="C105" s="90"/>
      <c r="D105" s="92"/>
      <c r="E105" s="90"/>
      <c r="F105" s="89"/>
      <c r="G105" s="89"/>
      <c r="H105" s="89"/>
      <c r="I105" s="89"/>
      <c r="K105" s="89"/>
      <c r="L105" s="89"/>
      <c r="M105" s="89"/>
      <c r="O105" s="90"/>
      <c r="P105" s="93"/>
      <c r="Q105" s="93"/>
      <c r="R105" s="93"/>
      <c r="S105" s="93"/>
      <c r="T105" s="93"/>
      <c r="U105" s="93"/>
      <c r="V105" s="93"/>
      <c r="W105" s="136"/>
      <c r="X105" s="91"/>
    </row>
    <row r="106" spans="1:24" ht="62.1" customHeight="1">
      <c r="A106" s="89">
        <v>100</v>
      </c>
      <c r="B106" s="90" t="s">
        <v>2251</v>
      </c>
      <c r="C106" s="90" t="s">
        <v>2274</v>
      </c>
      <c r="D106" s="92"/>
      <c r="E106" s="90" t="s">
        <v>2275</v>
      </c>
      <c r="F106" s="89">
        <v>190</v>
      </c>
      <c r="G106" s="89">
        <v>20</v>
      </c>
      <c r="H106" s="89" t="s">
        <v>2276</v>
      </c>
      <c r="I106" s="89">
        <v>4</v>
      </c>
      <c r="J106" s="89">
        <v>24</v>
      </c>
      <c r="K106" s="89">
        <v>9</v>
      </c>
      <c r="L106" s="89" t="s">
        <v>2277</v>
      </c>
      <c r="M106" s="89">
        <v>3</v>
      </c>
      <c r="N106" s="89">
        <v>12</v>
      </c>
      <c r="O106" s="90" t="s">
        <v>3130</v>
      </c>
      <c r="P106" s="93">
        <v>40</v>
      </c>
      <c r="Q106" s="93" t="s">
        <v>3131</v>
      </c>
      <c r="R106" s="93">
        <v>30</v>
      </c>
      <c r="S106" s="93" t="s">
        <v>3132</v>
      </c>
      <c r="T106" s="93">
        <v>20</v>
      </c>
      <c r="U106" s="93" t="s">
        <v>3133</v>
      </c>
      <c r="V106" s="93">
        <v>10</v>
      </c>
      <c r="W106" s="136" t="s">
        <v>2162</v>
      </c>
      <c r="X106" s="91" t="s">
        <v>2278</v>
      </c>
    </row>
    <row r="107" spans="1:24" ht="24" customHeight="1">
      <c r="A107" s="89">
        <v>101</v>
      </c>
      <c r="B107" s="90"/>
      <c r="C107" s="90"/>
      <c r="D107" s="92"/>
      <c r="E107" s="90"/>
      <c r="F107" s="89"/>
      <c r="G107" s="89"/>
      <c r="H107" s="89"/>
      <c r="I107" s="89"/>
      <c r="K107" s="89"/>
      <c r="L107" s="89"/>
      <c r="M107" s="89"/>
      <c r="O107" s="90"/>
      <c r="P107" s="93"/>
      <c r="Q107" s="93"/>
      <c r="R107" s="93"/>
      <c r="S107" s="93"/>
      <c r="T107" s="93"/>
      <c r="U107" s="93"/>
      <c r="V107" s="93"/>
      <c r="W107" s="136"/>
      <c r="X107" s="91"/>
    </row>
    <row r="108" spans="1:24" ht="24" customHeight="1">
      <c r="A108" s="89">
        <v>102</v>
      </c>
      <c r="B108" s="90"/>
      <c r="C108" s="90"/>
      <c r="D108" s="92"/>
      <c r="E108" s="90"/>
      <c r="F108" s="89"/>
      <c r="G108" s="89"/>
      <c r="H108" s="89"/>
      <c r="I108" s="89"/>
      <c r="K108" s="89"/>
      <c r="L108" s="89"/>
      <c r="M108" s="89"/>
      <c r="O108" s="90"/>
      <c r="P108" s="93"/>
      <c r="Q108" s="93"/>
      <c r="R108" s="93"/>
      <c r="S108" s="93"/>
      <c r="T108" s="93"/>
      <c r="U108" s="93"/>
      <c r="V108" s="93"/>
      <c r="W108" s="136"/>
      <c r="X108" s="91"/>
    </row>
    <row r="109" spans="1:24" ht="62.1" customHeight="1">
      <c r="A109" s="89">
        <v>103</v>
      </c>
      <c r="B109" s="90" t="s">
        <v>2251</v>
      </c>
      <c r="C109" s="90" t="s">
        <v>2279</v>
      </c>
      <c r="D109" s="92"/>
      <c r="E109" s="90" t="s">
        <v>2280</v>
      </c>
      <c r="F109" s="89">
        <v>270</v>
      </c>
      <c r="G109" s="89">
        <v>22</v>
      </c>
      <c r="H109" s="89" t="s">
        <v>2281</v>
      </c>
      <c r="I109" s="89">
        <v>5</v>
      </c>
      <c r="J109" s="89">
        <v>27</v>
      </c>
      <c r="K109" s="89">
        <v>11</v>
      </c>
      <c r="L109" s="89" t="s">
        <v>2282</v>
      </c>
      <c r="M109" s="89">
        <v>4</v>
      </c>
      <c r="N109" s="89">
        <v>15</v>
      </c>
      <c r="O109" s="90" t="s">
        <v>3134</v>
      </c>
      <c r="P109" s="93">
        <v>30</v>
      </c>
      <c r="Q109" s="93" t="s">
        <v>3135</v>
      </c>
      <c r="R109" s="93">
        <v>30</v>
      </c>
      <c r="S109" s="93" t="s">
        <v>3136</v>
      </c>
      <c r="T109" s="93">
        <v>25</v>
      </c>
      <c r="U109" s="93" t="s">
        <v>3137</v>
      </c>
      <c r="V109" s="93">
        <v>15</v>
      </c>
      <c r="W109" s="136" t="s">
        <v>2126</v>
      </c>
      <c r="X109" s="91" t="s">
        <v>2283</v>
      </c>
    </row>
    <row r="110" spans="1:24" ht="24" customHeight="1">
      <c r="A110" s="89">
        <v>104</v>
      </c>
      <c r="B110" s="90"/>
      <c r="C110" s="90"/>
      <c r="D110" s="92"/>
      <c r="E110" s="90"/>
      <c r="F110" s="89"/>
      <c r="G110" s="89"/>
      <c r="H110" s="89"/>
      <c r="I110" s="89"/>
      <c r="K110" s="89"/>
      <c r="L110" s="89"/>
      <c r="M110" s="89"/>
      <c r="O110" s="90"/>
      <c r="P110" s="93"/>
      <c r="Q110" s="93"/>
      <c r="R110" s="93"/>
      <c r="S110" s="93"/>
      <c r="T110" s="93"/>
      <c r="U110" s="93"/>
      <c r="V110" s="93"/>
      <c r="W110" s="136"/>
      <c r="X110" s="91"/>
    </row>
    <row r="111" spans="1:24" ht="24" customHeight="1">
      <c r="A111" s="89">
        <v>105</v>
      </c>
      <c r="B111" s="90"/>
      <c r="C111" s="90"/>
      <c r="D111" s="92"/>
      <c r="E111" s="90"/>
      <c r="F111" s="89"/>
      <c r="G111" s="89"/>
      <c r="H111" s="89"/>
      <c r="I111" s="89"/>
      <c r="K111" s="89"/>
      <c r="L111" s="89"/>
      <c r="M111" s="89"/>
      <c r="O111" s="90"/>
      <c r="P111" s="93"/>
      <c r="Q111" s="93"/>
      <c r="R111" s="93"/>
      <c r="S111" s="93"/>
      <c r="T111" s="93"/>
      <c r="U111" s="93"/>
      <c r="V111" s="93"/>
      <c r="W111" s="136"/>
      <c r="X111" s="91"/>
    </row>
    <row r="112" spans="1:24" ht="24" customHeight="1">
      <c r="A112" s="89">
        <v>106</v>
      </c>
      <c r="B112" s="90"/>
      <c r="C112" s="90"/>
      <c r="D112" s="92"/>
      <c r="E112" s="90"/>
      <c r="F112" s="89"/>
      <c r="G112" s="89"/>
      <c r="H112" s="89"/>
      <c r="I112" s="89"/>
      <c r="K112" s="89"/>
      <c r="L112" s="89"/>
      <c r="M112" s="89"/>
      <c r="O112" s="90"/>
      <c r="P112" s="93"/>
      <c r="Q112" s="93"/>
      <c r="R112" s="93"/>
      <c r="S112" s="93"/>
      <c r="T112" s="93"/>
      <c r="U112" s="93"/>
      <c r="V112" s="93"/>
      <c r="W112" s="136"/>
      <c r="X112" s="91"/>
    </row>
    <row r="113" spans="1:24" ht="24" customHeight="1">
      <c r="A113" s="89">
        <v>107</v>
      </c>
      <c r="B113" s="90"/>
      <c r="C113" s="90"/>
      <c r="D113" s="92"/>
      <c r="E113" s="90"/>
      <c r="F113" s="89"/>
      <c r="G113" s="89"/>
      <c r="H113" s="89"/>
      <c r="I113" s="89"/>
      <c r="K113" s="89"/>
      <c r="L113" s="89"/>
      <c r="M113" s="89"/>
      <c r="O113" s="90"/>
      <c r="P113" s="93"/>
      <c r="Q113" s="93"/>
      <c r="R113" s="93"/>
      <c r="S113" s="93"/>
      <c r="T113" s="93"/>
      <c r="U113" s="93"/>
      <c r="V113" s="93"/>
      <c r="W113" s="136"/>
      <c r="X113" s="91"/>
    </row>
    <row r="114" spans="1:24" ht="24" customHeight="1">
      <c r="A114" s="89">
        <v>108</v>
      </c>
      <c r="B114" s="90"/>
      <c r="C114" s="90"/>
      <c r="D114" s="92"/>
      <c r="E114" s="90"/>
      <c r="F114" s="89"/>
      <c r="G114" s="89"/>
      <c r="H114" s="89"/>
      <c r="I114" s="89"/>
      <c r="K114" s="89"/>
      <c r="L114" s="89"/>
      <c r="M114" s="89"/>
      <c r="O114" s="90"/>
      <c r="P114" s="93"/>
      <c r="Q114" s="93"/>
      <c r="R114" s="93"/>
      <c r="S114" s="93"/>
      <c r="T114" s="93"/>
      <c r="U114" s="93"/>
      <c r="V114" s="93"/>
      <c r="W114" s="136"/>
      <c r="X114" s="91"/>
    </row>
    <row r="115" spans="1:24" ht="24" customHeight="1">
      <c r="A115" s="89">
        <v>109</v>
      </c>
      <c r="B115" s="90"/>
      <c r="C115" s="90"/>
      <c r="D115" s="92"/>
      <c r="E115" s="90"/>
      <c r="F115" s="89"/>
      <c r="G115" s="89"/>
      <c r="H115" s="89"/>
      <c r="I115" s="89"/>
      <c r="K115" s="89"/>
      <c r="L115" s="89"/>
      <c r="M115" s="89"/>
      <c r="O115" s="90"/>
      <c r="P115" s="93"/>
      <c r="Q115" s="93"/>
      <c r="R115" s="93"/>
      <c r="S115" s="93"/>
      <c r="T115" s="93"/>
      <c r="U115" s="93"/>
      <c r="V115" s="93"/>
      <c r="W115" s="136"/>
      <c r="X115" s="91"/>
    </row>
    <row r="116" spans="1:24" ht="24" customHeight="1">
      <c r="A116" s="89">
        <v>110</v>
      </c>
      <c r="B116" s="90"/>
      <c r="C116" s="90"/>
      <c r="D116" s="92"/>
      <c r="E116" s="90"/>
      <c r="F116" s="89"/>
      <c r="G116" s="89"/>
      <c r="H116" s="89"/>
      <c r="I116" s="89"/>
      <c r="K116" s="89"/>
      <c r="L116" s="89"/>
      <c r="M116" s="89"/>
      <c r="O116" s="90"/>
      <c r="P116" s="93"/>
      <c r="Q116" s="93"/>
      <c r="R116" s="93"/>
      <c r="S116" s="93"/>
      <c r="T116" s="93"/>
      <c r="U116" s="93"/>
      <c r="V116" s="93"/>
      <c r="W116" s="136"/>
      <c r="X116" s="91"/>
    </row>
    <row r="117" spans="1:24" ht="24" customHeight="1">
      <c r="A117" s="89">
        <v>111</v>
      </c>
      <c r="B117" s="90"/>
      <c r="C117" s="90"/>
      <c r="D117" s="92"/>
      <c r="E117" s="90"/>
      <c r="F117" s="89"/>
      <c r="G117" s="89"/>
      <c r="H117" s="89"/>
      <c r="I117" s="89"/>
      <c r="K117" s="89"/>
      <c r="L117" s="89"/>
      <c r="M117" s="89"/>
      <c r="O117" s="90"/>
      <c r="P117" s="93"/>
      <c r="Q117" s="93"/>
      <c r="R117" s="93"/>
      <c r="S117" s="93"/>
      <c r="T117" s="93"/>
      <c r="U117" s="93"/>
      <c r="V117" s="93"/>
      <c r="W117" s="136"/>
      <c r="X117" s="91"/>
    </row>
    <row r="118" spans="1:24" ht="24" customHeight="1">
      <c r="A118" s="89">
        <v>112</v>
      </c>
      <c r="B118" s="90"/>
      <c r="C118" s="90"/>
      <c r="D118" s="92"/>
      <c r="E118" s="90"/>
      <c r="F118" s="89"/>
      <c r="G118" s="89"/>
      <c r="H118" s="89"/>
      <c r="I118" s="89"/>
      <c r="K118" s="89"/>
      <c r="L118" s="89"/>
      <c r="M118" s="89"/>
      <c r="O118" s="90"/>
      <c r="P118" s="93"/>
      <c r="Q118" s="93"/>
      <c r="R118" s="93"/>
      <c r="S118" s="93"/>
      <c r="T118" s="93"/>
      <c r="U118" s="93"/>
      <c r="V118" s="93"/>
      <c r="W118" s="136"/>
      <c r="X118" s="91"/>
    </row>
    <row r="119" spans="1:24" ht="24" customHeight="1">
      <c r="A119" s="89">
        <v>113</v>
      </c>
      <c r="B119" s="90"/>
      <c r="C119" s="90"/>
      <c r="D119" s="92"/>
      <c r="E119" s="90"/>
      <c r="F119" s="89"/>
      <c r="G119" s="89"/>
      <c r="H119" s="89"/>
      <c r="I119" s="89"/>
      <c r="K119" s="89"/>
      <c r="L119" s="89"/>
      <c r="M119" s="89"/>
      <c r="O119" s="90"/>
      <c r="P119" s="93"/>
      <c r="Q119" s="93"/>
      <c r="R119" s="93"/>
      <c r="S119" s="93"/>
      <c r="T119" s="93"/>
      <c r="U119" s="93"/>
      <c r="V119" s="93"/>
      <c r="W119" s="136"/>
      <c r="X119" s="91"/>
    </row>
    <row r="120" spans="1:24" ht="24" customHeight="1">
      <c r="A120" s="89">
        <v>114</v>
      </c>
      <c r="B120" s="90"/>
      <c r="C120" s="90"/>
      <c r="D120" s="92"/>
      <c r="E120" s="90"/>
      <c r="F120" s="89"/>
      <c r="G120" s="89"/>
      <c r="H120" s="89"/>
      <c r="I120" s="89"/>
      <c r="K120" s="89"/>
      <c r="L120" s="89"/>
      <c r="M120" s="89"/>
      <c r="O120" s="90"/>
      <c r="P120" s="93"/>
      <c r="Q120" s="93"/>
      <c r="R120" s="93"/>
      <c r="S120" s="93"/>
      <c r="T120" s="93"/>
      <c r="U120" s="93"/>
      <c r="V120" s="93"/>
      <c r="W120" s="136"/>
      <c r="X120" s="91"/>
    </row>
    <row r="121" spans="1:24" ht="24" customHeight="1">
      <c r="A121" s="89">
        <v>115</v>
      </c>
      <c r="B121" s="90"/>
      <c r="C121" s="90"/>
      <c r="D121" s="92"/>
      <c r="E121" s="90"/>
      <c r="F121" s="89"/>
      <c r="G121" s="89"/>
      <c r="H121" s="89"/>
      <c r="I121" s="89"/>
      <c r="K121" s="89"/>
      <c r="L121" s="89"/>
      <c r="M121" s="89"/>
      <c r="O121" s="90"/>
      <c r="P121" s="93"/>
      <c r="Q121" s="93"/>
      <c r="R121" s="93"/>
      <c r="S121" s="93"/>
      <c r="T121" s="93"/>
      <c r="U121" s="93"/>
      <c r="V121" s="93"/>
      <c r="W121" s="136"/>
      <c r="X121" s="91"/>
    </row>
    <row r="122" spans="1:24" ht="24" customHeight="1">
      <c r="A122" s="89">
        <v>116</v>
      </c>
      <c r="B122" s="90"/>
      <c r="C122" s="90"/>
      <c r="D122" s="92"/>
      <c r="E122" s="90"/>
      <c r="F122" s="89"/>
      <c r="G122" s="89"/>
      <c r="H122" s="89"/>
      <c r="I122" s="89"/>
      <c r="K122" s="89"/>
      <c r="L122" s="89"/>
      <c r="M122" s="89"/>
      <c r="O122" s="90"/>
      <c r="P122" s="93"/>
      <c r="Q122" s="93"/>
      <c r="R122" s="93"/>
      <c r="S122" s="93"/>
      <c r="T122" s="93"/>
      <c r="U122" s="93"/>
      <c r="V122" s="93"/>
      <c r="W122" s="136"/>
      <c r="X122" s="91"/>
    </row>
    <row r="123" spans="1:24" ht="24" customHeight="1">
      <c r="A123" s="89">
        <v>117</v>
      </c>
      <c r="B123" s="90"/>
      <c r="C123" s="90"/>
      <c r="D123" s="92"/>
      <c r="E123" s="90"/>
      <c r="F123" s="89"/>
      <c r="G123" s="89"/>
      <c r="H123" s="89"/>
      <c r="I123" s="89"/>
      <c r="K123" s="89"/>
      <c r="L123" s="89"/>
      <c r="M123" s="89"/>
      <c r="O123" s="90"/>
      <c r="P123" s="93"/>
      <c r="Q123" s="93"/>
      <c r="R123" s="93"/>
      <c r="S123" s="93"/>
      <c r="T123" s="93"/>
      <c r="U123" s="93"/>
      <c r="V123" s="93"/>
      <c r="W123" s="136"/>
      <c r="X123" s="91"/>
    </row>
    <row r="124" spans="1:24" ht="24" customHeight="1">
      <c r="A124" s="89">
        <v>118</v>
      </c>
      <c r="B124" s="90"/>
      <c r="C124" s="90"/>
      <c r="D124" s="92"/>
      <c r="E124" s="90"/>
      <c r="F124" s="89"/>
      <c r="G124" s="89"/>
      <c r="H124" s="89"/>
      <c r="I124" s="89"/>
      <c r="K124" s="89"/>
      <c r="L124" s="89"/>
      <c r="M124" s="89"/>
      <c r="O124" s="90"/>
      <c r="P124" s="93"/>
      <c r="Q124" s="93"/>
      <c r="R124" s="93"/>
      <c r="S124" s="93"/>
      <c r="T124" s="93"/>
      <c r="U124" s="93"/>
      <c r="V124" s="93"/>
      <c r="W124" s="136"/>
      <c r="X124" s="91"/>
    </row>
    <row r="125" spans="1:24" ht="24" customHeight="1">
      <c r="A125" s="89">
        <v>119</v>
      </c>
      <c r="B125" s="90"/>
      <c r="C125" s="90"/>
      <c r="D125" s="92"/>
      <c r="E125" s="90"/>
      <c r="F125" s="89"/>
      <c r="G125" s="89"/>
      <c r="H125" s="89"/>
      <c r="I125" s="89"/>
      <c r="K125" s="89"/>
      <c r="L125" s="89"/>
      <c r="M125" s="89"/>
      <c r="O125" s="90"/>
      <c r="P125" s="93"/>
      <c r="Q125" s="93"/>
      <c r="R125" s="93"/>
      <c r="S125" s="93"/>
      <c r="T125" s="93"/>
      <c r="U125" s="93"/>
      <c r="V125" s="93"/>
      <c r="W125" s="136"/>
      <c r="X125" s="91"/>
    </row>
    <row r="126" spans="1:24" ht="24" customHeight="1">
      <c r="A126" s="89">
        <v>120</v>
      </c>
      <c r="B126" s="90"/>
      <c r="C126" s="90"/>
      <c r="D126" s="92"/>
      <c r="E126" s="90"/>
      <c r="F126" s="89"/>
      <c r="G126" s="89"/>
      <c r="H126" s="89"/>
      <c r="I126" s="89"/>
      <c r="K126" s="89"/>
      <c r="L126" s="89"/>
      <c r="M126" s="89"/>
      <c r="O126" s="90"/>
      <c r="P126" s="93"/>
      <c r="Q126" s="93"/>
      <c r="R126" s="93"/>
      <c r="S126" s="93"/>
      <c r="T126" s="93"/>
      <c r="U126" s="93"/>
      <c r="V126" s="93"/>
      <c r="W126" s="136"/>
      <c r="X126" s="91"/>
    </row>
    <row r="127" spans="1:24" ht="24" customHeight="1">
      <c r="A127" s="89">
        <v>121</v>
      </c>
      <c r="B127" s="90"/>
      <c r="C127" s="90"/>
      <c r="D127" s="92"/>
      <c r="E127" s="90"/>
      <c r="F127" s="89"/>
      <c r="G127" s="89"/>
      <c r="H127" s="89"/>
      <c r="I127" s="89"/>
      <c r="K127" s="89"/>
      <c r="L127" s="89"/>
      <c r="M127" s="89"/>
      <c r="O127" s="90"/>
      <c r="P127" s="93"/>
      <c r="Q127" s="93"/>
      <c r="R127" s="93"/>
      <c r="S127" s="93"/>
      <c r="T127" s="93"/>
      <c r="U127" s="93"/>
      <c r="V127" s="93"/>
      <c r="W127" s="136"/>
      <c r="X127" s="91"/>
    </row>
    <row r="128" spans="1:24" ht="24" customHeight="1">
      <c r="A128" s="89">
        <v>122</v>
      </c>
      <c r="B128" s="90"/>
      <c r="C128" s="90"/>
      <c r="D128" s="92"/>
      <c r="E128" s="90"/>
      <c r="F128" s="89"/>
      <c r="G128" s="89"/>
      <c r="H128" s="89"/>
      <c r="I128" s="89"/>
      <c r="K128" s="89"/>
      <c r="L128" s="89"/>
      <c r="M128" s="89"/>
      <c r="O128" s="90"/>
      <c r="P128" s="93"/>
      <c r="Q128" s="93"/>
      <c r="R128" s="93"/>
      <c r="S128" s="93"/>
      <c r="T128" s="93"/>
      <c r="U128" s="93"/>
      <c r="V128" s="93"/>
      <c r="W128" s="136"/>
      <c r="X128" s="91"/>
    </row>
    <row r="129" spans="1:24" ht="24" customHeight="1">
      <c r="A129" s="89">
        <v>123</v>
      </c>
      <c r="B129" s="90"/>
      <c r="C129" s="90"/>
      <c r="D129" s="92"/>
      <c r="E129" s="90"/>
      <c r="F129" s="89"/>
      <c r="G129" s="89"/>
      <c r="H129" s="89"/>
      <c r="I129" s="89"/>
      <c r="K129" s="89"/>
      <c r="L129" s="89"/>
      <c r="M129" s="89"/>
      <c r="O129" s="90"/>
      <c r="P129" s="93"/>
      <c r="Q129" s="93"/>
      <c r="R129" s="93"/>
      <c r="S129" s="93"/>
      <c r="T129" s="93"/>
      <c r="U129" s="93"/>
      <c r="V129" s="93"/>
      <c r="W129" s="136"/>
      <c r="X129" s="91"/>
    </row>
    <row r="130" spans="1:24" ht="24" customHeight="1">
      <c r="A130" s="89">
        <v>124</v>
      </c>
      <c r="B130" s="90"/>
      <c r="C130" s="90"/>
      <c r="D130" s="92"/>
      <c r="E130" s="90"/>
      <c r="F130" s="89"/>
      <c r="G130" s="89"/>
      <c r="H130" s="89"/>
      <c r="I130" s="89"/>
      <c r="K130" s="89"/>
      <c r="L130" s="89"/>
      <c r="M130" s="89"/>
      <c r="O130" s="90"/>
      <c r="P130" s="93"/>
      <c r="Q130" s="93"/>
      <c r="R130" s="93"/>
      <c r="S130" s="93"/>
      <c r="T130" s="93"/>
      <c r="U130" s="93"/>
      <c r="V130" s="93"/>
      <c r="W130" s="136"/>
      <c r="X130" s="91"/>
    </row>
    <row r="131" spans="1:24" ht="62.1" customHeight="1">
      <c r="A131" s="89">
        <v>125</v>
      </c>
      <c r="B131" s="90" t="s">
        <v>2251</v>
      </c>
      <c r="C131" s="90" t="s">
        <v>2284</v>
      </c>
      <c r="D131" s="92"/>
      <c r="E131" s="90" t="s">
        <v>2266</v>
      </c>
      <c r="F131" s="89">
        <v>130</v>
      </c>
      <c r="G131" s="89">
        <v>18</v>
      </c>
      <c r="H131" s="89" t="s">
        <v>2285</v>
      </c>
      <c r="I131" s="89">
        <v>3</v>
      </c>
      <c r="J131" s="89">
        <v>21</v>
      </c>
      <c r="K131" s="89">
        <v>8</v>
      </c>
      <c r="L131" s="89" t="s">
        <v>2286</v>
      </c>
      <c r="M131" s="89">
        <v>2</v>
      </c>
      <c r="N131" s="89">
        <v>10</v>
      </c>
      <c r="O131" s="90" t="s">
        <v>3138</v>
      </c>
      <c r="P131" s="93">
        <v>40</v>
      </c>
      <c r="Q131" s="93" t="s">
        <v>3139</v>
      </c>
      <c r="R131" s="93">
        <v>35</v>
      </c>
      <c r="S131" s="93" t="s">
        <v>3140</v>
      </c>
      <c r="T131" s="93">
        <v>25</v>
      </c>
      <c r="U131" s="93"/>
      <c r="V131" s="93">
        <v>0</v>
      </c>
      <c r="W131" s="136" t="s">
        <v>2126</v>
      </c>
      <c r="X131" s="91" t="s">
        <v>2287</v>
      </c>
    </row>
    <row r="132" spans="1:24" ht="62.1" customHeight="1">
      <c r="A132" s="89">
        <v>126</v>
      </c>
      <c r="B132" s="90" t="s">
        <v>2251</v>
      </c>
      <c r="C132" s="90" t="s">
        <v>2288</v>
      </c>
      <c r="D132" s="92"/>
      <c r="E132" s="90" t="s">
        <v>2266</v>
      </c>
      <c r="F132" s="89">
        <v>115</v>
      </c>
      <c r="G132" s="89">
        <v>20</v>
      </c>
      <c r="H132" s="89" t="s">
        <v>2289</v>
      </c>
      <c r="I132" s="89">
        <v>4</v>
      </c>
      <c r="J132" s="89">
        <v>24</v>
      </c>
      <c r="K132" s="89">
        <v>7</v>
      </c>
      <c r="L132" s="89" t="s">
        <v>2290</v>
      </c>
      <c r="M132" s="89">
        <v>1</v>
      </c>
      <c r="N132" s="89">
        <v>8</v>
      </c>
      <c r="O132" s="90" t="s">
        <v>3141</v>
      </c>
      <c r="P132" s="93">
        <v>35</v>
      </c>
      <c r="Q132" s="93" t="s">
        <v>3142</v>
      </c>
      <c r="R132" s="93">
        <v>40</v>
      </c>
      <c r="S132" s="93" t="s">
        <v>3143</v>
      </c>
      <c r="T132" s="93">
        <v>25</v>
      </c>
      <c r="U132" s="93"/>
      <c r="V132" s="93">
        <v>0</v>
      </c>
      <c r="W132" s="136" t="s">
        <v>2126</v>
      </c>
      <c r="X132" s="91" t="s">
        <v>2291</v>
      </c>
    </row>
    <row r="133" spans="1:24" ht="24" customHeight="1">
      <c r="A133" s="89">
        <v>127</v>
      </c>
      <c r="B133" s="90"/>
      <c r="C133" s="90"/>
      <c r="D133" s="92"/>
      <c r="E133" s="90"/>
      <c r="F133" s="89"/>
      <c r="G133" s="89"/>
      <c r="H133" s="89"/>
      <c r="I133" s="89"/>
      <c r="K133" s="89"/>
      <c r="L133" s="89"/>
      <c r="M133" s="89"/>
      <c r="O133" s="90"/>
      <c r="P133" s="93"/>
      <c r="Q133" s="93"/>
      <c r="R133" s="93"/>
      <c r="S133" s="93"/>
      <c r="T133" s="93"/>
      <c r="U133" s="93"/>
      <c r="V133" s="93"/>
      <c r="W133" s="136"/>
      <c r="X133" s="91"/>
    </row>
    <row r="134" spans="1:24" ht="24" customHeight="1">
      <c r="A134" s="89">
        <v>128</v>
      </c>
      <c r="B134" s="90"/>
      <c r="C134" s="90"/>
      <c r="D134" s="92"/>
      <c r="E134" s="90"/>
      <c r="F134" s="89"/>
      <c r="G134" s="89"/>
      <c r="H134" s="89"/>
      <c r="I134" s="89"/>
      <c r="K134" s="89"/>
      <c r="L134" s="89"/>
      <c r="M134" s="89"/>
      <c r="O134" s="90"/>
      <c r="P134" s="93"/>
      <c r="Q134" s="93"/>
      <c r="R134" s="93"/>
      <c r="S134" s="93"/>
      <c r="T134" s="93"/>
      <c r="U134" s="93"/>
      <c r="V134" s="93"/>
      <c r="W134" s="136"/>
      <c r="X134" s="91"/>
    </row>
    <row r="135" spans="1:24" ht="24" customHeight="1">
      <c r="A135" s="89">
        <v>129</v>
      </c>
      <c r="B135" s="90"/>
      <c r="C135" s="90"/>
      <c r="D135" s="92"/>
      <c r="E135" s="90"/>
      <c r="F135" s="89"/>
      <c r="G135" s="89"/>
      <c r="H135" s="89"/>
      <c r="I135" s="89"/>
      <c r="J135" s="89" t="str">
        <f>IF(C135="","",G135+I135)</f>
        <v/>
      </c>
      <c r="K135" s="89"/>
      <c r="L135" s="89"/>
      <c r="M135" s="89"/>
      <c r="N135" s="89" t="str">
        <f>IF(C135="","",K135+M135)</f>
        <v/>
      </c>
      <c r="O135" s="90"/>
      <c r="P135" s="93"/>
      <c r="Q135" s="93"/>
      <c r="R135" s="93"/>
      <c r="S135" s="93"/>
      <c r="T135" s="93"/>
      <c r="U135" s="93"/>
      <c r="V135" s="93"/>
      <c r="W135" s="136"/>
      <c r="X135" s="91"/>
    </row>
    <row r="136" spans="1:24" ht="62.1" customHeight="1">
      <c r="A136" s="89">
        <v>130</v>
      </c>
      <c r="B136" s="90" t="s">
        <v>2251</v>
      </c>
      <c r="C136" s="90" t="s">
        <v>2292</v>
      </c>
      <c r="D136" s="92"/>
      <c r="E136" s="90" t="s">
        <v>2266</v>
      </c>
      <c r="F136" s="89">
        <v>165</v>
      </c>
      <c r="G136" s="89">
        <v>21</v>
      </c>
      <c r="H136" s="89" t="s">
        <v>2293</v>
      </c>
      <c r="I136" s="89">
        <v>4</v>
      </c>
      <c r="J136" s="89">
        <v>25</v>
      </c>
      <c r="K136" s="89">
        <v>10</v>
      </c>
      <c r="L136" s="89" t="s">
        <v>2294</v>
      </c>
      <c r="M136" s="89">
        <v>3</v>
      </c>
      <c r="N136" s="89">
        <v>13</v>
      </c>
      <c r="O136" s="90" t="s">
        <v>3144</v>
      </c>
      <c r="P136" s="93">
        <v>50</v>
      </c>
      <c r="Q136" s="93" t="s">
        <v>3145</v>
      </c>
      <c r="R136" s="93">
        <v>30</v>
      </c>
      <c r="S136" s="93" t="s">
        <v>3146</v>
      </c>
      <c r="T136" s="93">
        <v>20</v>
      </c>
      <c r="U136" s="93"/>
      <c r="V136" s="93">
        <v>0</v>
      </c>
      <c r="W136" s="136" t="s">
        <v>2157</v>
      </c>
      <c r="X136" s="91" t="s">
        <v>2295</v>
      </c>
    </row>
    <row r="137" spans="1:24" ht="24" customHeight="1">
      <c r="A137" s="89">
        <v>131</v>
      </c>
      <c r="B137" s="90"/>
      <c r="C137" s="90"/>
      <c r="D137" s="92"/>
      <c r="E137" s="90"/>
      <c r="F137" s="89"/>
      <c r="G137" s="89"/>
      <c r="H137" s="89"/>
      <c r="I137" s="89"/>
      <c r="K137" s="89"/>
      <c r="L137" s="89"/>
      <c r="M137" s="89"/>
      <c r="O137" s="90"/>
      <c r="P137" s="93"/>
      <c r="Q137" s="93"/>
      <c r="R137" s="93"/>
      <c r="S137" s="93"/>
      <c r="T137" s="93"/>
      <c r="U137" s="93"/>
      <c r="V137" s="93"/>
      <c r="W137" s="136"/>
      <c r="X137" s="91"/>
    </row>
    <row r="138" spans="1:24" ht="24" customHeight="1">
      <c r="A138" s="89">
        <v>132</v>
      </c>
      <c r="B138" s="90"/>
      <c r="C138" s="90"/>
      <c r="D138" s="92"/>
      <c r="E138" s="90"/>
      <c r="F138" s="89"/>
      <c r="G138" s="89"/>
      <c r="H138" s="89"/>
      <c r="I138" s="89"/>
      <c r="K138" s="89"/>
      <c r="L138" s="89"/>
      <c r="M138" s="89"/>
      <c r="O138" s="90"/>
      <c r="P138" s="93"/>
      <c r="Q138" s="93"/>
      <c r="R138" s="93"/>
      <c r="S138" s="93"/>
      <c r="T138" s="93"/>
      <c r="U138" s="93"/>
      <c r="V138" s="93"/>
      <c r="W138" s="136"/>
      <c r="X138" s="91"/>
    </row>
    <row r="139" spans="1:24" ht="24" customHeight="1">
      <c r="A139" s="89">
        <v>133</v>
      </c>
      <c r="B139" s="90"/>
      <c r="C139" s="90"/>
      <c r="D139" s="92"/>
      <c r="E139" s="90"/>
      <c r="F139" s="89"/>
      <c r="G139" s="89"/>
      <c r="H139" s="89"/>
      <c r="I139" s="89"/>
      <c r="K139" s="89"/>
      <c r="L139" s="89"/>
      <c r="M139" s="89"/>
      <c r="O139" s="90"/>
      <c r="P139" s="93"/>
      <c r="Q139" s="93"/>
      <c r="R139" s="93"/>
      <c r="S139" s="93"/>
      <c r="T139" s="93"/>
      <c r="U139" s="93"/>
      <c r="V139" s="93"/>
      <c r="W139" s="136"/>
      <c r="X139" s="91"/>
    </row>
    <row r="140" spans="1:24" ht="24" customHeight="1">
      <c r="A140" s="89">
        <v>134</v>
      </c>
      <c r="B140" s="90"/>
      <c r="C140" s="90"/>
      <c r="D140" s="92"/>
      <c r="E140" s="90"/>
      <c r="F140" s="89"/>
      <c r="G140" s="89"/>
      <c r="H140" s="89"/>
      <c r="I140" s="89"/>
      <c r="K140" s="89"/>
      <c r="L140" s="89"/>
      <c r="M140" s="89"/>
      <c r="O140" s="90"/>
      <c r="P140" s="93"/>
      <c r="Q140" s="93"/>
      <c r="R140" s="93"/>
      <c r="S140" s="93"/>
      <c r="T140" s="93"/>
      <c r="U140" s="93"/>
      <c r="V140" s="93"/>
      <c r="W140" s="136"/>
      <c r="X140" s="91"/>
    </row>
    <row r="141" spans="1:24" ht="24" customHeight="1">
      <c r="A141" s="89">
        <v>135</v>
      </c>
      <c r="B141" s="90"/>
      <c r="C141" s="90"/>
      <c r="D141" s="92"/>
      <c r="E141" s="90"/>
      <c r="F141" s="89"/>
      <c r="G141" s="89"/>
      <c r="H141" s="89"/>
      <c r="I141" s="89"/>
      <c r="K141" s="89"/>
      <c r="L141" s="89"/>
      <c r="M141" s="89"/>
      <c r="O141" s="90"/>
      <c r="P141" s="93"/>
      <c r="Q141" s="93"/>
      <c r="R141" s="93"/>
      <c r="S141" s="93"/>
      <c r="T141" s="93"/>
      <c r="U141" s="93"/>
      <c r="V141" s="93"/>
      <c r="W141" s="136"/>
      <c r="X141" s="91"/>
    </row>
    <row r="142" spans="1:24" ht="24" customHeight="1">
      <c r="A142" s="89">
        <v>136</v>
      </c>
      <c r="B142" s="90"/>
      <c r="C142" s="90"/>
      <c r="D142" s="92"/>
      <c r="E142" s="90"/>
      <c r="F142" s="89"/>
      <c r="G142" s="89"/>
      <c r="H142" s="89"/>
      <c r="I142" s="89"/>
      <c r="K142" s="89"/>
      <c r="L142" s="89"/>
      <c r="M142" s="89"/>
      <c r="O142" s="90"/>
      <c r="P142" s="93"/>
      <c r="Q142" s="93"/>
      <c r="R142" s="93"/>
      <c r="S142" s="93"/>
      <c r="T142" s="93"/>
      <c r="U142" s="93"/>
      <c r="V142" s="93"/>
      <c r="W142" s="136"/>
      <c r="X142" s="91"/>
    </row>
    <row r="143" spans="1:24" ht="24" customHeight="1">
      <c r="A143" s="89">
        <v>137</v>
      </c>
      <c r="B143" s="90"/>
      <c r="C143" s="90"/>
      <c r="D143" s="92"/>
      <c r="E143" s="90"/>
      <c r="F143" s="89"/>
      <c r="G143" s="89"/>
      <c r="H143" s="89"/>
      <c r="I143" s="89"/>
      <c r="K143" s="89"/>
      <c r="L143" s="89"/>
      <c r="M143" s="89"/>
      <c r="O143" s="90"/>
      <c r="P143" s="93"/>
      <c r="Q143" s="93"/>
      <c r="R143" s="93"/>
      <c r="S143" s="93"/>
      <c r="T143" s="93"/>
      <c r="U143" s="93"/>
      <c r="V143" s="93"/>
      <c r="W143" s="136"/>
      <c r="X143" s="91"/>
    </row>
    <row r="144" spans="1:24" ht="24" customHeight="1">
      <c r="A144" s="89">
        <v>138</v>
      </c>
      <c r="B144" s="90"/>
      <c r="C144" s="90"/>
      <c r="D144" s="92"/>
      <c r="E144" s="90"/>
      <c r="F144" s="89"/>
      <c r="G144" s="89"/>
      <c r="H144" s="89"/>
      <c r="I144" s="89"/>
      <c r="K144" s="89"/>
      <c r="L144" s="89"/>
      <c r="M144" s="89"/>
      <c r="O144" s="90"/>
      <c r="P144" s="93"/>
      <c r="Q144" s="93"/>
      <c r="R144" s="93"/>
      <c r="S144" s="93"/>
      <c r="T144" s="93"/>
      <c r="U144" s="93"/>
      <c r="V144" s="93"/>
      <c r="W144" s="136"/>
      <c r="X144" s="91"/>
    </row>
    <row r="145" spans="1:24" ht="24" customHeight="1">
      <c r="A145" s="89">
        <v>139</v>
      </c>
      <c r="B145" s="90"/>
      <c r="C145" s="90"/>
      <c r="D145" s="92"/>
      <c r="E145" s="90"/>
      <c r="F145" s="89"/>
      <c r="G145" s="89"/>
      <c r="H145" s="89"/>
      <c r="I145" s="89"/>
      <c r="K145" s="89"/>
      <c r="L145" s="89"/>
      <c r="M145" s="89"/>
      <c r="O145" s="90"/>
      <c r="P145" s="93"/>
      <c r="Q145" s="93"/>
      <c r="R145" s="93"/>
      <c r="S145" s="93"/>
      <c r="T145" s="93"/>
      <c r="U145" s="93"/>
      <c r="V145" s="93"/>
      <c r="W145" s="136"/>
      <c r="X145" s="91"/>
    </row>
    <row r="146" spans="1:24" ht="24" customHeight="1">
      <c r="A146" s="89">
        <v>140</v>
      </c>
      <c r="B146" s="90"/>
      <c r="C146" s="90"/>
      <c r="D146" s="92"/>
      <c r="E146" s="90"/>
      <c r="F146" s="89"/>
      <c r="G146" s="89"/>
      <c r="H146" s="89"/>
      <c r="I146" s="89"/>
      <c r="K146" s="89"/>
      <c r="L146" s="89"/>
      <c r="M146" s="89"/>
      <c r="O146" s="90"/>
      <c r="P146" s="93"/>
      <c r="Q146" s="93"/>
      <c r="R146" s="93"/>
      <c r="S146" s="93"/>
      <c r="T146" s="93"/>
      <c r="U146" s="93"/>
      <c r="V146" s="93"/>
      <c r="W146" s="136"/>
      <c r="X146" s="91"/>
    </row>
    <row r="147" spans="1:24" ht="62.1" customHeight="1">
      <c r="A147" s="89">
        <v>141</v>
      </c>
      <c r="B147" s="90" t="s">
        <v>2251</v>
      </c>
      <c r="C147" s="90" t="s">
        <v>2296</v>
      </c>
      <c r="D147" s="92"/>
      <c r="E147" s="90" t="s">
        <v>2275</v>
      </c>
      <c r="F147" s="89">
        <v>320</v>
      </c>
      <c r="G147" s="89">
        <v>30</v>
      </c>
      <c r="H147" s="89" t="s">
        <v>2297</v>
      </c>
      <c r="I147" s="89">
        <v>6</v>
      </c>
      <c r="J147" s="89">
        <v>36</v>
      </c>
      <c r="K147" s="89">
        <v>17</v>
      </c>
      <c r="L147" s="89" t="s">
        <v>2298</v>
      </c>
      <c r="M147" s="89">
        <v>5</v>
      </c>
      <c r="N147" s="89">
        <v>22</v>
      </c>
      <c r="O147" s="90" t="s">
        <v>3147</v>
      </c>
      <c r="P147" s="93">
        <v>35</v>
      </c>
      <c r="Q147" s="93" t="s">
        <v>3148</v>
      </c>
      <c r="R147" s="93">
        <v>30</v>
      </c>
      <c r="S147" s="93" t="s">
        <v>3149</v>
      </c>
      <c r="T147" s="93">
        <v>20</v>
      </c>
      <c r="U147" s="93" t="s">
        <v>3150</v>
      </c>
      <c r="V147" s="93">
        <v>15</v>
      </c>
      <c r="W147" s="136" t="s">
        <v>2162</v>
      </c>
      <c r="X147" s="91" t="s">
        <v>2299</v>
      </c>
    </row>
    <row r="148" spans="1:24" ht="62.1" customHeight="1">
      <c r="A148" s="89">
        <v>142</v>
      </c>
      <c r="B148" s="90" t="s">
        <v>2251</v>
      </c>
      <c r="C148" s="90" t="s">
        <v>2300</v>
      </c>
      <c r="D148" s="92"/>
      <c r="E148" s="90" t="s">
        <v>2280</v>
      </c>
      <c r="F148" s="89">
        <v>430</v>
      </c>
      <c r="G148" s="89">
        <v>34</v>
      </c>
      <c r="H148" s="89" t="s">
        <v>2301</v>
      </c>
      <c r="I148" s="89">
        <v>7</v>
      </c>
      <c r="J148" s="89">
        <v>41</v>
      </c>
      <c r="K148" s="89">
        <v>20</v>
      </c>
      <c r="L148" s="89" t="s">
        <v>2302</v>
      </c>
      <c r="M148" s="89">
        <v>6</v>
      </c>
      <c r="N148" s="89">
        <v>26</v>
      </c>
      <c r="O148" s="90" t="s">
        <v>3151</v>
      </c>
      <c r="P148" s="93">
        <v>30</v>
      </c>
      <c r="Q148" s="93" t="s">
        <v>3152</v>
      </c>
      <c r="R148" s="93">
        <v>25</v>
      </c>
      <c r="S148" s="93" t="s">
        <v>3153</v>
      </c>
      <c r="T148" s="93">
        <v>30</v>
      </c>
      <c r="U148" s="93" t="s">
        <v>3154</v>
      </c>
      <c r="V148" s="93">
        <v>15</v>
      </c>
      <c r="W148" s="136" t="s">
        <v>2162</v>
      </c>
      <c r="X148" s="91" t="s">
        <v>2303</v>
      </c>
    </row>
    <row r="149" spans="1:24" ht="24" customHeight="1">
      <c r="A149" s="89">
        <v>143</v>
      </c>
      <c r="B149" s="90"/>
      <c r="C149" s="90"/>
      <c r="D149" s="92"/>
      <c r="E149" s="90"/>
      <c r="F149" s="89"/>
      <c r="G149" s="89"/>
      <c r="H149" s="89"/>
      <c r="I149" s="89"/>
      <c r="K149" s="89"/>
      <c r="L149" s="89"/>
      <c r="M149" s="89"/>
      <c r="O149" s="90"/>
      <c r="P149" s="93"/>
      <c r="Q149" s="93"/>
      <c r="R149" s="93"/>
      <c r="S149" s="93"/>
      <c r="T149" s="93"/>
      <c r="U149" s="93"/>
      <c r="V149" s="93"/>
      <c r="W149" s="136"/>
      <c r="X149" s="91"/>
    </row>
    <row r="150" spans="1:24" ht="24" customHeight="1">
      <c r="A150" s="89">
        <v>144</v>
      </c>
      <c r="B150" s="90"/>
      <c r="C150" s="90"/>
      <c r="D150" s="92"/>
      <c r="E150" s="90"/>
      <c r="F150" s="89"/>
      <c r="G150" s="89"/>
      <c r="H150" s="89"/>
      <c r="I150" s="89"/>
      <c r="K150" s="89"/>
      <c r="L150" s="89"/>
      <c r="M150" s="89"/>
      <c r="O150" s="90"/>
      <c r="P150" s="93"/>
      <c r="Q150" s="93"/>
      <c r="R150" s="93"/>
      <c r="S150" s="93"/>
      <c r="T150" s="93"/>
      <c r="U150" s="93"/>
      <c r="V150" s="93"/>
      <c r="W150" s="136"/>
      <c r="X150" s="91"/>
    </row>
    <row r="151" spans="1:24" ht="24" customHeight="1">
      <c r="A151" s="89">
        <v>145</v>
      </c>
      <c r="B151" s="90"/>
      <c r="C151" s="90"/>
      <c r="D151" s="92"/>
      <c r="E151" s="90"/>
      <c r="F151" s="89"/>
      <c r="G151" s="89"/>
      <c r="H151" s="89"/>
      <c r="I151" s="89"/>
      <c r="K151" s="89"/>
      <c r="L151" s="89"/>
      <c r="M151" s="89"/>
      <c r="O151" s="90"/>
      <c r="P151" s="93"/>
      <c r="Q151" s="93"/>
      <c r="R151" s="93"/>
      <c r="S151" s="93"/>
      <c r="T151" s="93"/>
      <c r="U151" s="93"/>
      <c r="V151" s="93"/>
      <c r="W151" s="136"/>
      <c r="X151" s="91"/>
    </row>
    <row r="152" spans="1:24" ht="62.1" customHeight="1">
      <c r="A152" s="89">
        <v>146</v>
      </c>
      <c r="B152" s="90" t="s">
        <v>2251</v>
      </c>
      <c r="C152" s="90" t="s">
        <v>2304</v>
      </c>
      <c r="D152" s="92"/>
      <c r="E152" s="90" t="s">
        <v>2305</v>
      </c>
      <c r="F152" s="89">
        <v>1800</v>
      </c>
      <c r="G152" s="89">
        <v>45</v>
      </c>
      <c r="H152" s="89" t="s">
        <v>2306</v>
      </c>
      <c r="I152" s="89">
        <v>10</v>
      </c>
      <c r="J152" s="89">
        <v>55</v>
      </c>
      <c r="K152" s="89">
        <v>30</v>
      </c>
      <c r="L152" s="89" t="s">
        <v>2307</v>
      </c>
      <c r="M152" s="89">
        <v>10</v>
      </c>
      <c r="N152" s="89">
        <v>40</v>
      </c>
      <c r="O152" s="90" t="s">
        <v>3155</v>
      </c>
      <c r="P152" s="93">
        <v>30</v>
      </c>
      <c r="Q152" s="93" t="s">
        <v>3156</v>
      </c>
      <c r="R152" s="93">
        <v>25</v>
      </c>
      <c r="S152" s="93" t="s">
        <v>3157</v>
      </c>
      <c r="T152" s="93">
        <v>20</v>
      </c>
      <c r="U152" s="93" t="s">
        <v>3158</v>
      </c>
      <c r="V152" s="93">
        <v>25</v>
      </c>
      <c r="W152" s="136" t="s">
        <v>2162</v>
      </c>
      <c r="X152" s="91" t="s">
        <v>2308</v>
      </c>
    </row>
    <row r="153" spans="1:24" ht="24" customHeight="1">
      <c r="A153" s="89">
        <v>147</v>
      </c>
      <c r="B153" s="90"/>
      <c r="C153" s="90"/>
      <c r="D153" s="92"/>
      <c r="E153" s="90"/>
      <c r="F153" s="89"/>
      <c r="G153" s="89"/>
      <c r="H153" s="89"/>
      <c r="I153" s="89"/>
      <c r="K153" s="89"/>
      <c r="L153" s="89"/>
      <c r="M153" s="89"/>
      <c r="O153" s="90"/>
      <c r="P153" s="93"/>
      <c r="Q153" s="93"/>
      <c r="R153" s="93"/>
      <c r="S153" s="93"/>
      <c r="T153" s="93"/>
      <c r="U153" s="93"/>
      <c r="V153" s="93"/>
      <c r="W153" s="136"/>
      <c r="X153" s="91"/>
    </row>
    <row r="154" spans="1:24" ht="24" customHeight="1">
      <c r="A154" s="89">
        <v>148</v>
      </c>
      <c r="B154" s="90"/>
      <c r="C154" s="90"/>
      <c r="D154" s="92"/>
      <c r="E154" s="90"/>
      <c r="F154" s="89"/>
      <c r="G154" s="89"/>
      <c r="H154" s="89"/>
      <c r="I154" s="89"/>
      <c r="K154" s="89"/>
      <c r="L154" s="89"/>
      <c r="M154" s="89"/>
      <c r="O154" s="90"/>
      <c r="P154" s="93"/>
      <c r="Q154" s="93"/>
      <c r="R154" s="93"/>
      <c r="S154" s="93"/>
      <c r="T154" s="93"/>
      <c r="U154" s="93"/>
      <c r="V154" s="93"/>
      <c r="W154" s="136"/>
      <c r="X154" s="91"/>
    </row>
    <row r="155" spans="1:24" ht="24" customHeight="1">
      <c r="A155" s="89">
        <v>149</v>
      </c>
      <c r="B155" s="90"/>
      <c r="C155" s="90"/>
      <c r="D155" s="92"/>
      <c r="E155" s="90"/>
      <c r="F155" s="89"/>
      <c r="G155" s="89"/>
      <c r="H155" s="89"/>
      <c r="I155" s="89"/>
      <c r="K155" s="89"/>
      <c r="L155" s="89"/>
      <c r="M155" s="89"/>
      <c r="O155" s="90"/>
      <c r="P155" s="93"/>
      <c r="Q155" s="93"/>
      <c r="R155" s="93"/>
      <c r="S155" s="93"/>
      <c r="T155" s="93"/>
      <c r="U155" s="93"/>
      <c r="V155" s="93"/>
      <c r="W155" s="136"/>
      <c r="X155" s="91"/>
    </row>
    <row r="156" spans="1:24" ht="24" customHeight="1">
      <c r="A156" s="89">
        <v>150</v>
      </c>
      <c r="B156" s="90"/>
      <c r="C156" s="90"/>
      <c r="D156" s="92"/>
      <c r="E156" s="90"/>
      <c r="F156" s="89"/>
      <c r="G156" s="89"/>
      <c r="H156" s="89"/>
      <c r="I156" s="89"/>
      <c r="K156" s="89"/>
      <c r="L156" s="89"/>
      <c r="M156" s="89"/>
      <c r="O156" s="90"/>
      <c r="P156" s="93"/>
      <c r="Q156" s="93"/>
      <c r="R156" s="93"/>
      <c r="S156" s="93"/>
      <c r="T156" s="93"/>
      <c r="U156" s="93"/>
      <c r="V156" s="93"/>
      <c r="W156" s="136"/>
      <c r="X156" s="91"/>
    </row>
    <row r="157" spans="1:24" ht="24" customHeight="1">
      <c r="A157" s="89">
        <v>151</v>
      </c>
      <c r="B157" s="90"/>
      <c r="C157" s="90"/>
      <c r="D157" s="92"/>
      <c r="E157" s="90"/>
      <c r="F157" s="89"/>
      <c r="G157" s="89"/>
      <c r="H157" s="89"/>
      <c r="I157" s="89"/>
      <c r="K157" s="89"/>
      <c r="L157" s="89"/>
      <c r="M157" s="89"/>
      <c r="O157" s="90"/>
      <c r="P157" s="93"/>
      <c r="Q157" s="93"/>
      <c r="R157" s="93"/>
      <c r="S157" s="93"/>
      <c r="T157" s="93"/>
      <c r="U157" s="93"/>
      <c r="V157" s="93"/>
      <c r="W157" s="136"/>
      <c r="X157" s="91"/>
    </row>
    <row r="158" spans="1:24" ht="24" customHeight="1">
      <c r="A158" s="89">
        <v>152</v>
      </c>
      <c r="B158" s="90"/>
      <c r="C158" s="90"/>
      <c r="D158" s="92"/>
      <c r="E158" s="90"/>
      <c r="F158" s="89"/>
      <c r="G158" s="89"/>
      <c r="H158" s="89"/>
      <c r="I158" s="89"/>
      <c r="K158" s="89"/>
      <c r="L158" s="89"/>
      <c r="M158" s="89"/>
      <c r="O158" s="90"/>
      <c r="P158" s="93"/>
      <c r="Q158" s="93"/>
      <c r="R158" s="93"/>
      <c r="S158" s="93"/>
      <c r="T158" s="93"/>
      <c r="U158" s="93"/>
      <c r="V158" s="93"/>
      <c r="W158" s="136"/>
      <c r="X158" s="91"/>
    </row>
    <row r="159" spans="1:24" ht="24" customHeight="1">
      <c r="A159" s="89">
        <v>153</v>
      </c>
      <c r="B159" s="90"/>
      <c r="C159" s="90"/>
      <c r="D159" s="92"/>
      <c r="E159" s="90"/>
      <c r="F159" s="89"/>
      <c r="G159" s="89"/>
      <c r="H159" s="89"/>
      <c r="I159" s="89"/>
      <c r="K159" s="89"/>
      <c r="L159" s="89"/>
      <c r="M159" s="89"/>
      <c r="O159" s="90"/>
      <c r="P159" s="93"/>
      <c r="Q159" s="93"/>
      <c r="R159" s="93"/>
      <c r="S159" s="93"/>
      <c r="T159" s="93"/>
      <c r="U159" s="93"/>
      <c r="V159" s="93"/>
      <c r="W159" s="136"/>
      <c r="X159" s="91"/>
    </row>
    <row r="160" spans="1:24" ht="24" customHeight="1">
      <c r="A160" s="89">
        <v>154</v>
      </c>
      <c r="B160" s="90"/>
      <c r="C160" s="90"/>
      <c r="D160" s="92"/>
      <c r="E160" s="90"/>
      <c r="F160" s="89"/>
      <c r="G160" s="89"/>
      <c r="H160" s="89"/>
      <c r="I160" s="89"/>
      <c r="K160" s="89"/>
      <c r="L160" s="89"/>
      <c r="M160" s="89"/>
      <c r="O160" s="90"/>
      <c r="P160" s="93"/>
      <c r="Q160" s="93"/>
      <c r="R160" s="93"/>
      <c r="S160" s="93"/>
      <c r="T160" s="93"/>
      <c r="U160" s="93"/>
      <c r="V160" s="93"/>
      <c r="W160" s="136"/>
      <c r="X160" s="91"/>
    </row>
    <row r="161" spans="1:24" ht="24" customHeight="1">
      <c r="A161" s="89">
        <v>155</v>
      </c>
      <c r="B161" s="90"/>
      <c r="C161" s="90"/>
      <c r="D161" s="92"/>
      <c r="E161" s="90"/>
      <c r="F161" s="89"/>
      <c r="G161" s="89"/>
      <c r="H161" s="89"/>
      <c r="I161" s="89"/>
      <c r="K161" s="89"/>
      <c r="L161" s="89"/>
      <c r="M161" s="89"/>
      <c r="O161" s="90"/>
      <c r="P161" s="93"/>
      <c r="Q161" s="93"/>
      <c r="R161" s="93"/>
      <c r="S161" s="93"/>
      <c r="T161" s="93"/>
      <c r="U161" s="93"/>
      <c r="V161" s="93"/>
      <c r="W161" s="136"/>
      <c r="X161" s="91"/>
    </row>
    <row r="162" spans="1:24" ht="24" customHeight="1">
      <c r="A162" s="89">
        <v>156</v>
      </c>
      <c r="B162" s="90"/>
      <c r="C162" s="90"/>
      <c r="D162" s="92"/>
      <c r="E162" s="90"/>
      <c r="F162" s="89"/>
      <c r="G162" s="89"/>
      <c r="H162" s="89"/>
      <c r="I162" s="89"/>
      <c r="K162" s="89"/>
      <c r="L162" s="89"/>
      <c r="M162" s="89"/>
      <c r="O162" s="90"/>
      <c r="P162" s="93"/>
      <c r="Q162" s="93"/>
      <c r="R162" s="93"/>
      <c r="S162" s="93"/>
      <c r="T162" s="93"/>
      <c r="U162" s="93"/>
      <c r="V162" s="93"/>
      <c r="W162" s="136"/>
      <c r="X162" s="91"/>
    </row>
    <row r="163" spans="1:24" ht="24" customHeight="1">
      <c r="A163" s="89">
        <v>157</v>
      </c>
      <c r="B163" s="90"/>
      <c r="C163" s="90"/>
      <c r="D163" s="92"/>
      <c r="E163" s="90"/>
      <c r="F163" s="89"/>
      <c r="G163" s="89"/>
      <c r="H163" s="89"/>
      <c r="I163" s="89"/>
      <c r="K163" s="89"/>
      <c r="L163" s="89"/>
      <c r="M163" s="89"/>
      <c r="O163" s="90"/>
      <c r="P163" s="93"/>
      <c r="Q163" s="93"/>
      <c r="R163" s="93"/>
      <c r="S163" s="93"/>
      <c r="T163" s="93"/>
      <c r="U163" s="93"/>
      <c r="V163" s="93"/>
      <c r="W163" s="136"/>
      <c r="X163" s="91"/>
    </row>
    <row r="164" spans="1:24" ht="24" customHeight="1">
      <c r="A164" s="89">
        <v>158</v>
      </c>
      <c r="B164" s="90"/>
      <c r="C164" s="90"/>
      <c r="D164" s="92"/>
      <c r="E164" s="90"/>
      <c r="F164" s="89"/>
      <c r="G164" s="89"/>
      <c r="H164" s="89"/>
      <c r="I164" s="89"/>
      <c r="K164" s="89"/>
      <c r="L164" s="89"/>
      <c r="M164" s="89"/>
      <c r="O164" s="90"/>
      <c r="P164" s="93"/>
      <c r="Q164" s="93"/>
      <c r="R164" s="93"/>
      <c r="S164" s="93"/>
      <c r="T164" s="93"/>
      <c r="U164" s="93"/>
      <c r="V164" s="93"/>
      <c r="W164" s="136"/>
      <c r="X164" s="91"/>
    </row>
    <row r="165" spans="1:24" ht="24" customHeight="1">
      <c r="A165" s="89">
        <v>159</v>
      </c>
      <c r="B165" s="90"/>
      <c r="C165" s="90"/>
      <c r="D165" s="92"/>
      <c r="E165" s="90"/>
      <c r="F165" s="89"/>
      <c r="G165" s="89"/>
      <c r="H165" s="89"/>
      <c r="I165" s="89"/>
      <c r="K165" s="89"/>
      <c r="L165" s="89"/>
      <c r="M165" s="89"/>
      <c r="O165" s="90"/>
      <c r="P165" s="93"/>
      <c r="Q165" s="93"/>
      <c r="R165" s="93"/>
      <c r="S165" s="93"/>
      <c r="T165" s="93"/>
      <c r="U165" s="93"/>
      <c r="V165" s="93"/>
      <c r="W165" s="136"/>
      <c r="X165" s="91"/>
    </row>
    <row r="166" spans="1:24" ht="62.1" customHeight="1">
      <c r="A166" s="89">
        <v>160</v>
      </c>
      <c r="B166" s="90" t="s">
        <v>2251</v>
      </c>
      <c r="C166" s="90" t="s">
        <v>2309</v>
      </c>
      <c r="D166" s="92"/>
      <c r="E166" s="90" t="s">
        <v>2266</v>
      </c>
      <c r="F166" s="89">
        <v>210</v>
      </c>
      <c r="G166" s="89">
        <v>27</v>
      </c>
      <c r="H166" s="89" t="s">
        <v>2310</v>
      </c>
      <c r="I166" s="89">
        <v>5</v>
      </c>
      <c r="J166" s="89">
        <v>32</v>
      </c>
      <c r="K166" s="89">
        <v>13</v>
      </c>
      <c r="L166" s="89" t="s">
        <v>2311</v>
      </c>
      <c r="M166" s="89">
        <v>3</v>
      </c>
      <c r="N166" s="89">
        <v>16</v>
      </c>
      <c r="O166" s="90" t="s">
        <v>3159</v>
      </c>
      <c r="P166" s="93">
        <v>40</v>
      </c>
      <c r="Q166" s="93" t="s">
        <v>3160</v>
      </c>
      <c r="R166" s="93">
        <v>30</v>
      </c>
      <c r="S166" s="93" t="s">
        <v>3161</v>
      </c>
      <c r="T166" s="93">
        <v>30</v>
      </c>
      <c r="U166" s="93"/>
      <c r="V166" s="93">
        <v>0</v>
      </c>
      <c r="W166" s="136" t="s">
        <v>2157</v>
      </c>
      <c r="X166" s="91" t="s">
        <v>2312</v>
      </c>
    </row>
    <row r="167" spans="1:24" ht="62.1" customHeight="1">
      <c r="A167" s="89">
        <v>161</v>
      </c>
      <c r="B167" s="90" t="s">
        <v>2251</v>
      </c>
      <c r="C167" s="90" t="s">
        <v>2313</v>
      </c>
      <c r="D167" s="92"/>
      <c r="E167" s="90" t="s">
        <v>2266</v>
      </c>
      <c r="F167" s="89">
        <v>250</v>
      </c>
      <c r="G167" s="89">
        <v>30</v>
      </c>
      <c r="H167" s="89" t="s">
        <v>2314</v>
      </c>
      <c r="I167" s="89">
        <v>6</v>
      </c>
      <c r="J167" s="89">
        <v>36</v>
      </c>
      <c r="K167" s="89">
        <v>15</v>
      </c>
      <c r="L167" s="89" t="s">
        <v>2315</v>
      </c>
      <c r="M167" s="89">
        <v>4</v>
      </c>
      <c r="N167" s="89">
        <v>19</v>
      </c>
      <c r="O167" s="90" t="s">
        <v>3162</v>
      </c>
      <c r="P167" s="93">
        <v>40</v>
      </c>
      <c r="Q167" s="93" t="s">
        <v>3163</v>
      </c>
      <c r="R167" s="93">
        <v>35</v>
      </c>
      <c r="S167" s="93" t="s">
        <v>3164</v>
      </c>
      <c r="T167" s="93">
        <v>25</v>
      </c>
      <c r="U167" s="93"/>
      <c r="V167" s="93">
        <v>0</v>
      </c>
      <c r="W167" s="136" t="s">
        <v>2157</v>
      </c>
      <c r="X167" s="91" t="s">
        <v>2316</v>
      </c>
    </row>
    <row r="168" spans="1:24" ht="24" customHeight="1">
      <c r="A168" s="89">
        <v>162</v>
      </c>
      <c r="B168" s="90"/>
      <c r="C168" s="90"/>
      <c r="D168" s="92"/>
      <c r="E168" s="90"/>
      <c r="F168" s="89"/>
      <c r="G168" s="89"/>
      <c r="H168" s="89"/>
      <c r="I168" s="89"/>
      <c r="K168" s="89"/>
      <c r="L168" s="89"/>
      <c r="M168" s="89"/>
      <c r="O168" s="90"/>
      <c r="P168" s="93"/>
      <c r="Q168" s="93"/>
      <c r="R168" s="93"/>
      <c r="S168" s="93"/>
      <c r="T168" s="93"/>
      <c r="U168" s="93"/>
      <c r="V168" s="93"/>
      <c r="W168" s="136"/>
      <c r="X168" s="91"/>
    </row>
    <row r="169" spans="1:24" ht="62.1" customHeight="1">
      <c r="A169" s="89">
        <v>163</v>
      </c>
      <c r="B169" s="90" t="s">
        <v>2251</v>
      </c>
      <c r="C169" s="90" t="s">
        <v>2317</v>
      </c>
      <c r="D169" s="92"/>
      <c r="E169" s="90" t="s">
        <v>2305</v>
      </c>
      <c r="F169" s="89">
        <v>2800</v>
      </c>
      <c r="G169" s="89">
        <v>56</v>
      </c>
      <c r="H169" s="89" t="s">
        <v>2318</v>
      </c>
      <c r="I169" s="89">
        <v>12</v>
      </c>
      <c r="J169" s="89">
        <v>68</v>
      </c>
      <c r="K169" s="89">
        <v>35</v>
      </c>
      <c r="L169" s="89" t="s">
        <v>2319</v>
      </c>
      <c r="M169" s="89">
        <v>11</v>
      </c>
      <c r="N169" s="89">
        <v>46</v>
      </c>
      <c r="O169" s="90" t="s">
        <v>3165</v>
      </c>
      <c r="P169" s="93">
        <v>25</v>
      </c>
      <c r="Q169" s="93" t="s">
        <v>3166</v>
      </c>
      <c r="R169" s="93">
        <v>25</v>
      </c>
      <c r="S169" s="93" t="s">
        <v>3167</v>
      </c>
      <c r="T169" s="93">
        <v>20</v>
      </c>
      <c r="U169" s="93" t="s">
        <v>3168</v>
      </c>
      <c r="V169" s="93">
        <v>30</v>
      </c>
      <c r="W169" s="136" t="s">
        <v>2157</v>
      </c>
      <c r="X169" s="91" t="s">
        <v>2320</v>
      </c>
    </row>
    <row r="170" spans="1:24" ht="62.1" customHeight="1">
      <c r="A170" s="89">
        <v>164</v>
      </c>
      <c r="B170" s="90" t="s">
        <v>2251</v>
      </c>
      <c r="C170" s="90" t="s">
        <v>2321</v>
      </c>
      <c r="D170" s="92"/>
      <c r="E170" s="90" t="s">
        <v>2275</v>
      </c>
      <c r="F170" s="89">
        <v>480</v>
      </c>
      <c r="G170" s="89">
        <v>42</v>
      </c>
      <c r="H170" s="89" t="s">
        <v>2322</v>
      </c>
      <c r="I170" s="89">
        <v>8</v>
      </c>
      <c r="J170" s="89">
        <v>50</v>
      </c>
      <c r="K170" s="89">
        <v>23</v>
      </c>
      <c r="L170" s="89" t="s">
        <v>2323</v>
      </c>
      <c r="M170" s="89">
        <v>6</v>
      </c>
      <c r="N170" s="89">
        <v>29</v>
      </c>
      <c r="O170" s="90" t="s">
        <v>3169</v>
      </c>
      <c r="P170" s="93">
        <v>30</v>
      </c>
      <c r="Q170" s="93" t="s">
        <v>3170</v>
      </c>
      <c r="R170" s="93">
        <v>25</v>
      </c>
      <c r="S170" s="93" t="s">
        <v>3171</v>
      </c>
      <c r="T170" s="93">
        <v>25</v>
      </c>
      <c r="U170" s="93" t="s">
        <v>3172</v>
      </c>
      <c r="V170" s="93">
        <v>20</v>
      </c>
      <c r="W170" s="136" t="s">
        <v>2157</v>
      </c>
      <c r="X170" s="91" t="s">
        <v>2324</v>
      </c>
    </row>
    <row r="171" spans="1:24" ht="62.1" customHeight="1">
      <c r="A171" s="89">
        <v>165</v>
      </c>
      <c r="B171" s="90" t="s">
        <v>2251</v>
      </c>
      <c r="C171" s="90" t="s">
        <v>2325</v>
      </c>
      <c r="D171" s="92"/>
      <c r="E171" s="90" t="s">
        <v>2280</v>
      </c>
      <c r="F171" s="89">
        <v>720</v>
      </c>
      <c r="G171" s="89">
        <v>48</v>
      </c>
      <c r="H171" s="89" t="s">
        <v>2326</v>
      </c>
      <c r="I171" s="89">
        <v>10</v>
      </c>
      <c r="J171" s="89">
        <v>58</v>
      </c>
      <c r="K171" s="89">
        <v>27</v>
      </c>
      <c r="L171" s="89" t="s">
        <v>2327</v>
      </c>
      <c r="M171" s="89">
        <v>8</v>
      </c>
      <c r="N171" s="89">
        <v>35</v>
      </c>
      <c r="O171" s="90" t="s">
        <v>3173</v>
      </c>
      <c r="P171" s="93">
        <v>25</v>
      </c>
      <c r="Q171" s="93" t="s">
        <v>3174</v>
      </c>
      <c r="R171" s="93">
        <v>25</v>
      </c>
      <c r="S171" s="93" t="s">
        <v>3175</v>
      </c>
      <c r="T171" s="93">
        <v>30</v>
      </c>
      <c r="U171" s="93" t="s">
        <v>3176</v>
      </c>
      <c r="V171" s="93">
        <v>20</v>
      </c>
      <c r="W171" s="136" t="s">
        <v>2157</v>
      </c>
      <c r="X171" s="91" t="s">
        <v>2328</v>
      </c>
    </row>
    <row r="172" spans="1:24" ht="24" customHeight="1">
      <c r="A172" s="89">
        <v>166</v>
      </c>
      <c r="B172" s="90"/>
      <c r="C172" s="90"/>
      <c r="D172" s="92"/>
      <c r="E172" s="90"/>
      <c r="F172" s="89"/>
      <c r="G172" s="89"/>
      <c r="H172" s="89"/>
      <c r="I172" s="89"/>
      <c r="K172" s="89"/>
      <c r="L172" s="89"/>
      <c r="M172" s="89"/>
      <c r="O172" s="90"/>
      <c r="P172" s="93"/>
      <c r="Q172" s="93"/>
      <c r="R172" s="93"/>
      <c r="S172" s="93"/>
      <c r="T172" s="93"/>
      <c r="U172" s="93"/>
      <c r="V172" s="93"/>
      <c r="W172" s="136"/>
      <c r="X172" s="91"/>
    </row>
    <row r="173" spans="1:24" ht="24" customHeight="1">
      <c r="A173" s="89">
        <v>167</v>
      </c>
      <c r="B173" s="90"/>
      <c r="C173" s="90"/>
      <c r="D173" s="92"/>
      <c r="E173" s="90"/>
      <c r="F173" s="89"/>
      <c r="G173" s="89"/>
      <c r="H173" s="89"/>
      <c r="I173" s="89"/>
      <c r="K173" s="89"/>
      <c r="L173" s="89"/>
      <c r="M173" s="89"/>
      <c r="O173" s="90"/>
      <c r="P173" s="93"/>
      <c r="Q173" s="93"/>
      <c r="R173" s="93"/>
      <c r="S173" s="93"/>
      <c r="T173" s="93"/>
      <c r="U173" s="93"/>
      <c r="V173" s="93"/>
      <c r="W173" s="136"/>
      <c r="X173" s="91"/>
    </row>
    <row r="174" spans="1:24" ht="24" customHeight="1">
      <c r="A174" s="89">
        <v>168</v>
      </c>
      <c r="B174" s="90"/>
      <c r="C174" s="90"/>
      <c r="D174" s="92"/>
      <c r="E174" s="90"/>
      <c r="F174" s="89"/>
      <c r="G174" s="89"/>
      <c r="H174" s="89"/>
      <c r="I174" s="89"/>
      <c r="K174" s="89"/>
      <c r="L174" s="89"/>
      <c r="M174" s="89"/>
      <c r="O174" s="90"/>
      <c r="P174" s="93"/>
      <c r="Q174" s="93"/>
      <c r="R174" s="93"/>
      <c r="S174" s="93"/>
      <c r="T174" s="93"/>
      <c r="U174" s="93"/>
      <c r="V174" s="93"/>
      <c r="W174" s="136"/>
      <c r="X174" s="91"/>
    </row>
    <row r="175" spans="1:24" ht="24" customHeight="1">
      <c r="A175" s="89">
        <v>169</v>
      </c>
      <c r="B175" s="90"/>
      <c r="C175" s="90"/>
      <c r="D175" s="92"/>
      <c r="E175" s="90"/>
      <c r="F175" s="89"/>
      <c r="G175" s="89"/>
      <c r="H175" s="89"/>
      <c r="I175" s="89"/>
      <c r="K175" s="89"/>
      <c r="L175" s="89"/>
      <c r="M175" s="89"/>
      <c r="O175" s="90"/>
      <c r="P175" s="93"/>
      <c r="Q175" s="93"/>
      <c r="R175" s="93"/>
      <c r="S175" s="93"/>
      <c r="T175" s="93"/>
      <c r="U175" s="93"/>
      <c r="V175" s="93"/>
      <c r="W175" s="136"/>
      <c r="X175" s="91"/>
    </row>
    <row r="176" spans="1:24" ht="24" customHeight="1">
      <c r="A176" s="89">
        <v>170</v>
      </c>
      <c r="B176" s="90"/>
      <c r="C176" s="90"/>
      <c r="D176" s="92"/>
      <c r="E176" s="90"/>
      <c r="F176" s="89"/>
      <c r="G176" s="89"/>
      <c r="H176" s="89"/>
      <c r="I176" s="89"/>
      <c r="K176" s="89"/>
      <c r="L176" s="89"/>
      <c r="M176" s="89"/>
      <c r="O176" s="90"/>
      <c r="P176" s="93"/>
      <c r="Q176" s="93"/>
      <c r="R176" s="93"/>
      <c r="S176" s="93"/>
      <c r="T176" s="93"/>
      <c r="U176" s="93"/>
      <c r="V176" s="93"/>
      <c r="W176" s="136"/>
      <c r="X176" s="91"/>
    </row>
    <row r="177" spans="1:24" ht="24" customHeight="1">
      <c r="A177" s="89">
        <v>171</v>
      </c>
      <c r="B177" s="90"/>
      <c r="C177" s="90"/>
      <c r="D177" s="92"/>
      <c r="E177" s="90"/>
      <c r="F177" s="89"/>
      <c r="G177" s="89"/>
      <c r="H177" s="89"/>
      <c r="I177" s="89"/>
      <c r="K177" s="89"/>
      <c r="L177" s="89"/>
      <c r="M177" s="89"/>
      <c r="O177" s="90"/>
      <c r="P177" s="93"/>
      <c r="Q177" s="93"/>
      <c r="R177" s="93"/>
      <c r="S177" s="93"/>
      <c r="T177" s="93"/>
      <c r="U177" s="93"/>
      <c r="V177" s="93"/>
      <c r="W177" s="136"/>
      <c r="X177" s="91"/>
    </row>
    <row r="178" spans="1:24" ht="24" customHeight="1">
      <c r="A178" s="89">
        <v>172</v>
      </c>
      <c r="B178" s="90"/>
      <c r="C178" s="90"/>
      <c r="D178" s="92"/>
      <c r="E178" s="90"/>
      <c r="F178" s="89"/>
      <c r="G178" s="89"/>
      <c r="H178" s="89"/>
      <c r="I178" s="89"/>
      <c r="K178" s="89"/>
      <c r="L178" s="89"/>
      <c r="M178" s="89"/>
      <c r="O178" s="90"/>
      <c r="P178" s="93"/>
      <c r="Q178" s="93"/>
      <c r="R178" s="93"/>
      <c r="S178" s="93"/>
      <c r="T178" s="93"/>
      <c r="U178" s="93"/>
      <c r="V178" s="93"/>
      <c r="W178" s="136"/>
      <c r="X178" s="91"/>
    </row>
    <row r="179" spans="1:24" ht="24" customHeight="1">
      <c r="A179" s="89">
        <v>173</v>
      </c>
      <c r="B179" s="90"/>
      <c r="C179" s="90"/>
      <c r="D179" s="92"/>
      <c r="E179" s="90"/>
      <c r="F179" s="89"/>
      <c r="G179" s="89"/>
      <c r="H179" s="89"/>
      <c r="I179" s="89"/>
      <c r="K179" s="89"/>
      <c r="L179" s="89"/>
      <c r="M179" s="89"/>
      <c r="O179" s="90"/>
      <c r="P179" s="93"/>
      <c r="Q179" s="93"/>
      <c r="R179" s="93"/>
      <c r="S179" s="93"/>
      <c r="T179" s="93"/>
      <c r="U179" s="93"/>
      <c r="V179" s="93"/>
      <c r="W179" s="136"/>
      <c r="X179" s="91"/>
    </row>
    <row r="180" spans="1:24" ht="24" customHeight="1">
      <c r="A180" s="89">
        <v>174</v>
      </c>
      <c r="B180" s="90"/>
      <c r="C180" s="90"/>
      <c r="D180" s="92"/>
      <c r="E180" s="90"/>
      <c r="F180" s="89"/>
      <c r="G180" s="89"/>
      <c r="H180" s="89"/>
      <c r="I180" s="89"/>
      <c r="K180" s="89"/>
      <c r="L180" s="89"/>
      <c r="M180" s="89"/>
      <c r="O180" s="90"/>
      <c r="P180" s="93"/>
      <c r="Q180" s="93"/>
      <c r="R180" s="93"/>
      <c r="S180" s="93"/>
      <c r="T180" s="93"/>
      <c r="U180" s="93"/>
      <c r="V180" s="93"/>
      <c r="W180" s="136"/>
      <c r="X180" s="91"/>
    </row>
    <row r="181" spans="1:24" ht="62.1" customHeight="1">
      <c r="A181" s="89">
        <v>175</v>
      </c>
      <c r="B181" s="90" t="s">
        <v>2251</v>
      </c>
      <c r="C181" s="90" t="s">
        <v>2329</v>
      </c>
      <c r="D181" s="92"/>
      <c r="E181" s="90" t="s">
        <v>2266</v>
      </c>
      <c r="F181" s="89">
        <v>220</v>
      </c>
      <c r="G181" s="89">
        <v>24</v>
      </c>
      <c r="H181" s="89" t="s">
        <v>2330</v>
      </c>
      <c r="I181" s="89">
        <v>5</v>
      </c>
      <c r="J181" s="89">
        <v>29</v>
      </c>
      <c r="K181" s="89">
        <v>14</v>
      </c>
      <c r="L181" s="89" t="s">
        <v>2331</v>
      </c>
      <c r="M181" s="89">
        <v>4</v>
      </c>
      <c r="N181" s="89">
        <v>18</v>
      </c>
      <c r="O181" s="90" t="s">
        <v>3177</v>
      </c>
      <c r="P181" s="93">
        <v>45</v>
      </c>
      <c r="Q181" s="93" t="s">
        <v>3178</v>
      </c>
      <c r="R181" s="93">
        <v>30</v>
      </c>
      <c r="S181" s="93" t="s">
        <v>3179</v>
      </c>
      <c r="T181" s="93">
        <v>25</v>
      </c>
      <c r="U181" s="93"/>
      <c r="V181" s="93">
        <v>0</v>
      </c>
      <c r="W181" s="136" t="s">
        <v>2126</v>
      </c>
      <c r="X181" s="91" t="s">
        <v>2332</v>
      </c>
    </row>
    <row r="182" spans="1:24" ht="24" customHeight="1">
      <c r="A182" s="89">
        <v>176</v>
      </c>
      <c r="B182" s="90"/>
      <c r="C182" s="90"/>
      <c r="D182" s="92"/>
      <c r="E182" s="90"/>
      <c r="F182" s="89"/>
      <c r="G182" s="89"/>
      <c r="H182" s="89"/>
      <c r="I182" s="89"/>
      <c r="K182" s="89"/>
      <c r="L182" s="89"/>
      <c r="M182" s="89"/>
      <c r="O182" s="90"/>
      <c r="P182" s="93"/>
      <c r="Q182" s="93"/>
      <c r="R182" s="93"/>
      <c r="S182" s="93"/>
      <c r="T182" s="93"/>
      <c r="U182" s="93"/>
      <c r="V182" s="93"/>
      <c r="W182" s="136"/>
      <c r="X182" s="91"/>
    </row>
    <row r="183" spans="1:24" ht="62.1" customHeight="1">
      <c r="A183" s="89">
        <v>177</v>
      </c>
      <c r="B183" s="90" t="s">
        <v>2251</v>
      </c>
      <c r="C183" s="90" t="s">
        <v>2333</v>
      </c>
      <c r="D183" s="92"/>
      <c r="E183" s="90" t="s">
        <v>2266</v>
      </c>
      <c r="F183" s="89">
        <v>235</v>
      </c>
      <c r="G183" s="89">
        <v>28</v>
      </c>
      <c r="H183" s="89" t="s">
        <v>2334</v>
      </c>
      <c r="I183" s="89">
        <v>5</v>
      </c>
      <c r="J183" s="89">
        <v>33</v>
      </c>
      <c r="K183" s="89">
        <v>14</v>
      </c>
      <c r="L183" s="89" t="s">
        <v>2335</v>
      </c>
      <c r="M183" s="89">
        <v>3</v>
      </c>
      <c r="N183" s="89">
        <v>17</v>
      </c>
      <c r="O183" s="90" t="s">
        <v>3180</v>
      </c>
      <c r="P183" s="93">
        <v>35</v>
      </c>
      <c r="Q183" s="93" t="s">
        <v>3181</v>
      </c>
      <c r="R183" s="93">
        <v>25</v>
      </c>
      <c r="S183" s="93" t="s">
        <v>3182</v>
      </c>
      <c r="T183" s="93">
        <v>25</v>
      </c>
      <c r="U183" s="93" t="s">
        <v>3183</v>
      </c>
      <c r="V183" s="93">
        <v>15</v>
      </c>
      <c r="W183" s="136" t="s">
        <v>2126</v>
      </c>
      <c r="X183" s="91" t="s">
        <v>2336</v>
      </c>
    </row>
    <row r="184" spans="1:24" ht="62.1" customHeight="1">
      <c r="A184" s="89">
        <v>178</v>
      </c>
      <c r="B184" s="90" t="s">
        <v>2251</v>
      </c>
      <c r="C184" s="90" t="s">
        <v>2337</v>
      </c>
      <c r="D184" s="92"/>
      <c r="E184" s="90" t="s">
        <v>2275</v>
      </c>
      <c r="F184" s="89">
        <v>510</v>
      </c>
      <c r="G184" s="89">
        <v>44</v>
      </c>
      <c r="H184" s="89" t="s">
        <v>2338</v>
      </c>
      <c r="I184" s="89">
        <v>9</v>
      </c>
      <c r="J184" s="89">
        <v>53</v>
      </c>
      <c r="K184" s="89">
        <v>24</v>
      </c>
      <c r="L184" s="89" t="s">
        <v>2339</v>
      </c>
      <c r="M184" s="89">
        <v>6</v>
      </c>
      <c r="N184" s="89">
        <v>30</v>
      </c>
      <c r="O184" s="90" t="s">
        <v>3184</v>
      </c>
      <c r="P184" s="93">
        <v>25</v>
      </c>
      <c r="Q184" s="93" t="s">
        <v>3185</v>
      </c>
      <c r="R184" s="93">
        <v>35</v>
      </c>
      <c r="S184" s="93" t="s">
        <v>3186</v>
      </c>
      <c r="T184" s="93">
        <v>20</v>
      </c>
      <c r="U184" s="93" t="s">
        <v>3187</v>
      </c>
      <c r="V184" s="93">
        <v>20</v>
      </c>
      <c r="W184" s="136" t="s">
        <v>2126</v>
      </c>
      <c r="X184" s="91" t="s">
        <v>2340</v>
      </c>
    </row>
    <row r="185" spans="1:24" ht="62.1" customHeight="1">
      <c r="A185" s="89">
        <v>179</v>
      </c>
      <c r="B185" s="90" t="s">
        <v>2251</v>
      </c>
      <c r="C185" s="90" t="s">
        <v>2341</v>
      </c>
      <c r="D185" s="92"/>
      <c r="E185" s="90" t="s">
        <v>2275</v>
      </c>
      <c r="F185" s="89">
        <v>540</v>
      </c>
      <c r="G185" s="89">
        <v>39</v>
      </c>
      <c r="H185" s="89" t="s">
        <v>2342</v>
      </c>
      <c r="I185" s="89">
        <v>8</v>
      </c>
      <c r="J185" s="89">
        <v>47</v>
      </c>
      <c r="K185" s="89">
        <v>26</v>
      </c>
      <c r="L185" s="89" t="s">
        <v>2343</v>
      </c>
      <c r="M185" s="89">
        <v>8</v>
      </c>
      <c r="N185" s="89">
        <v>34</v>
      </c>
      <c r="O185" s="90" t="s">
        <v>3188</v>
      </c>
      <c r="P185" s="93">
        <v>25</v>
      </c>
      <c r="Q185" s="93" t="s">
        <v>3189</v>
      </c>
      <c r="R185" s="93">
        <v>30</v>
      </c>
      <c r="S185" s="93" t="s">
        <v>3190</v>
      </c>
      <c r="T185" s="93">
        <v>25</v>
      </c>
      <c r="U185" s="93" t="s">
        <v>3191</v>
      </c>
      <c r="V185" s="93">
        <v>20</v>
      </c>
      <c r="W185" s="136" t="s">
        <v>2126</v>
      </c>
      <c r="X185" s="91" t="s">
        <v>2344</v>
      </c>
    </row>
    <row r="186" spans="1:24" ht="62.1" customHeight="1">
      <c r="A186" s="89">
        <v>180</v>
      </c>
      <c r="B186" s="90" t="s">
        <v>2251</v>
      </c>
      <c r="C186" s="90" t="s">
        <v>2345</v>
      </c>
      <c r="D186" s="92"/>
      <c r="E186" s="90" t="s">
        <v>2280</v>
      </c>
      <c r="F186" s="89">
        <v>760</v>
      </c>
      <c r="G186" s="89">
        <v>50</v>
      </c>
      <c r="H186" s="89" t="s">
        <v>2346</v>
      </c>
      <c r="I186" s="89">
        <v>11</v>
      </c>
      <c r="J186" s="89">
        <v>61</v>
      </c>
      <c r="K186" s="89">
        <v>29</v>
      </c>
      <c r="L186" s="89" t="s">
        <v>2347</v>
      </c>
      <c r="M186" s="89">
        <v>9</v>
      </c>
      <c r="N186" s="89">
        <v>38</v>
      </c>
      <c r="O186" s="90" t="s">
        <v>3192</v>
      </c>
      <c r="P186" s="93">
        <v>25</v>
      </c>
      <c r="Q186" s="93" t="s">
        <v>3193</v>
      </c>
      <c r="R186" s="93">
        <v>30</v>
      </c>
      <c r="S186" s="93" t="s">
        <v>3194</v>
      </c>
      <c r="T186" s="93">
        <v>20</v>
      </c>
      <c r="U186" s="93" t="s">
        <v>3195</v>
      </c>
      <c r="V186" s="93">
        <v>25</v>
      </c>
      <c r="W186" s="136" t="s">
        <v>2126</v>
      </c>
      <c r="X186" s="91" t="s">
        <v>2348</v>
      </c>
    </row>
    <row r="187" spans="1:24" ht="62.1" customHeight="1">
      <c r="A187" s="89">
        <v>181</v>
      </c>
      <c r="B187" s="90" t="s">
        <v>2251</v>
      </c>
      <c r="C187" s="90" t="s">
        <v>2349</v>
      </c>
      <c r="D187" s="92"/>
      <c r="E187" s="90" t="s">
        <v>2350</v>
      </c>
      <c r="F187" s="89">
        <v>4300</v>
      </c>
      <c r="G187" s="89">
        <v>66</v>
      </c>
      <c r="H187" s="89" t="s">
        <v>2351</v>
      </c>
      <c r="I187" s="89">
        <v>15</v>
      </c>
      <c r="J187" s="89">
        <v>81</v>
      </c>
      <c r="K187" s="89">
        <v>41</v>
      </c>
      <c r="L187" s="89" t="s">
        <v>2352</v>
      </c>
      <c r="M187" s="89">
        <v>14</v>
      </c>
      <c r="N187" s="89">
        <v>55</v>
      </c>
      <c r="O187" s="90" t="s">
        <v>3196</v>
      </c>
      <c r="P187" s="93">
        <v>20</v>
      </c>
      <c r="Q187" s="93" t="s">
        <v>3190</v>
      </c>
      <c r="R187" s="93">
        <v>30</v>
      </c>
      <c r="S187" s="93" t="s">
        <v>3197</v>
      </c>
      <c r="T187" s="93">
        <v>25</v>
      </c>
      <c r="U187" s="93" t="s">
        <v>3198</v>
      </c>
      <c r="V187" s="93">
        <v>25</v>
      </c>
      <c r="W187" s="136" t="s">
        <v>2126</v>
      </c>
      <c r="X187" s="91" t="s">
        <v>2353</v>
      </c>
    </row>
    <row r="188" spans="1:24" ht="24" customHeight="1">
      <c r="A188" s="89">
        <v>182</v>
      </c>
      <c r="B188" s="90"/>
      <c r="C188" s="90"/>
      <c r="D188" s="92"/>
      <c r="E188" s="90"/>
      <c r="F188" s="89"/>
      <c r="G188" s="89"/>
      <c r="H188" s="89"/>
      <c r="I188" s="89"/>
      <c r="K188" s="89"/>
      <c r="L188" s="89"/>
      <c r="M188" s="89"/>
      <c r="O188" s="90"/>
      <c r="P188" s="93"/>
      <c r="Q188" s="93"/>
      <c r="R188" s="93"/>
      <c r="S188" s="93"/>
      <c r="T188" s="93"/>
      <c r="U188" s="93"/>
      <c r="V188" s="93"/>
      <c r="W188" s="136"/>
      <c r="X188" s="91"/>
    </row>
    <row r="189" spans="1:24" ht="24" customHeight="1">
      <c r="A189" s="89">
        <v>183</v>
      </c>
      <c r="B189" s="90"/>
      <c r="C189" s="90"/>
      <c r="D189" s="92"/>
      <c r="E189" s="90"/>
      <c r="F189" s="89"/>
      <c r="G189" s="89"/>
      <c r="H189" s="89"/>
      <c r="I189" s="89"/>
      <c r="K189" s="89"/>
      <c r="L189" s="89"/>
      <c r="M189" s="89"/>
      <c r="O189" s="90"/>
      <c r="P189" s="93"/>
      <c r="Q189" s="93"/>
      <c r="R189" s="93"/>
      <c r="S189" s="93"/>
      <c r="T189" s="93"/>
      <c r="U189" s="93"/>
      <c r="V189" s="93"/>
      <c r="W189" s="136"/>
      <c r="X189" s="91"/>
    </row>
    <row r="190" spans="1:24" ht="24" customHeight="1">
      <c r="A190" s="89">
        <v>184</v>
      </c>
      <c r="B190" s="90"/>
      <c r="C190" s="90"/>
      <c r="D190" s="92"/>
      <c r="E190" s="90"/>
      <c r="F190" s="89"/>
      <c r="G190" s="89"/>
      <c r="H190" s="89"/>
      <c r="I190" s="89"/>
      <c r="K190" s="89"/>
      <c r="L190" s="89"/>
      <c r="M190" s="89"/>
      <c r="O190" s="90"/>
      <c r="P190" s="93"/>
      <c r="Q190" s="93"/>
      <c r="R190" s="93"/>
      <c r="S190" s="93"/>
      <c r="T190" s="93"/>
      <c r="U190" s="93"/>
      <c r="V190" s="93"/>
      <c r="W190" s="136"/>
      <c r="X190" s="91"/>
    </row>
    <row r="191" spans="1:24" ht="24" customHeight="1">
      <c r="A191" s="89">
        <v>185</v>
      </c>
      <c r="B191" s="90"/>
      <c r="C191" s="90"/>
      <c r="D191" s="92"/>
      <c r="E191" s="90"/>
      <c r="F191" s="89"/>
      <c r="G191" s="89"/>
      <c r="H191" s="89"/>
      <c r="I191" s="89"/>
      <c r="K191" s="89"/>
      <c r="L191" s="89"/>
      <c r="M191" s="89"/>
      <c r="O191" s="90"/>
      <c r="P191" s="93"/>
      <c r="Q191" s="93"/>
      <c r="R191" s="93"/>
      <c r="S191" s="93"/>
      <c r="T191" s="93"/>
      <c r="U191" s="93"/>
      <c r="V191" s="93"/>
      <c r="W191" s="136"/>
      <c r="X191" s="91"/>
    </row>
    <row r="192" spans="1:24" ht="24" customHeight="1">
      <c r="A192" s="89">
        <v>186</v>
      </c>
      <c r="B192" s="90"/>
      <c r="C192" s="90"/>
      <c r="D192" s="92"/>
      <c r="E192" s="90"/>
      <c r="F192" s="89"/>
      <c r="G192" s="89"/>
      <c r="H192" s="89"/>
      <c r="I192" s="89"/>
      <c r="K192" s="89"/>
      <c r="L192" s="89"/>
      <c r="M192" s="89"/>
      <c r="O192" s="90"/>
      <c r="P192" s="93"/>
      <c r="Q192" s="93"/>
      <c r="R192" s="93"/>
      <c r="S192" s="93"/>
      <c r="T192" s="93"/>
      <c r="U192" s="93"/>
      <c r="V192" s="93"/>
      <c r="W192" s="136"/>
      <c r="X192" s="91"/>
    </row>
    <row r="193" spans="1:24" ht="24" customHeight="1">
      <c r="A193" s="89">
        <v>187</v>
      </c>
      <c r="B193" s="90"/>
      <c r="C193" s="90"/>
      <c r="D193" s="92"/>
      <c r="E193" s="90"/>
      <c r="F193" s="89"/>
      <c r="G193" s="89"/>
      <c r="H193" s="89"/>
      <c r="I193" s="89"/>
      <c r="K193" s="89"/>
      <c r="L193" s="89"/>
      <c r="M193" s="89"/>
      <c r="O193" s="90"/>
      <c r="P193" s="93"/>
      <c r="Q193" s="93"/>
      <c r="R193" s="93"/>
      <c r="S193" s="93"/>
      <c r="T193" s="93"/>
      <c r="U193" s="93"/>
      <c r="V193" s="93"/>
      <c r="W193" s="136"/>
      <c r="X193" s="91"/>
    </row>
    <row r="194" spans="1:24" ht="24" customHeight="1">
      <c r="A194" s="89">
        <v>188</v>
      </c>
      <c r="B194" s="90"/>
      <c r="C194" s="90"/>
      <c r="D194" s="92"/>
      <c r="E194" s="90"/>
      <c r="F194" s="89"/>
      <c r="G194" s="89"/>
      <c r="H194" s="89"/>
      <c r="I194" s="89"/>
      <c r="K194" s="89"/>
      <c r="L194" s="89"/>
      <c r="M194" s="89"/>
      <c r="O194" s="90"/>
      <c r="P194" s="93"/>
      <c r="Q194" s="93"/>
      <c r="R194" s="93"/>
      <c r="S194" s="93"/>
      <c r="T194" s="93"/>
      <c r="U194" s="93"/>
      <c r="V194" s="93"/>
      <c r="W194" s="136"/>
      <c r="X194" s="91"/>
    </row>
    <row r="195" spans="1:24" ht="24" customHeight="1">
      <c r="A195" s="89">
        <v>189</v>
      </c>
      <c r="B195" s="90"/>
      <c r="C195" s="90"/>
      <c r="D195" s="92"/>
      <c r="E195" s="90"/>
      <c r="F195" s="89"/>
      <c r="G195" s="89"/>
      <c r="H195" s="89"/>
      <c r="I195" s="89"/>
      <c r="K195" s="89"/>
      <c r="L195" s="89"/>
      <c r="M195" s="89"/>
      <c r="O195" s="90"/>
      <c r="P195" s="93"/>
      <c r="Q195" s="93"/>
      <c r="R195" s="93"/>
      <c r="S195" s="93"/>
      <c r="T195" s="93"/>
      <c r="U195" s="93"/>
      <c r="V195" s="93"/>
      <c r="W195" s="136"/>
      <c r="X195" s="91"/>
    </row>
    <row r="196" spans="1:24" ht="24" customHeight="1">
      <c r="A196" s="89">
        <v>190</v>
      </c>
      <c r="B196" s="90"/>
      <c r="C196" s="90"/>
      <c r="D196" s="92"/>
      <c r="E196" s="90"/>
      <c r="F196" s="89"/>
      <c r="G196" s="89"/>
      <c r="H196" s="89"/>
      <c r="I196" s="89"/>
      <c r="K196" s="89"/>
      <c r="L196" s="89"/>
      <c r="M196" s="89"/>
      <c r="O196" s="90"/>
      <c r="P196" s="93"/>
      <c r="Q196" s="93"/>
      <c r="R196" s="93"/>
      <c r="S196" s="93"/>
      <c r="T196" s="93"/>
      <c r="U196" s="93"/>
      <c r="V196" s="93"/>
      <c r="W196" s="136"/>
      <c r="X196" s="91"/>
    </row>
    <row r="197" spans="1:24" ht="24" customHeight="1">
      <c r="A197" s="89">
        <v>191</v>
      </c>
      <c r="B197" s="90"/>
      <c r="C197" s="90"/>
      <c r="D197" s="92"/>
      <c r="E197" s="90"/>
      <c r="F197" s="89"/>
      <c r="G197" s="89"/>
      <c r="H197" s="89"/>
      <c r="I197" s="89"/>
      <c r="K197" s="89"/>
      <c r="L197" s="89"/>
      <c r="M197" s="89"/>
      <c r="O197" s="90"/>
      <c r="P197" s="93"/>
      <c r="Q197" s="93"/>
      <c r="R197" s="93"/>
      <c r="S197" s="93"/>
      <c r="T197" s="93"/>
      <c r="U197" s="93"/>
      <c r="V197" s="93"/>
      <c r="W197" s="136"/>
      <c r="X197" s="91"/>
    </row>
    <row r="198" spans="1:24" ht="24" customHeight="1">
      <c r="A198" s="89">
        <v>192</v>
      </c>
      <c r="B198" s="90"/>
      <c r="C198" s="90"/>
      <c r="D198" s="92"/>
      <c r="E198" s="90"/>
      <c r="F198" s="89"/>
      <c r="G198" s="89"/>
      <c r="H198" s="89"/>
      <c r="I198" s="89"/>
      <c r="K198" s="89"/>
      <c r="L198" s="89"/>
      <c r="M198" s="89"/>
      <c r="O198" s="90"/>
      <c r="P198" s="93"/>
      <c r="Q198" s="93"/>
      <c r="R198" s="93"/>
      <c r="S198" s="93"/>
      <c r="T198" s="93"/>
      <c r="U198" s="93"/>
      <c r="V198" s="93"/>
      <c r="W198" s="136"/>
      <c r="X198" s="91"/>
    </row>
    <row r="199" spans="1:24" ht="24" customHeight="1">
      <c r="A199" s="89">
        <v>193</v>
      </c>
      <c r="B199" s="90"/>
      <c r="C199" s="90"/>
      <c r="D199" s="92"/>
      <c r="E199" s="90"/>
      <c r="F199" s="89"/>
      <c r="G199" s="89"/>
      <c r="H199" s="89"/>
      <c r="I199" s="89"/>
      <c r="J199" s="89" t="str">
        <f>IF(C199="","",G199+I199)</f>
        <v/>
      </c>
      <c r="K199" s="89"/>
      <c r="L199" s="89"/>
      <c r="M199" s="89"/>
      <c r="N199" s="89" t="str">
        <f>IF(C199="","",K199+M199)</f>
        <v/>
      </c>
      <c r="O199" s="90"/>
      <c r="P199" s="93"/>
      <c r="Q199" s="93"/>
      <c r="R199" s="93"/>
      <c r="S199" s="93"/>
      <c r="T199" s="93"/>
      <c r="U199" s="93"/>
      <c r="V199" s="93"/>
      <c r="W199" s="136"/>
      <c r="X199" s="91"/>
    </row>
    <row r="200" spans="1:24" ht="24" customHeight="1">
      <c r="A200" s="89">
        <v>194</v>
      </c>
      <c r="B200" s="90"/>
      <c r="C200" s="90"/>
      <c r="D200" s="92"/>
      <c r="E200" s="90"/>
      <c r="F200" s="89"/>
      <c r="G200" s="89"/>
      <c r="H200" s="89"/>
      <c r="I200" s="89"/>
      <c r="K200" s="89"/>
      <c r="L200" s="89"/>
      <c r="M200" s="89"/>
      <c r="O200" s="90"/>
      <c r="P200" s="93"/>
      <c r="Q200" s="93"/>
      <c r="R200" s="93"/>
      <c r="S200" s="93"/>
      <c r="T200" s="93"/>
      <c r="U200" s="93"/>
      <c r="V200" s="93"/>
      <c r="W200" s="136"/>
      <c r="X200" s="91"/>
    </row>
    <row r="201" spans="1:24" ht="24" customHeight="1">
      <c r="A201" s="89">
        <v>195</v>
      </c>
      <c r="B201" s="90"/>
      <c r="C201" s="90"/>
      <c r="D201" s="92"/>
      <c r="E201" s="90"/>
      <c r="F201" s="89"/>
      <c r="G201" s="89"/>
      <c r="H201" s="89"/>
      <c r="I201" s="89"/>
      <c r="K201" s="89"/>
      <c r="L201" s="89"/>
      <c r="M201" s="89"/>
      <c r="O201" s="90"/>
      <c r="P201" s="93"/>
      <c r="Q201" s="93"/>
      <c r="R201" s="93"/>
      <c r="S201" s="93"/>
      <c r="T201" s="93"/>
      <c r="U201" s="93"/>
      <c r="V201" s="93"/>
      <c r="W201" s="136"/>
      <c r="X201" s="91"/>
    </row>
    <row r="202" spans="1:24" ht="24" customHeight="1">
      <c r="A202" s="89">
        <v>196</v>
      </c>
      <c r="B202" s="90"/>
      <c r="C202" s="90"/>
      <c r="D202" s="92"/>
      <c r="E202" s="90"/>
      <c r="F202" s="89"/>
      <c r="G202" s="89"/>
      <c r="H202" s="89"/>
      <c r="I202" s="89"/>
      <c r="K202" s="89"/>
      <c r="L202" s="89"/>
      <c r="M202" s="89"/>
      <c r="O202" s="90"/>
      <c r="P202" s="93"/>
      <c r="Q202" s="93"/>
      <c r="R202" s="93"/>
      <c r="S202" s="93"/>
      <c r="T202" s="93"/>
      <c r="U202" s="93"/>
      <c r="V202" s="93"/>
      <c r="W202" s="136"/>
      <c r="X202" s="91"/>
    </row>
    <row r="203" spans="1:24" ht="24" customHeight="1">
      <c r="A203" s="89">
        <v>197</v>
      </c>
      <c r="B203" s="90"/>
      <c r="C203" s="90"/>
      <c r="D203" s="92"/>
      <c r="E203" s="90"/>
      <c r="F203" s="89"/>
      <c r="G203" s="89"/>
      <c r="H203" s="89"/>
      <c r="I203" s="89"/>
      <c r="K203" s="89"/>
      <c r="L203" s="89"/>
      <c r="M203" s="89"/>
      <c r="O203" s="90"/>
      <c r="P203" s="93"/>
      <c r="Q203" s="93"/>
      <c r="R203" s="93"/>
      <c r="S203" s="93"/>
      <c r="T203" s="93"/>
      <c r="U203" s="93"/>
      <c r="V203" s="93"/>
      <c r="W203" s="136"/>
      <c r="X203" s="91"/>
    </row>
    <row r="204" spans="1:24" ht="24" customHeight="1">
      <c r="A204" s="89">
        <v>198</v>
      </c>
      <c r="B204" s="90"/>
      <c r="C204" s="90"/>
      <c r="D204" s="92"/>
      <c r="E204" s="90"/>
      <c r="F204" s="89"/>
      <c r="G204" s="89"/>
      <c r="H204" s="89"/>
      <c r="I204" s="89"/>
      <c r="K204" s="89"/>
      <c r="L204" s="89"/>
      <c r="M204" s="89"/>
      <c r="O204" s="90"/>
      <c r="P204" s="93"/>
      <c r="Q204" s="93"/>
      <c r="R204" s="93"/>
      <c r="S204" s="93"/>
      <c r="T204" s="93"/>
      <c r="U204" s="93"/>
      <c r="V204" s="93"/>
      <c r="W204" s="136"/>
      <c r="X204" s="91"/>
    </row>
    <row r="205" spans="1:24" ht="24" customHeight="1">
      <c r="A205" s="89">
        <v>199</v>
      </c>
      <c r="B205" s="90"/>
      <c r="C205" s="90"/>
      <c r="D205" s="92"/>
      <c r="E205" s="90"/>
      <c r="F205" s="89"/>
      <c r="G205" s="89"/>
      <c r="H205" s="89"/>
      <c r="I205" s="89"/>
      <c r="K205" s="89"/>
      <c r="L205" s="89"/>
      <c r="M205" s="89"/>
      <c r="O205" s="90"/>
      <c r="P205" s="93"/>
      <c r="Q205" s="93"/>
      <c r="R205" s="93"/>
      <c r="S205" s="93"/>
      <c r="T205" s="93"/>
      <c r="U205" s="93"/>
      <c r="V205" s="93"/>
      <c r="W205" s="136"/>
      <c r="X205" s="91"/>
    </row>
    <row r="206" spans="1:24" ht="24" customHeight="1">
      <c r="A206" s="89">
        <v>200</v>
      </c>
      <c r="B206" s="90"/>
      <c r="C206" s="90"/>
      <c r="D206" s="92"/>
      <c r="E206" s="90"/>
      <c r="F206" s="89"/>
      <c r="G206" s="89"/>
      <c r="H206" s="89"/>
      <c r="I206" s="89"/>
      <c r="K206" s="89"/>
      <c r="L206" s="89"/>
      <c r="M206" s="89"/>
      <c r="O206" s="90"/>
      <c r="P206" s="93"/>
      <c r="Q206" s="93"/>
      <c r="R206" s="93"/>
      <c r="S206" s="93"/>
      <c r="T206" s="93"/>
      <c r="U206" s="93"/>
      <c r="V206" s="93"/>
      <c r="W206" s="136"/>
      <c r="X206" s="91"/>
    </row>
    <row r="207" spans="1:24" ht="24" customHeight="1">
      <c r="A207" s="89">
        <v>201</v>
      </c>
      <c r="B207" s="90"/>
      <c r="C207" s="90"/>
      <c r="D207" s="92"/>
      <c r="E207" s="90"/>
      <c r="F207" s="89"/>
      <c r="G207" s="89"/>
      <c r="H207" s="89"/>
      <c r="I207" s="89"/>
      <c r="K207" s="89"/>
      <c r="L207" s="89"/>
      <c r="M207" s="89"/>
      <c r="O207" s="90"/>
      <c r="P207" s="93"/>
      <c r="Q207" s="93"/>
      <c r="R207" s="93"/>
      <c r="S207" s="93"/>
      <c r="T207" s="93"/>
      <c r="U207" s="93"/>
      <c r="V207" s="93"/>
      <c r="W207" s="136"/>
      <c r="X207" s="91"/>
    </row>
    <row r="208" spans="1:24" ht="24" customHeight="1">
      <c r="A208" s="89">
        <v>202</v>
      </c>
      <c r="B208" s="90"/>
      <c r="C208" s="90"/>
      <c r="D208" s="92"/>
      <c r="E208" s="90"/>
      <c r="F208" s="89"/>
      <c r="G208" s="89"/>
      <c r="H208" s="89"/>
      <c r="I208" s="89"/>
      <c r="K208" s="89"/>
      <c r="L208" s="89"/>
      <c r="M208" s="89"/>
      <c r="O208" s="90"/>
      <c r="P208" s="93"/>
      <c r="Q208" s="93"/>
      <c r="R208" s="93"/>
      <c r="S208" s="93"/>
      <c r="T208" s="93"/>
      <c r="U208" s="93"/>
      <c r="V208" s="93"/>
      <c r="W208" s="136"/>
      <c r="X208" s="91"/>
    </row>
    <row r="209" spans="1:24" ht="24" customHeight="1">
      <c r="A209" s="89">
        <v>203</v>
      </c>
      <c r="B209" s="90"/>
      <c r="C209" s="90"/>
      <c r="D209" s="92"/>
      <c r="E209" s="90"/>
      <c r="F209" s="89"/>
      <c r="G209" s="89"/>
      <c r="H209" s="89"/>
      <c r="I209" s="89"/>
      <c r="K209" s="89"/>
      <c r="L209" s="89"/>
      <c r="M209" s="89"/>
      <c r="O209" s="90"/>
      <c r="P209" s="93"/>
      <c r="Q209" s="93"/>
      <c r="R209" s="93"/>
      <c r="S209" s="93"/>
      <c r="T209" s="93"/>
      <c r="U209" s="93"/>
      <c r="V209" s="93"/>
      <c r="W209" s="136"/>
      <c r="X209" s="91"/>
    </row>
    <row r="210" spans="1:24" ht="24" customHeight="1">
      <c r="A210" s="89">
        <v>204</v>
      </c>
      <c r="B210" s="90"/>
      <c r="C210" s="90"/>
      <c r="D210" s="92"/>
      <c r="E210" s="90"/>
      <c r="F210" s="89"/>
      <c r="G210" s="89"/>
      <c r="H210" s="89"/>
      <c r="I210" s="89"/>
      <c r="K210" s="89"/>
      <c r="L210" s="89"/>
      <c r="M210" s="89"/>
      <c r="O210" s="90"/>
      <c r="P210" s="93"/>
      <c r="Q210" s="93"/>
      <c r="R210" s="93"/>
      <c r="S210" s="93"/>
      <c r="T210" s="93"/>
      <c r="U210" s="93"/>
      <c r="V210" s="93"/>
      <c r="W210" s="136"/>
      <c r="X210" s="91"/>
    </row>
    <row r="211" spans="1:24" ht="24" customHeight="1">
      <c r="A211" s="89">
        <v>205</v>
      </c>
      <c r="B211" s="90"/>
      <c r="C211" s="90"/>
      <c r="D211" s="92"/>
      <c r="E211" s="90"/>
      <c r="F211" s="89"/>
      <c r="G211" s="89"/>
      <c r="H211" s="89"/>
      <c r="I211" s="89"/>
      <c r="K211" s="89"/>
      <c r="L211" s="89"/>
      <c r="M211" s="89"/>
      <c r="O211" s="90"/>
      <c r="P211" s="93"/>
      <c r="Q211" s="93"/>
      <c r="R211" s="93"/>
      <c r="S211" s="93"/>
      <c r="T211" s="93"/>
      <c r="U211" s="93"/>
      <c r="V211" s="93"/>
      <c r="W211" s="136"/>
      <c r="X211" s="91"/>
    </row>
    <row r="212" spans="1:24" ht="24" customHeight="1">
      <c r="A212" s="89">
        <v>206</v>
      </c>
      <c r="B212" s="90"/>
      <c r="C212" s="90"/>
      <c r="D212" s="92"/>
      <c r="E212" s="90"/>
      <c r="F212" s="89"/>
      <c r="G212" s="89"/>
      <c r="H212" s="89"/>
      <c r="I212" s="89"/>
      <c r="K212" s="89"/>
      <c r="L212" s="89"/>
      <c r="M212" s="89"/>
      <c r="O212" s="90"/>
      <c r="P212" s="93"/>
      <c r="Q212" s="93"/>
      <c r="R212" s="93"/>
      <c r="S212" s="93"/>
      <c r="T212" s="93"/>
      <c r="U212" s="93"/>
      <c r="V212" s="93"/>
      <c r="W212" s="136"/>
      <c r="X212" s="91"/>
    </row>
    <row r="213" spans="1:24" ht="24" customHeight="1">
      <c r="A213" s="89">
        <v>207</v>
      </c>
      <c r="B213" s="90"/>
      <c r="C213" s="90"/>
      <c r="D213" s="92"/>
      <c r="E213" s="90"/>
      <c r="F213" s="89"/>
      <c r="G213" s="89"/>
      <c r="H213" s="89"/>
      <c r="I213" s="89"/>
      <c r="K213" s="89"/>
      <c r="L213" s="89"/>
      <c r="M213" s="89"/>
      <c r="O213" s="90"/>
      <c r="P213" s="93"/>
      <c r="Q213" s="93"/>
      <c r="R213" s="93"/>
      <c r="S213" s="93"/>
      <c r="T213" s="93"/>
      <c r="U213" s="93"/>
      <c r="V213" s="93"/>
      <c r="W213" s="136"/>
      <c r="X213" s="91"/>
    </row>
    <row r="214" spans="1:24" ht="24" customHeight="1">
      <c r="A214" s="89">
        <v>208</v>
      </c>
      <c r="B214" s="90"/>
      <c r="C214" s="90"/>
      <c r="D214" s="92"/>
      <c r="E214" s="90"/>
      <c r="F214" s="89"/>
      <c r="G214" s="89"/>
      <c r="H214" s="89"/>
      <c r="I214" s="89"/>
      <c r="K214" s="89"/>
      <c r="L214" s="89"/>
      <c r="M214" s="89"/>
      <c r="O214" s="90"/>
      <c r="P214" s="93"/>
      <c r="Q214" s="93"/>
      <c r="R214" s="93"/>
      <c r="S214" s="93"/>
      <c r="T214" s="93"/>
      <c r="U214" s="93"/>
      <c r="V214" s="93"/>
      <c r="W214" s="136"/>
      <c r="X214" s="91"/>
    </row>
    <row r="215" spans="1:24" ht="24" customHeight="1">
      <c r="A215" s="89">
        <v>209</v>
      </c>
      <c r="B215" s="90"/>
      <c r="C215" s="90"/>
      <c r="D215" s="92"/>
      <c r="E215" s="90"/>
      <c r="F215" s="89"/>
      <c r="G215" s="89"/>
      <c r="H215" s="89"/>
      <c r="I215" s="89"/>
      <c r="K215" s="89"/>
      <c r="L215" s="89"/>
      <c r="M215" s="89"/>
      <c r="O215" s="90"/>
      <c r="P215" s="93"/>
      <c r="Q215" s="93"/>
      <c r="R215" s="93"/>
      <c r="S215" s="93"/>
      <c r="T215" s="93"/>
      <c r="U215" s="93"/>
      <c r="V215" s="93"/>
      <c r="W215" s="136"/>
      <c r="X215" s="91"/>
    </row>
    <row r="216" spans="1:24" ht="24" customHeight="1">
      <c r="A216" s="89">
        <v>210</v>
      </c>
      <c r="B216" s="90"/>
      <c r="C216" s="90"/>
      <c r="D216" s="92"/>
      <c r="E216" s="90"/>
      <c r="F216" s="89"/>
      <c r="G216" s="89"/>
      <c r="H216" s="89"/>
      <c r="I216" s="89"/>
      <c r="K216" s="89"/>
      <c r="L216" s="89"/>
      <c r="M216" s="89"/>
      <c r="O216" s="90"/>
      <c r="P216" s="93"/>
      <c r="Q216" s="93"/>
      <c r="R216" s="93"/>
      <c r="S216" s="93"/>
      <c r="T216" s="93"/>
      <c r="U216" s="93"/>
      <c r="V216" s="93"/>
      <c r="W216" s="136"/>
      <c r="X216" s="91"/>
    </row>
    <row r="217" spans="1:24" ht="24" customHeight="1">
      <c r="A217" s="89">
        <v>211</v>
      </c>
      <c r="B217" s="90"/>
      <c r="C217" s="90"/>
      <c r="D217" s="92"/>
      <c r="E217" s="90"/>
      <c r="F217" s="89"/>
      <c r="G217" s="89"/>
      <c r="H217" s="89"/>
      <c r="I217" s="89"/>
      <c r="K217" s="89"/>
      <c r="L217" s="89"/>
      <c r="M217" s="89"/>
      <c r="O217" s="90"/>
      <c r="P217" s="93"/>
      <c r="Q217" s="93"/>
      <c r="R217" s="93"/>
      <c r="S217" s="93"/>
      <c r="T217" s="93"/>
      <c r="U217" s="93"/>
      <c r="V217" s="93"/>
      <c r="W217" s="136"/>
      <c r="X217" s="91"/>
    </row>
    <row r="218" spans="1:24" ht="24" customHeight="1">
      <c r="A218" s="89">
        <v>212</v>
      </c>
      <c r="B218" s="90"/>
      <c r="C218" s="90"/>
      <c r="D218" s="92"/>
      <c r="E218" s="90"/>
      <c r="F218" s="89"/>
      <c r="G218" s="89"/>
      <c r="H218" s="89"/>
      <c r="I218" s="89"/>
      <c r="K218" s="89"/>
      <c r="L218" s="89"/>
      <c r="M218" s="89"/>
      <c r="O218" s="90"/>
      <c r="P218" s="93"/>
      <c r="Q218" s="93"/>
      <c r="R218" s="93"/>
      <c r="S218" s="93"/>
      <c r="T218" s="93"/>
      <c r="U218" s="93"/>
      <c r="V218" s="93"/>
      <c r="W218" s="136"/>
      <c r="X218" s="91"/>
    </row>
    <row r="219" spans="1:24" ht="24" customHeight="1">
      <c r="A219" s="89">
        <v>213</v>
      </c>
      <c r="B219" s="90"/>
      <c r="C219" s="90"/>
      <c r="D219" s="92"/>
      <c r="E219" s="90"/>
      <c r="F219" s="89"/>
      <c r="G219" s="89"/>
      <c r="H219" s="89"/>
      <c r="I219" s="89"/>
      <c r="K219" s="89"/>
      <c r="L219" s="89"/>
      <c r="M219" s="89"/>
      <c r="O219" s="90"/>
      <c r="P219" s="93"/>
      <c r="Q219" s="93"/>
      <c r="R219" s="93"/>
      <c r="S219" s="93"/>
      <c r="T219" s="93"/>
      <c r="U219" s="93"/>
      <c r="V219" s="93"/>
      <c r="W219" s="136"/>
      <c r="X219" s="91"/>
    </row>
    <row r="220" spans="1:24" ht="62.1" customHeight="1">
      <c r="A220" s="89">
        <v>214</v>
      </c>
      <c r="B220" s="90" t="s">
        <v>2241</v>
      </c>
      <c r="C220" s="90" t="s">
        <v>2354</v>
      </c>
      <c r="D220" s="92"/>
      <c r="E220" s="90" t="s">
        <v>2266</v>
      </c>
      <c r="F220" s="89">
        <v>330</v>
      </c>
      <c r="G220" s="89">
        <v>38</v>
      </c>
      <c r="H220" s="89" t="s">
        <v>2355</v>
      </c>
      <c r="I220" s="89">
        <v>7</v>
      </c>
      <c r="J220" s="89">
        <v>45</v>
      </c>
      <c r="K220" s="89">
        <v>19</v>
      </c>
      <c r="L220" s="89" t="s">
        <v>2356</v>
      </c>
      <c r="M220" s="89">
        <v>5</v>
      </c>
      <c r="N220" s="89">
        <v>24</v>
      </c>
      <c r="O220" s="90" t="s">
        <v>3199</v>
      </c>
      <c r="P220" s="93">
        <v>30</v>
      </c>
      <c r="Q220" s="93" t="s">
        <v>3200</v>
      </c>
      <c r="R220" s="93">
        <v>30</v>
      </c>
      <c r="S220" s="93" t="s">
        <v>3201</v>
      </c>
      <c r="T220" s="93">
        <v>25</v>
      </c>
      <c r="U220" s="93" t="s">
        <v>3202</v>
      </c>
      <c r="V220" s="93">
        <v>15</v>
      </c>
      <c r="W220" s="136" t="s">
        <v>2162</v>
      </c>
      <c r="X220" s="91" t="s">
        <v>2357</v>
      </c>
    </row>
    <row r="221" spans="1:24" ht="62.1" customHeight="1">
      <c r="A221" s="89">
        <v>215</v>
      </c>
      <c r="B221" s="90" t="s">
        <v>2251</v>
      </c>
      <c r="C221" s="90" t="s">
        <v>2358</v>
      </c>
      <c r="D221" s="92"/>
      <c r="E221" s="90" t="s">
        <v>2275</v>
      </c>
      <c r="F221" s="89">
        <v>650</v>
      </c>
      <c r="G221" s="89">
        <v>54</v>
      </c>
      <c r="H221" s="89" t="s">
        <v>2359</v>
      </c>
      <c r="I221" s="89">
        <v>11</v>
      </c>
      <c r="J221" s="89">
        <v>65</v>
      </c>
      <c r="K221" s="89">
        <v>29</v>
      </c>
      <c r="L221" s="89" t="s">
        <v>2360</v>
      </c>
      <c r="M221" s="89">
        <v>7</v>
      </c>
      <c r="N221" s="89">
        <v>36</v>
      </c>
      <c r="O221" s="90" t="s">
        <v>3203</v>
      </c>
      <c r="P221" s="93">
        <v>30</v>
      </c>
      <c r="Q221" s="93" t="s">
        <v>3204</v>
      </c>
      <c r="R221" s="93">
        <v>35</v>
      </c>
      <c r="S221" s="93" t="s">
        <v>3205</v>
      </c>
      <c r="T221" s="93">
        <v>20</v>
      </c>
      <c r="U221" s="93" t="s">
        <v>3206</v>
      </c>
      <c r="V221" s="93">
        <v>15</v>
      </c>
      <c r="W221" s="136" t="s">
        <v>2126</v>
      </c>
      <c r="X221" s="91" t="s">
        <v>2361</v>
      </c>
    </row>
    <row r="222" spans="1:24" ht="24" customHeight="1">
      <c r="A222" s="89">
        <v>216</v>
      </c>
      <c r="B222" s="90"/>
      <c r="C222" s="90"/>
      <c r="D222" s="92"/>
      <c r="E222" s="90"/>
      <c r="F222" s="89"/>
      <c r="G222" s="89"/>
      <c r="H222" s="89"/>
      <c r="I222" s="89"/>
      <c r="K222" s="89"/>
      <c r="L222" s="89"/>
      <c r="M222" s="89"/>
      <c r="O222" s="90"/>
      <c r="P222" s="93"/>
      <c r="Q222" s="93"/>
      <c r="R222" s="93"/>
      <c r="S222" s="93"/>
      <c r="T222" s="93"/>
      <c r="U222" s="93"/>
      <c r="V222" s="93"/>
      <c r="W222" s="136"/>
      <c r="X222" s="91"/>
    </row>
    <row r="223" spans="1:24" ht="24" customHeight="1">
      <c r="A223" s="89">
        <v>217</v>
      </c>
      <c r="B223" s="90"/>
      <c r="C223" s="90"/>
      <c r="D223" s="92"/>
      <c r="E223" s="90"/>
      <c r="F223" s="89"/>
      <c r="G223" s="89"/>
      <c r="H223" s="89"/>
      <c r="I223" s="89"/>
      <c r="K223" s="89"/>
      <c r="L223" s="89"/>
      <c r="M223" s="89"/>
      <c r="O223" s="90"/>
      <c r="P223" s="93"/>
      <c r="Q223" s="93"/>
      <c r="R223" s="93"/>
      <c r="S223" s="93"/>
      <c r="T223" s="93"/>
      <c r="U223" s="93"/>
      <c r="V223" s="93"/>
      <c r="W223" s="136"/>
      <c r="X223" s="91"/>
    </row>
    <row r="224" spans="1:24" ht="24" customHeight="1">
      <c r="A224" s="89">
        <v>218</v>
      </c>
      <c r="B224" s="90"/>
      <c r="C224" s="90"/>
      <c r="D224" s="92"/>
      <c r="E224" s="90"/>
      <c r="F224" s="89"/>
      <c r="G224" s="89"/>
      <c r="H224" s="89"/>
      <c r="I224" s="89"/>
      <c r="K224" s="89"/>
      <c r="L224" s="89"/>
      <c r="M224" s="89"/>
      <c r="O224" s="90"/>
      <c r="P224" s="93"/>
      <c r="Q224" s="93"/>
      <c r="R224" s="93"/>
      <c r="S224" s="93"/>
      <c r="T224" s="93"/>
      <c r="U224" s="93"/>
      <c r="V224" s="93"/>
      <c r="W224" s="136"/>
      <c r="X224" s="91"/>
    </row>
    <row r="225" spans="1:24" ht="24" customHeight="1">
      <c r="A225" s="89">
        <v>219</v>
      </c>
      <c r="B225" s="90"/>
      <c r="C225" s="90"/>
      <c r="D225" s="92"/>
      <c r="E225" s="90"/>
      <c r="F225" s="89"/>
      <c r="G225" s="89"/>
      <c r="H225" s="89"/>
      <c r="I225" s="89"/>
      <c r="K225" s="89"/>
      <c r="L225" s="89"/>
      <c r="M225" s="89"/>
      <c r="O225" s="90"/>
      <c r="P225" s="93"/>
      <c r="Q225" s="93"/>
      <c r="R225" s="93"/>
      <c r="S225" s="93"/>
      <c r="T225" s="93"/>
      <c r="U225" s="93"/>
      <c r="V225" s="93"/>
      <c r="W225" s="136"/>
      <c r="X225" s="91"/>
    </row>
    <row r="226" spans="1:24" ht="24" customHeight="1">
      <c r="A226" s="89">
        <v>220</v>
      </c>
      <c r="B226" s="90"/>
      <c r="C226" s="90"/>
      <c r="D226" s="92"/>
      <c r="E226" s="90"/>
      <c r="F226" s="89"/>
      <c r="G226" s="89"/>
      <c r="H226" s="89"/>
      <c r="I226" s="89"/>
      <c r="K226" s="89"/>
      <c r="L226" s="89"/>
      <c r="M226" s="89"/>
      <c r="O226" s="90"/>
      <c r="P226" s="93"/>
      <c r="Q226" s="93"/>
      <c r="R226" s="93"/>
      <c r="S226" s="93"/>
      <c r="T226" s="93"/>
      <c r="U226" s="93"/>
      <c r="V226" s="93"/>
      <c r="W226" s="136"/>
      <c r="X226" s="91"/>
    </row>
    <row r="227" spans="1:24" ht="24" customHeight="1">
      <c r="A227" s="89">
        <v>221</v>
      </c>
      <c r="B227" s="90"/>
      <c r="C227" s="90"/>
      <c r="D227" s="92"/>
      <c r="E227" s="90"/>
      <c r="F227" s="89"/>
      <c r="G227" s="89"/>
      <c r="H227" s="89"/>
      <c r="I227" s="89"/>
      <c r="K227" s="89"/>
      <c r="L227" s="89"/>
      <c r="M227" s="89"/>
      <c r="O227" s="90"/>
      <c r="P227" s="93"/>
      <c r="Q227" s="93"/>
      <c r="R227" s="93"/>
      <c r="S227" s="93"/>
      <c r="T227" s="93"/>
      <c r="U227" s="93"/>
      <c r="V227" s="93"/>
      <c r="W227" s="136"/>
      <c r="X227" s="91"/>
    </row>
    <row r="228" spans="1:24" ht="62.1" customHeight="1">
      <c r="A228" s="89">
        <v>222</v>
      </c>
      <c r="B228" s="90" t="s">
        <v>2251</v>
      </c>
      <c r="C228" s="90" t="s">
        <v>2362</v>
      </c>
      <c r="D228" s="92"/>
      <c r="E228" s="90" t="s">
        <v>2275</v>
      </c>
      <c r="F228" s="89">
        <v>690</v>
      </c>
      <c r="G228" s="89">
        <v>52</v>
      </c>
      <c r="H228" s="89" t="s">
        <v>2363</v>
      </c>
      <c r="I228" s="89">
        <v>10</v>
      </c>
      <c r="J228" s="89">
        <v>62</v>
      </c>
      <c r="K228" s="89">
        <v>28</v>
      </c>
      <c r="L228" s="89" t="s">
        <v>2364</v>
      </c>
      <c r="M228" s="89">
        <v>9</v>
      </c>
      <c r="N228" s="89">
        <v>37</v>
      </c>
      <c r="O228" s="90" t="s">
        <v>3207</v>
      </c>
      <c r="P228" s="93">
        <v>30</v>
      </c>
      <c r="Q228" s="93" t="s">
        <v>3208</v>
      </c>
      <c r="R228" s="93">
        <v>25</v>
      </c>
      <c r="S228" s="93" t="s">
        <v>3209</v>
      </c>
      <c r="T228" s="93">
        <v>30</v>
      </c>
      <c r="U228" s="93" t="s">
        <v>3210</v>
      </c>
      <c r="V228" s="93">
        <v>15</v>
      </c>
      <c r="W228" s="136" t="s">
        <v>2162</v>
      </c>
      <c r="X228" s="91" t="s">
        <v>2365</v>
      </c>
    </row>
    <row r="229" spans="1:24" ht="24" customHeight="1">
      <c r="A229" s="89">
        <v>223</v>
      </c>
      <c r="B229" s="90"/>
      <c r="C229" s="90"/>
      <c r="D229" s="92"/>
      <c r="E229" s="90"/>
      <c r="F229" s="89"/>
      <c r="G229" s="89"/>
      <c r="H229" s="89"/>
      <c r="I229" s="89"/>
      <c r="K229" s="89"/>
      <c r="L229" s="89"/>
      <c r="M229" s="89"/>
      <c r="O229" s="90"/>
      <c r="P229" s="93"/>
      <c r="Q229" s="93"/>
      <c r="R229" s="93"/>
      <c r="S229" s="93"/>
      <c r="T229" s="93"/>
      <c r="U229" s="93"/>
      <c r="V229" s="93"/>
      <c r="W229" s="136"/>
      <c r="X229" s="91"/>
    </row>
    <row r="230" spans="1:24" ht="24" customHeight="1">
      <c r="A230" s="89">
        <v>224</v>
      </c>
      <c r="B230" s="90"/>
      <c r="C230" s="90"/>
      <c r="D230" s="92"/>
      <c r="E230" s="90"/>
      <c r="F230" s="89"/>
      <c r="G230" s="89"/>
      <c r="H230" s="89"/>
      <c r="I230" s="89"/>
      <c r="K230" s="89"/>
      <c r="L230" s="89"/>
      <c r="M230" s="89"/>
      <c r="O230" s="90"/>
      <c r="P230" s="93"/>
      <c r="Q230" s="93"/>
      <c r="R230" s="93"/>
      <c r="S230" s="93"/>
      <c r="T230" s="93"/>
      <c r="U230" s="93"/>
      <c r="V230" s="93"/>
      <c r="W230" s="136"/>
      <c r="X230" s="91"/>
    </row>
    <row r="231" spans="1:24" ht="24" customHeight="1">
      <c r="A231" s="89">
        <v>225</v>
      </c>
      <c r="B231" s="90"/>
      <c r="C231" s="90"/>
      <c r="D231" s="92"/>
      <c r="E231" s="90"/>
      <c r="F231" s="89"/>
      <c r="G231" s="89"/>
      <c r="H231" s="89"/>
      <c r="I231" s="89"/>
      <c r="K231" s="89"/>
      <c r="L231" s="89"/>
      <c r="M231" s="89"/>
      <c r="O231" s="90"/>
      <c r="P231" s="93"/>
      <c r="Q231" s="93"/>
      <c r="R231" s="93"/>
      <c r="S231" s="93"/>
      <c r="T231" s="93"/>
      <c r="U231" s="93"/>
      <c r="V231" s="93"/>
      <c r="W231" s="136"/>
      <c r="X231" s="91"/>
    </row>
    <row r="232" spans="1:24" ht="24" customHeight="1">
      <c r="A232" s="89">
        <v>226</v>
      </c>
      <c r="B232" s="90"/>
      <c r="C232" s="90"/>
      <c r="D232" s="92"/>
      <c r="E232" s="90"/>
      <c r="F232" s="89"/>
      <c r="G232" s="89"/>
      <c r="H232" s="89"/>
      <c r="I232" s="89"/>
      <c r="K232" s="89"/>
      <c r="L232" s="89"/>
      <c r="M232" s="89"/>
      <c r="O232" s="90"/>
      <c r="P232" s="93"/>
      <c r="Q232" s="93"/>
      <c r="R232" s="93"/>
      <c r="S232" s="93"/>
      <c r="T232" s="93"/>
      <c r="U232" s="93"/>
      <c r="V232" s="93"/>
      <c r="W232" s="136"/>
      <c r="X232" s="91"/>
    </row>
    <row r="233" spans="1:24" ht="24" customHeight="1">
      <c r="A233" s="89">
        <v>227</v>
      </c>
      <c r="B233" s="90"/>
      <c r="C233" s="90"/>
      <c r="D233" s="92"/>
      <c r="E233" s="90"/>
      <c r="F233" s="89"/>
      <c r="G233" s="89"/>
      <c r="H233" s="89"/>
      <c r="I233" s="89"/>
      <c r="K233" s="89"/>
      <c r="L233" s="89"/>
      <c r="M233" s="89"/>
      <c r="O233" s="90"/>
      <c r="P233" s="93"/>
      <c r="Q233" s="93"/>
      <c r="R233" s="93"/>
      <c r="S233" s="93"/>
      <c r="T233" s="93"/>
      <c r="U233" s="93"/>
      <c r="V233" s="93"/>
      <c r="W233" s="136"/>
      <c r="X233" s="91"/>
    </row>
    <row r="234" spans="1:24" ht="24" customHeight="1">
      <c r="A234" s="89">
        <v>228</v>
      </c>
      <c r="B234" s="90"/>
      <c r="C234" s="90"/>
      <c r="D234" s="92"/>
      <c r="E234" s="90"/>
      <c r="F234" s="89"/>
      <c r="G234" s="89"/>
      <c r="H234" s="89"/>
      <c r="I234" s="89"/>
      <c r="K234" s="89"/>
      <c r="L234" s="89"/>
      <c r="M234" s="89"/>
      <c r="O234" s="90"/>
      <c r="P234" s="93"/>
      <c r="Q234" s="93"/>
      <c r="R234" s="93"/>
      <c r="S234" s="93"/>
      <c r="T234" s="93"/>
      <c r="U234" s="93"/>
      <c r="V234" s="93"/>
      <c r="W234" s="136"/>
      <c r="X234" s="91"/>
    </row>
    <row r="235" spans="1:24" ht="24" customHeight="1">
      <c r="A235" s="89">
        <v>229</v>
      </c>
      <c r="B235" s="90"/>
      <c r="C235" s="90"/>
      <c r="D235" s="92"/>
      <c r="E235" s="90"/>
      <c r="F235" s="89"/>
      <c r="G235" s="89"/>
      <c r="H235" s="89"/>
      <c r="I235" s="89"/>
      <c r="K235" s="89"/>
      <c r="L235" s="89"/>
      <c r="M235" s="89"/>
      <c r="O235" s="90"/>
      <c r="P235" s="93"/>
      <c r="Q235" s="93"/>
      <c r="R235" s="93"/>
      <c r="S235" s="93"/>
      <c r="T235" s="93"/>
      <c r="U235" s="93"/>
      <c r="V235" s="93"/>
      <c r="W235" s="136"/>
      <c r="X235" s="91"/>
    </row>
    <row r="236" spans="1:24" ht="62.1" customHeight="1">
      <c r="A236" s="89">
        <v>230</v>
      </c>
      <c r="B236" s="90" t="s">
        <v>2241</v>
      </c>
      <c r="C236" s="90" t="s">
        <v>2366</v>
      </c>
      <c r="D236" s="92"/>
      <c r="E236" s="90" t="s">
        <v>2275</v>
      </c>
      <c r="F236" s="89">
        <v>760</v>
      </c>
      <c r="G236" s="89">
        <v>55</v>
      </c>
      <c r="H236" s="89" t="s">
        <v>2367</v>
      </c>
      <c r="I236" s="89">
        <v>11</v>
      </c>
      <c r="J236" s="89">
        <v>66</v>
      </c>
      <c r="K236" s="89">
        <v>33</v>
      </c>
      <c r="L236" s="89" t="s">
        <v>2368</v>
      </c>
      <c r="M236" s="89">
        <v>10</v>
      </c>
      <c r="N236" s="89">
        <v>43</v>
      </c>
      <c r="O236" s="90" t="s">
        <v>3211</v>
      </c>
      <c r="P236" s="93">
        <v>20</v>
      </c>
      <c r="Q236" s="93" t="s">
        <v>3212</v>
      </c>
      <c r="R236" s="93">
        <v>30</v>
      </c>
      <c r="S236" s="93" t="s">
        <v>3213</v>
      </c>
      <c r="T236" s="93">
        <v>30</v>
      </c>
      <c r="U236" s="93" t="s">
        <v>3214</v>
      </c>
      <c r="V236" s="93">
        <v>20</v>
      </c>
      <c r="W236" s="136" t="s">
        <v>2162</v>
      </c>
      <c r="X236" s="91" t="s">
        <v>2369</v>
      </c>
    </row>
    <row r="237" spans="1:24" ht="24" customHeight="1">
      <c r="A237" s="89">
        <v>231</v>
      </c>
      <c r="B237" s="90"/>
      <c r="C237" s="90"/>
      <c r="D237" s="92"/>
      <c r="E237" s="90"/>
      <c r="F237" s="89"/>
      <c r="G237" s="89"/>
      <c r="H237" s="89"/>
      <c r="I237" s="89"/>
      <c r="K237" s="89"/>
      <c r="L237" s="89"/>
      <c r="M237" s="89"/>
      <c r="O237" s="90"/>
      <c r="P237" s="93"/>
      <c r="Q237" s="93"/>
      <c r="R237" s="93"/>
      <c r="S237" s="93"/>
      <c r="T237" s="93"/>
      <c r="U237" s="93"/>
      <c r="V237" s="93"/>
      <c r="W237" s="136"/>
      <c r="X237" s="91"/>
    </row>
    <row r="238" spans="1:24" ht="24" customHeight="1">
      <c r="A238" s="89">
        <v>232</v>
      </c>
      <c r="B238" s="90"/>
      <c r="C238" s="90"/>
      <c r="D238" s="92"/>
      <c r="E238" s="90"/>
      <c r="F238" s="89"/>
      <c r="G238" s="89"/>
      <c r="H238" s="89"/>
      <c r="I238" s="89"/>
      <c r="K238" s="89"/>
      <c r="L238" s="89"/>
      <c r="M238" s="89"/>
      <c r="O238" s="90"/>
      <c r="P238" s="93"/>
      <c r="Q238" s="93"/>
      <c r="R238" s="93"/>
      <c r="S238" s="93"/>
      <c r="T238" s="93"/>
      <c r="U238" s="93"/>
      <c r="V238" s="93"/>
      <c r="W238" s="136"/>
      <c r="X238" s="91"/>
    </row>
    <row r="239" spans="1:24" ht="24" customHeight="1">
      <c r="A239" s="89">
        <v>233</v>
      </c>
      <c r="B239" s="90"/>
      <c r="C239" s="90"/>
      <c r="D239" s="92"/>
      <c r="E239" s="90"/>
      <c r="F239" s="89"/>
      <c r="G239" s="89"/>
      <c r="H239" s="89"/>
      <c r="I239" s="89"/>
      <c r="K239" s="89"/>
      <c r="L239" s="89"/>
      <c r="M239" s="89"/>
      <c r="O239" s="90"/>
      <c r="P239" s="93"/>
      <c r="Q239" s="93"/>
      <c r="R239" s="93"/>
      <c r="S239" s="93"/>
      <c r="T239" s="93"/>
      <c r="U239" s="93"/>
      <c r="V239" s="93"/>
      <c r="W239" s="136"/>
      <c r="X239" s="91"/>
    </row>
    <row r="240" spans="1:24" ht="24" customHeight="1">
      <c r="A240" s="89">
        <v>234</v>
      </c>
      <c r="B240" s="90"/>
      <c r="C240" s="90"/>
      <c r="D240" s="92"/>
      <c r="E240" s="90"/>
      <c r="F240" s="89"/>
      <c r="G240" s="89"/>
      <c r="H240" s="89"/>
      <c r="I240" s="89"/>
      <c r="K240" s="89"/>
      <c r="L240" s="89"/>
      <c r="M240" s="89"/>
      <c r="O240" s="90"/>
      <c r="P240" s="93"/>
      <c r="Q240" s="93"/>
      <c r="R240" s="93"/>
      <c r="S240" s="93"/>
      <c r="T240" s="93"/>
      <c r="U240" s="93"/>
      <c r="V240" s="93"/>
      <c r="W240" s="136"/>
      <c r="X240" s="91"/>
    </row>
    <row r="241" spans="1:24" ht="24" customHeight="1">
      <c r="A241" s="89">
        <v>235</v>
      </c>
      <c r="B241" s="90"/>
      <c r="C241" s="90"/>
      <c r="D241" s="92"/>
      <c r="E241" s="90"/>
      <c r="F241" s="89"/>
      <c r="G241" s="89"/>
      <c r="H241" s="89"/>
      <c r="I241" s="89"/>
      <c r="K241" s="89"/>
      <c r="L241" s="89"/>
      <c r="M241" s="89"/>
      <c r="O241" s="90"/>
      <c r="P241" s="93"/>
      <c r="Q241" s="93"/>
      <c r="R241" s="93"/>
      <c r="S241" s="93"/>
      <c r="T241" s="93"/>
      <c r="U241" s="93"/>
      <c r="V241" s="93"/>
      <c r="W241" s="136"/>
      <c r="X241" s="91"/>
    </row>
    <row r="242" spans="1:24" ht="62.1" customHeight="1">
      <c r="A242" s="89">
        <v>236</v>
      </c>
      <c r="B242" s="90" t="s">
        <v>2251</v>
      </c>
      <c r="C242" s="90" t="s">
        <v>2370</v>
      </c>
      <c r="D242" s="92"/>
      <c r="E242" s="90" t="s">
        <v>2280</v>
      </c>
      <c r="F242" s="89">
        <v>980</v>
      </c>
      <c r="G242" s="89">
        <v>62</v>
      </c>
      <c r="H242" s="89" t="s">
        <v>2371</v>
      </c>
      <c r="I242" s="89">
        <v>13</v>
      </c>
      <c r="J242" s="89">
        <v>75</v>
      </c>
      <c r="K242" s="89">
        <v>34</v>
      </c>
      <c r="L242" s="89" t="s">
        <v>2372</v>
      </c>
      <c r="M242" s="89">
        <v>10</v>
      </c>
      <c r="N242" s="89">
        <v>44</v>
      </c>
      <c r="O242" s="90" t="s">
        <v>3215</v>
      </c>
      <c r="P242" s="93">
        <v>25</v>
      </c>
      <c r="Q242" s="93" t="s">
        <v>3216</v>
      </c>
      <c r="R242" s="93">
        <v>25</v>
      </c>
      <c r="S242" s="93" t="s">
        <v>3217</v>
      </c>
      <c r="T242" s="93">
        <v>30</v>
      </c>
      <c r="U242" s="93" t="s">
        <v>3218</v>
      </c>
      <c r="V242" s="93">
        <v>20</v>
      </c>
      <c r="W242" s="136" t="s">
        <v>2126</v>
      </c>
      <c r="X242" s="91" t="s">
        <v>2373</v>
      </c>
    </row>
    <row r="243" spans="1:24" ht="24" customHeight="1">
      <c r="A243" s="89">
        <v>237</v>
      </c>
      <c r="B243" s="90"/>
      <c r="C243" s="90"/>
      <c r="D243" s="92"/>
      <c r="E243" s="90"/>
      <c r="F243" s="89"/>
      <c r="G243" s="89"/>
      <c r="H243" s="89"/>
      <c r="I243" s="89"/>
      <c r="K243" s="89"/>
      <c r="L243" s="89"/>
      <c r="M243" s="89"/>
      <c r="O243" s="90"/>
      <c r="P243" s="93"/>
      <c r="Q243" s="93"/>
      <c r="R243" s="93"/>
      <c r="S243" s="93"/>
      <c r="T243" s="93"/>
      <c r="U243" s="93"/>
      <c r="V243" s="93"/>
      <c r="W243" s="136"/>
      <c r="X243" s="91"/>
    </row>
    <row r="244" spans="1:24" ht="24" customHeight="1">
      <c r="A244" s="89">
        <v>238</v>
      </c>
      <c r="B244" s="90"/>
      <c r="C244" s="90"/>
      <c r="D244" s="92"/>
      <c r="E244" s="90"/>
      <c r="F244" s="89"/>
      <c r="G244" s="89"/>
      <c r="H244" s="89"/>
      <c r="I244" s="89"/>
      <c r="K244" s="89"/>
      <c r="L244" s="89"/>
      <c r="M244" s="89"/>
      <c r="O244" s="90"/>
      <c r="P244" s="93"/>
      <c r="Q244" s="93"/>
      <c r="R244" s="93"/>
      <c r="S244" s="93"/>
      <c r="T244" s="93"/>
      <c r="U244" s="93"/>
      <c r="V244" s="93"/>
      <c r="W244" s="136"/>
      <c r="X244" s="91"/>
    </row>
    <row r="245" spans="1:24" ht="62.1" customHeight="1">
      <c r="A245" s="89">
        <v>239</v>
      </c>
      <c r="B245" s="90" t="s">
        <v>2251</v>
      </c>
      <c r="C245" s="90" t="s">
        <v>2374</v>
      </c>
      <c r="D245" s="92"/>
      <c r="E245" s="90" t="s">
        <v>2280</v>
      </c>
      <c r="F245" s="89">
        <v>1120</v>
      </c>
      <c r="G245" s="89">
        <v>66</v>
      </c>
      <c r="H245" s="89" t="s">
        <v>2375</v>
      </c>
      <c r="I245" s="89">
        <v>14</v>
      </c>
      <c r="J245" s="89">
        <v>80</v>
      </c>
      <c r="K245" s="89">
        <v>36</v>
      </c>
      <c r="L245" s="89" t="s">
        <v>2376</v>
      </c>
      <c r="M245" s="89">
        <v>11</v>
      </c>
      <c r="N245" s="89">
        <v>47</v>
      </c>
      <c r="O245" s="90" t="s">
        <v>3219</v>
      </c>
      <c r="P245" s="93">
        <v>30</v>
      </c>
      <c r="Q245" s="93" t="s">
        <v>3220</v>
      </c>
      <c r="R245" s="93">
        <v>25</v>
      </c>
      <c r="S245" s="93" t="s">
        <v>3221</v>
      </c>
      <c r="T245" s="93">
        <v>25</v>
      </c>
      <c r="U245" s="93" t="s">
        <v>3222</v>
      </c>
      <c r="V245" s="93">
        <v>20</v>
      </c>
      <c r="W245" s="136" t="s">
        <v>2157</v>
      </c>
      <c r="X245" s="91" t="s">
        <v>2377</v>
      </c>
    </row>
    <row r="246" spans="1:24" ht="62.1" customHeight="1">
      <c r="A246" s="89">
        <v>240</v>
      </c>
      <c r="B246" s="90" t="s">
        <v>2241</v>
      </c>
      <c r="C246" s="90" t="s">
        <v>2378</v>
      </c>
      <c r="D246" s="92"/>
      <c r="E246" s="90" t="s">
        <v>2305</v>
      </c>
      <c r="F246" s="89">
        <v>3600</v>
      </c>
      <c r="G246" s="89">
        <v>74</v>
      </c>
      <c r="H246" s="89" t="s">
        <v>2379</v>
      </c>
      <c r="I246" s="89">
        <v>16</v>
      </c>
      <c r="J246" s="89">
        <v>90</v>
      </c>
      <c r="K246" s="89">
        <v>45</v>
      </c>
      <c r="L246" s="89" t="s">
        <v>2380</v>
      </c>
      <c r="M246" s="89">
        <v>13</v>
      </c>
      <c r="N246" s="89">
        <v>58</v>
      </c>
      <c r="O246" s="90" t="s">
        <v>3223</v>
      </c>
      <c r="P246" s="93">
        <v>25</v>
      </c>
      <c r="Q246" s="93" t="s">
        <v>3224</v>
      </c>
      <c r="R246" s="93">
        <v>25</v>
      </c>
      <c r="S246" s="93" t="s">
        <v>3225</v>
      </c>
      <c r="T246" s="93">
        <v>25</v>
      </c>
      <c r="U246" s="93" t="s">
        <v>3226</v>
      </c>
      <c r="V246" s="93">
        <v>25</v>
      </c>
      <c r="W246" s="136" t="s">
        <v>2157</v>
      </c>
      <c r="X246" s="91" t="s">
        <v>2381</v>
      </c>
    </row>
    <row r="247" spans="1:24" ht="24" customHeight="1">
      <c r="A247" s="89">
        <v>241</v>
      </c>
      <c r="B247" s="90"/>
      <c r="C247" s="90"/>
      <c r="D247" s="92"/>
      <c r="E247" s="90"/>
      <c r="F247" s="89"/>
      <c r="G247" s="89"/>
      <c r="H247" s="89"/>
      <c r="I247" s="89"/>
      <c r="K247" s="89"/>
      <c r="L247" s="89"/>
      <c r="M247" s="89"/>
      <c r="O247" s="90"/>
      <c r="P247" s="93"/>
      <c r="Q247" s="93"/>
      <c r="R247" s="93"/>
      <c r="S247" s="93"/>
      <c r="T247" s="93"/>
      <c r="U247" s="93"/>
      <c r="V247" s="93"/>
      <c r="W247" s="136"/>
      <c r="X247" s="91"/>
    </row>
    <row r="248" spans="1:24" ht="24" customHeight="1">
      <c r="A248" s="89">
        <v>242</v>
      </c>
      <c r="B248" s="90"/>
      <c r="C248" s="90"/>
      <c r="D248" s="92"/>
      <c r="E248" s="90"/>
      <c r="F248" s="89"/>
      <c r="G248" s="89"/>
      <c r="H248" s="89"/>
      <c r="I248" s="89"/>
      <c r="K248" s="89"/>
      <c r="L248" s="89"/>
      <c r="M248" s="89"/>
      <c r="O248" s="90"/>
      <c r="P248" s="93"/>
      <c r="Q248" s="93"/>
      <c r="R248" s="93"/>
      <c r="S248" s="93"/>
      <c r="T248" s="93"/>
      <c r="U248" s="93"/>
      <c r="V248" s="93"/>
      <c r="W248" s="136"/>
      <c r="X248" s="91"/>
    </row>
    <row r="249" spans="1:24" ht="24" customHeight="1">
      <c r="A249" s="89">
        <v>243</v>
      </c>
      <c r="B249" s="90"/>
      <c r="C249" s="90"/>
      <c r="D249" s="92"/>
      <c r="E249" s="90"/>
      <c r="F249" s="89"/>
      <c r="G249" s="89"/>
      <c r="H249" s="89"/>
      <c r="I249" s="89"/>
      <c r="K249" s="89"/>
      <c r="L249" s="89"/>
      <c r="M249" s="89"/>
      <c r="O249" s="90"/>
      <c r="P249" s="93"/>
      <c r="Q249" s="93"/>
      <c r="R249" s="93"/>
      <c r="S249" s="93"/>
      <c r="T249" s="93"/>
      <c r="U249" s="93"/>
      <c r="V249" s="93"/>
      <c r="W249" s="136"/>
      <c r="X249" s="91"/>
    </row>
    <row r="250" spans="1:24" ht="24" customHeight="1">
      <c r="A250" s="89">
        <v>244</v>
      </c>
      <c r="B250" s="90"/>
      <c r="C250" s="90"/>
      <c r="D250" s="92"/>
      <c r="E250" s="90"/>
      <c r="F250" s="89"/>
      <c r="G250" s="89"/>
      <c r="H250" s="89"/>
      <c r="I250" s="89"/>
      <c r="K250" s="89"/>
      <c r="L250" s="89"/>
      <c r="M250" s="89"/>
      <c r="O250" s="90"/>
      <c r="P250" s="93"/>
      <c r="Q250" s="93"/>
      <c r="R250" s="93"/>
      <c r="S250" s="93"/>
      <c r="T250" s="93"/>
      <c r="U250" s="93"/>
      <c r="V250" s="93"/>
      <c r="W250" s="136"/>
      <c r="X250" s="91"/>
    </row>
    <row r="251" spans="1:24" ht="62.1" customHeight="1">
      <c r="A251" s="89">
        <v>245</v>
      </c>
      <c r="B251" s="90" t="s">
        <v>2251</v>
      </c>
      <c r="C251" s="90" t="s">
        <v>2382</v>
      </c>
      <c r="D251" s="92"/>
      <c r="E251" s="90" t="s">
        <v>2350</v>
      </c>
      <c r="F251" s="89">
        <v>6200</v>
      </c>
      <c r="G251" s="89">
        <v>84</v>
      </c>
      <c r="H251" s="89" t="s">
        <v>2383</v>
      </c>
      <c r="I251" s="89">
        <v>18</v>
      </c>
      <c r="J251" s="89">
        <v>102</v>
      </c>
      <c r="K251" s="89">
        <v>54</v>
      </c>
      <c r="L251" s="89" t="s">
        <v>2384</v>
      </c>
      <c r="M251" s="89">
        <v>16</v>
      </c>
      <c r="N251" s="89">
        <v>70</v>
      </c>
      <c r="O251" s="90" t="s">
        <v>3227</v>
      </c>
      <c r="P251" s="93">
        <v>25</v>
      </c>
      <c r="Q251" s="93" t="s">
        <v>3228</v>
      </c>
      <c r="R251" s="93">
        <v>20</v>
      </c>
      <c r="S251" s="93" t="s">
        <v>3229</v>
      </c>
      <c r="T251" s="93">
        <v>25</v>
      </c>
      <c r="U251" s="93" t="s">
        <v>3230</v>
      </c>
      <c r="V251" s="93">
        <v>30</v>
      </c>
      <c r="W251" s="136" t="s">
        <v>2157</v>
      </c>
      <c r="X251" s="91" t="s">
        <v>2385</v>
      </c>
    </row>
    <row r="252" spans="1:24" ht="24" customHeight="1">
      <c r="A252" s="89">
        <v>246</v>
      </c>
      <c r="B252" s="90"/>
      <c r="C252" s="90"/>
      <c r="D252" s="92"/>
      <c r="E252" s="90"/>
      <c r="F252" s="89"/>
      <c r="G252" s="89"/>
      <c r="H252" s="89"/>
      <c r="I252" s="89"/>
      <c r="K252" s="89"/>
      <c r="L252" s="89"/>
      <c r="M252" s="89"/>
      <c r="O252" s="90"/>
      <c r="P252" s="93"/>
      <c r="Q252" s="93"/>
      <c r="R252" s="93"/>
      <c r="S252" s="93"/>
      <c r="T252" s="93"/>
      <c r="U252" s="93"/>
      <c r="V252" s="93"/>
      <c r="W252" s="136"/>
      <c r="X252" s="91"/>
    </row>
    <row r="253" spans="1:24" ht="24" customHeight="1">
      <c r="A253" s="89">
        <v>247</v>
      </c>
      <c r="B253" s="90"/>
      <c r="C253" s="90"/>
      <c r="D253" s="92"/>
      <c r="E253" s="90"/>
      <c r="F253" s="89"/>
      <c r="G253" s="89"/>
      <c r="H253" s="89"/>
      <c r="I253" s="89"/>
      <c r="K253" s="89"/>
      <c r="L253" s="89"/>
      <c r="M253" s="89"/>
      <c r="O253" s="90"/>
      <c r="P253" s="93"/>
      <c r="Q253" s="93"/>
      <c r="R253" s="93"/>
      <c r="S253" s="93"/>
      <c r="T253" s="93"/>
      <c r="U253" s="93"/>
      <c r="V253" s="93"/>
      <c r="W253" s="136"/>
      <c r="X253" s="91"/>
    </row>
    <row r="254" spans="1:24" ht="24" customHeight="1">
      <c r="A254" s="89">
        <v>248</v>
      </c>
      <c r="B254" s="90"/>
      <c r="C254" s="90"/>
      <c r="D254" s="92"/>
      <c r="E254" s="90"/>
      <c r="F254" s="89"/>
      <c r="G254" s="89"/>
      <c r="H254" s="89"/>
      <c r="I254" s="89"/>
      <c r="K254" s="89"/>
      <c r="L254" s="89"/>
      <c r="M254" s="89"/>
      <c r="O254" s="90"/>
      <c r="P254" s="93"/>
      <c r="Q254" s="93"/>
      <c r="R254" s="93"/>
      <c r="S254" s="93"/>
      <c r="T254" s="93"/>
      <c r="U254" s="93"/>
      <c r="V254" s="93"/>
      <c r="W254" s="136"/>
      <c r="X254" s="91"/>
    </row>
    <row r="255" spans="1:24" ht="24" customHeight="1">
      <c r="A255" s="89">
        <v>249</v>
      </c>
      <c r="B255" s="90"/>
      <c r="C255" s="90"/>
      <c r="D255" s="92"/>
      <c r="E255" s="90"/>
      <c r="F255" s="89"/>
      <c r="G255" s="89"/>
      <c r="H255" s="89"/>
      <c r="I255" s="89"/>
      <c r="K255" s="89"/>
      <c r="L255" s="89"/>
      <c r="M255" s="89"/>
      <c r="O255" s="90"/>
      <c r="P255" s="93"/>
      <c r="Q255" s="93"/>
      <c r="R255" s="93"/>
      <c r="S255" s="93"/>
      <c r="T255" s="93"/>
      <c r="U255" s="93"/>
      <c r="V255" s="93"/>
      <c r="W255" s="136"/>
      <c r="X255" s="91"/>
    </row>
    <row r="256" spans="1:24" ht="24" customHeight="1">
      <c r="A256" s="89">
        <v>250</v>
      </c>
      <c r="B256" s="90"/>
      <c r="C256" s="90"/>
      <c r="D256" s="92"/>
      <c r="E256" s="90"/>
      <c r="F256" s="89"/>
      <c r="G256" s="89"/>
      <c r="H256" s="89"/>
      <c r="I256" s="89"/>
      <c r="K256" s="89"/>
      <c r="L256" s="89"/>
      <c r="M256" s="89"/>
      <c r="O256" s="90"/>
      <c r="P256" s="93"/>
      <c r="Q256" s="93"/>
      <c r="R256" s="93"/>
      <c r="S256" s="93"/>
      <c r="T256" s="93"/>
      <c r="U256" s="93"/>
      <c r="V256" s="93"/>
      <c r="W256" s="136"/>
      <c r="X256" s="91"/>
    </row>
    <row r="257" spans="1:24" ht="24" customHeight="1">
      <c r="A257" s="89">
        <v>251</v>
      </c>
      <c r="B257" s="90"/>
      <c r="C257" s="90"/>
      <c r="D257" s="92"/>
      <c r="E257" s="90"/>
      <c r="F257" s="89"/>
      <c r="G257" s="89"/>
      <c r="H257" s="89"/>
      <c r="I257" s="89"/>
      <c r="K257" s="89"/>
      <c r="L257" s="89"/>
      <c r="M257" s="89"/>
      <c r="O257" s="90"/>
      <c r="P257" s="93"/>
      <c r="Q257" s="93"/>
      <c r="R257" s="93"/>
      <c r="S257" s="93"/>
      <c r="T257" s="93"/>
      <c r="U257" s="93"/>
      <c r="V257" s="93"/>
      <c r="W257" s="136"/>
      <c r="X257" s="91"/>
    </row>
    <row r="258" spans="1:24" ht="24" customHeight="1">
      <c r="A258" s="89">
        <v>252</v>
      </c>
      <c r="B258" s="90"/>
      <c r="C258" s="90"/>
      <c r="D258" s="92"/>
      <c r="E258" s="90"/>
      <c r="F258" s="89"/>
      <c r="G258" s="89"/>
      <c r="H258" s="89"/>
      <c r="I258" s="89"/>
      <c r="K258" s="89"/>
      <c r="L258" s="89"/>
      <c r="M258" s="89"/>
      <c r="O258" s="90"/>
      <c r="P258" s="93"/>
      <c r="Q258" s="93"/>
      <c r="R258" s="93"/>
      <c r="S258" s="93"/>
      <c r="T258" s="93"/>
      <c r="U258" s="93"/>
      <c r="V258" s="93"/>
      <c r="W258" s="136"/>
      <c r="X258" s="91"/>
    </row>
    <row r="259" spans="1:24" ht="24" customHeight="1">
      <c r="A259" s="89">
        <v>253</v>
      </c>
      <c r="B259" s="90"/>
      <c r="C259" s="90"/>
      <c r="D259" s="92"/>
      <c r="E259" s="90"/>
      <c r="F259" s="89"/>
      <c r="G259" s="89"/>
      <c r="H259" s="89"/>
      <c r="I259" s="89"/>
      <c r="K259" s="89"/>
      <c r="L259" s="89"/>
      <c r="M259" s="89"/>
      <c r="O259" s="90"/>
      <c r="P259" s="93"/>
      <c r="Q259" s="93"/>
      <c r="R259" s="93"/>
      <c r="S259" s="93"/>
      <c r="T259" s="93"/>
      <c r="U259" s="93"/>
      <c r="V259" s="93"/>
      <c r="W259" s="136"/>
      <c r="X259" s="91"/>
    </row>
    <row r="260" spans="1:24" ht="24" customHeight="1">
      <c r="A260" s="89">
        <v>254</v>
      </c>
      <c r="B260" s="90"/>
      <c r="C260" s="90"/>
      <c r="D260" s="92"/>
      <c r="E260" s="90"/>
      <c r="F260" s="89"/>
      <c r="G260" s="89"/>
      <c r="H260" s="89"/>
      <c r="I260" s="89"/>
      <c r="K260" s="89"/>
      <c r="L260" s="89"/>
      <c r="M260" s="89"/>
      <c r="O260" s="90"/>
      <c r="P260" s="93"/>
      <c r="Q260" s="93"/>
      <c r="R260" s="93"/>
      <c r="S260" s="93"/>
      <c r="T260" s="93"/>
      <c r="U260" s="93"/>
      <c r="V260" s="93"/>
      <c r="W260" s="136"/>
      <c r="X260" s="91"/>
    </row>
    <row r="261" spans="1:24" ht="24" customHeight="1">
      <c r="A261" s="89">
        <v>255</v>
      </c>
      <c r="B261" s="90"/>
      <c r="C261" s="90"/>
      <c r="D261" s="92"/>
      <c r="E261" s="90"/>
      <c r="F261" s="89"/>
      <c r="G261" s="89"/>
      <c r="H261" s="89"/>
      <c r="I261" s="89"/>
      <c r="K261" s="89"/>
      <c r="L261" s="89"/>
      <c r="M261" s="89"/>
      <c r="O261" s="90"/>
      <c r="P261" s="93"/>
      <c r="Q261" s="93"/>
      <c r="R261" s="93"/>
      <c r="S261" s="93"/>
      <c r="T261" s="93"/>
      <c r="U261" s="93"/>
      <c r="V261" s="93"/>
      <c r="W261" s="136"/>
      <c r="X261" s="91"/>
    </row>
    <row r="262" spans="1:24" ht="24" customHeight="1">
      <c r="A262" s="89">
        <v>256</v>
      </c>
      <c r="B262" s="90"/>
      <c r="C262" s="90"/>
      <c r="D262" s="92"/>
      <c r="E262" s="90"/>
      <c r="F262" s="89"/>
      <c r="G262" s="89"/>
      <c r="H262" s="89"/>
      <c r="I262" s="89"/>
      <c r="K262" s="89"/>
      <c r="L262" s="89"/>
      <c r="M262" s="89"/>
      <c r="O262" s="90"/>
      <c r="P262" s="93"/>
      <c r="Q262" s="93"/>
      <c r="R262" s="93"/>
      <c r="S262" s="93"/>
      <c r="T262" s="93"/>
      <c r="U262" s="93"/>
      <c r="V262" s="93"/>
      <c r="W262" s="136"/>
      <c r="X262" s="91"/>
    </row>
    <row r="263" spans="1:24" ht="24" customHeight="1">
      <c r="A263" s="89">
        <v>257</v>
      </c>
      <c r="B263" s="90"/>
      <c r="C263" s="90"/>
      <c r="D263" s="92"/>
      <c r="E263" s="90"/>
      <c r="F263" s="89"/>
      <c r="G263" s="89"/>
      <c r="H263" s="89"/>
      <c r="I263" s="89"/>
      <c r="J263" s="89" t="str">
        <f>IF(C263="","",G263+I263)</f>
        <v/>
      </c>
      <c r="K263" s="89"/>
      <c r="L263" s="89"/>
      <c r="M263" s="89"/>
      <c r="N263" s="89" t="str">
        <f>IF(C263="","",K263+M263)</f>
        <v/>
      </c>
      <c r="O263" s="90"/>
      <c r="P263" s="93"/>
      <c r="Q263" s="93"/>
      <c r="R263" s="93"/>
      <c r="S263" s="93"/>
      <c r="T263" s="93"/>
      <c r="U263" s="93"/>
      <c r="V263" s="93"/>
      <c r="W263" s="136"/>
      <c r="X263" s="91"/>
    </row>
    <row r="264" spans="1:24" ht="24" customHeight="1">
      <c r="A264" s="89">
        <v>258</v>
      </c>
      <c r="B264" s="90"/>
      <c r="C264" s="90"/>
      <c r="D264" s="92"/>
      <c r="E264" s="90"/>
      <c r="F264" s="89"/>
      <c r="G264" s="89"/>
      <c r="H264" s="89"/>
      <c r="I264" s="89"/>
      <c r="K264" s="89"/>
      <c r="L264" s="89"/>
      <c r="M264" s="89"/>
      <c r="O264" s="90"/>
      <c r="P264" s="93"/>
      <c r="Q264" s="93"/>
      <c r="R264" s="93"/>
      <c r="S264" s="93"/>
      <c r="T264" s="93"/>
      <c r="U264" s="93"/>
      <c r="V264" s="93"/>
      <c r="W264" s="136"/>
      <c r="X264" s="91"/>
    </row>
    <row r="265" spans="1:24" ht="24" customHeight="1">
      <c r="A265" s="89">
        <v>259</v>
      </c>
      <c r="B265" s="90"/>
      <c r="C265" s="90"/>
      <c r="D265" s="92"/>
      <c r="E265" s="90"/>
      <c r="F265" s="89"/>
      <c r="G265" s="89"/>
      <c r="H265" s="89"/>
      <c r="I265" s="89"/>
      <c r="K265" s="89"/>
      <c r="L265" s="89"/>
      <c r="M265" s="89"/>
      <c r="O265" s="90"/>
      <c r="P265" s="93"/>
      <c r="Q265" s="93"/>
      <c r="R265" s="93"/>
      <c r="S265" s="93"/>
      <c r="T265" s="93"/>
      <c r="U265" s="93"/>
      <c r="V265" s="93"/>
      <c r="W265" s="136"/>
      <c r="X265" s="91"/>
    </row>
    <row r="266" spans="1:24" ht="24" customHeight="1">
      <c r="A266" s="89">
        <v>260</v>
      </c>
      <c r="B266" s="90"/>
      <c r="C266" s="90"/>
      <c r="D266" s="92"/>
      <c r="E266" s="90"/>
      <c r="F266" s="89"/>
      <c r="G266" s="89"/>
      <c r="H266" s="89"/>
      <c r="I266" s="89"/>
      <c r="K266" s="89"/>
      <c r="L266" s="89"/>
      <c r="M266" s="89"/>
      <c r="O266" s="90"/>
      <c r="P266" s="93"/>
      <c r="Q266" s="93"/>
      <c r="R266" s="93"/>
      <c r="S266" s="93"/>
      <c r="T266" s="93"/>
      <c r="U266" s="93"/>
      <c r="V266" s="93"/>
      <c r="W266" s="136"/>
      <c r="X266" s="91"/>
    </row>
    <row r="267" spans="1:24" ht="24" customHeight="1">
      <c r="A267" s="89">
        <v>261</v>
      </c>
      <c r="B267" s="90"/>
      <c r="C267" s="90"/>
      <c r="D267" s="92"/>
      <c r="E267" s="90"/>
      <c r="F267" s="89"/>
      <c r="G267" s="89"/>
      <c r="H267" s="89"/>
      <c r="I267" s="89"/>
      <c r="K267" s="89"/>
      <c r="L267" s="89"/>
      <c r="M267" s="89"/>
      <c r="O267" s="90"/>
      <c r="P267" s="93"/>
      <c r="Q267" s="93"/>
      <c r="R267" s="93"/>
      <c r="S267" s="93"/>
      <c r="T267" s="93"/>
      <c r="U267" s="93"/>
      <c r="V267" s="93"/>
      <c r="W267" s="136"/>
      <c r="X267" s="91"/>
    </row>
    <row r="268" spans="1:24" ht="24" customHeight="1">
      <c r="A268" s="89">
        <v>262</v>
      </c>
      <c r="B268" s="90"/>
      <c r="C268" s="90"/>
      <c r="D268" s="92"/>
      <c r="E268" s="90"/>
      <c r="F268" s="89"/>
      <c r="G268" s="89"/>
      <c r="H268" s="89"/>
      <c r="I268" s="89"/>
      <c r="K268" s="89"/>
      <c r="L268" s="89"/>
      <c r="M268" s="89"/>
      <c r="O268" s="90"/>
      <c r="P268" s="93"/>
      <c r="Q268" s="93"/>
      <c r="R268" s="93"/>
      <c r="S268" s="93"/>
      <c r="T268" s="93"/>
      <c r="U268" s="93"/>
      <c r="V268" s="93"/>
      <c r="W268" s="136"/>
      <c r="X268" s="91"/>
    </row>
    <row r="269" spans="1:24" ht="24" customHeight="1">
      <c r="A269" s="89">
        <v>263</v>
      </c>
      <c r="B269" s="90"/>
      <c r="C269" s="90"/>
      <c r="D269" s="92"/>
      <c r="E269" s="90"/>
      <c r="F269" s="89"/>
      <c r="G269" s="89"/>
      <c r="H269" s="89"/>
      <c r="I269" s="89"/>
      <c r="K269" s="89"/>
      <c r="L269" s="89"/>
      <c r="M269" s="89"/>
      <c r="O269" s="90"/>
      <c r="P269" s="93"/>
      <c r="Q269" s="93"/>
      <c r="R269" s="93"/>
      <c r="S269" s="93"/>
      <c r="T269" s="93"/>
      <c r="U269" s="93"/>
      <c r="V269" s="93"/>
      <c r="W269" s="136"/>
      <c r="X269" s="91"/>
    </row>
    <row r="270" spans="1:24" ht="24" customHeight="1">
      <c r="A270" s="89">
        <v>264</v>
      </c>
      <c r="B270" s="90"/>
      <c r="C270" s="90"/>
      <c r="D270" s="92"/>
      <c r="E270" s="90"/>
      <c r="F270" s="89"/>
      <c r="G270" s="89"/>
      <c r="H270" s="89"/>
      <c r="I270" s="89"/>
      <c r="K270" s="89"/>
      <c r="L270" s="89"/>
      <c r="M270" s="89"/>
      <c r="O270" s="90"/>
      <c r="P270" s="93"/>
      <c r="Q270" s="93"/>
      <c r="R270" s="93"/>
      <c r="S270" s="93"/>
      <c r="T270" s="93"/>
      <c r="U270" s="93"/>
      <c r="V270" s="93"/>
      <c r="W270" s="136"/>
      <c r="X270" s="91"/>
    </row>
    <row r="271" spans="1:24" ht="62.1" customHeight="1">
      <c r="A271" s="89">
        <v>265</v>
      </c>
      <c r="B271" s="90" t="s">
        <v>2251</v>
      </c>
      <c r="C271" s="90" t="s">
        <v>2386</v>
      </c>
      <c r="D271" s="92"/>
      <c r="E271" s="90" t="s">
        <v>2275</v>
      </c>
      <c r="F271" s="89">
        <v>1280</v>
      </c>
      <c r="G271" s="89">
        <v>79</v>
      </c>
      <c r="H271" s="89" t="s">
        <v>2387</v>
      </c>
      <c r="I271" s="89">
        <v>15</v>
      </c>
      <c r="J271" s="136">
        <f>IF(C271="","",G271+I271)</f>
        <v>94</v>
      </c>
      <c r="K271" s="89">
        <v>44</v>
      </c>
      <c r="L271" s="89" t="s">
        <v>2388</v>
      </c>
      <c r="M271" s="89">
        <v>11</v>
      </c>
      <c r="N271" s="136">
        <f>IF(C271="","",K271+M271)</f>
        <v>55</v>
      </c>
      <c r="O271" s="90" t="s">
        <v>3231</v>
      </c>
      <c r="P271" s="93">
        <v>30</v>
      </c>
      <c r="Q271" s="93" t="s">
        <v>2386</v>
      </c>
      <c r="R271" s="93">
        <v>25</v>
      </c>
      <c r="S271" s="93" t="s">
        <v>3232</v>
      </c>
      <c r="T271" s="93">
        <v>25</v>
      </c>
      <c r="U271" s="93" t="s">
        <v>3233</v>
      </c>
      <c r="V271" s="93">
        <v>20</v>
      </c>
      <c r="W271" s="136" t="s">
        <v>2162</v>
      </c>
      <c r="X271" s="91" t="s">
        <v>2389</v>
      </c>
    </row>
    <row r="272" spans="1:24" ht="24" customHeight="1">
      <c r="A272" s="89">
        <v>266</v>
      </c>
      <c r="B272" s="90"/>
      <c r="C272" s="90"/>
      <c r="D272" s="92"/>
      <c r="E272" s="90"/>
      <c r="F272" s="89"/>
      <c r="G272" s="89"/>
      <c r="H272" s="89"/>
      <c r="I272" s="89"/>
      <c r="K272" s="89"/>
      <c r="L272" s="89"/>
      <c r="M272" s="89"/>
      <c r="O272" s="90"/>
      <c r="P272" s="93"/>
      <c r="Q272" s="93"/>
      <c r="R272" s="93"/>
      <c r="S272" s="93"/>
      <c r="T272" s="93"/>
      <c r="U272" s="93"/>
      <c r="V272" s="93"/>
      <c r="W272" s="136"/>
      <c r="X272" s="91"/>
    </row>
    <row r="273" spans="1:24" ht="24" customHeight="1">
      <c r="A273" s="89">
        <v>267</v>
      </c>
      <c r="B273" s="90"/>
      <c r="C273" s="90"/>
      <c r="D273" s="92"/>
      <c r="E273" s="90"/>
      <c r="F273" s="89"/>
      <c r="G273" s="89"/>
      <c r="H273" s="89"/>
      <c r="I273" s="89"/>
      <c r="K273" s="89"/>
      <c r="L273" s="89"/>
      <c r="M273" s="89"/>
      <c r="O273" s="90"/>
      <c r="P273" s="93"/>
      <c r="Q273" s="93"/>
      <c r="R273" s="93"/>
      <c r="S273" s="93"/>
      <c r="T273" s="93"/>
      <c r="U273" s="93"/>
      <c r="V273" s="93"/>
      <c r="W273" s="136"/>
      <c r="X273" s="91"/>
    </row>
    <row r="274" spans="1:24" ht="24" customHeight="1">
      <c r="A274" s="89">
        <v>268</v>
      </c>
      <c r="B274" s="90"/>
      <c r="C274" s="90"/>
      <c r="D274" s="92"/>
      <c r="E274" s="90"/>
      <c r="F274" s="89"/>
      <c r="G274" s="89"/>
      <c r="H274" s="89"/>
      <c r="I274" s="89"/>
      <c r="K274" s="89"/>
      <c r="L274" s="89"/>
      <c r="M274" s="89"/>
      <c r="O274" s="90"/>
      <c r="P274" s="93"/>
      <c r="Q274" s="93"/>
      <c r="R274" s="93"/>
      <c r="S274" s="93"/>
      <c r="T274" s="93"/>
      <c r="U274" s="93"/>
      <c r="V274" s="93"/>
      <c r="W274" s="136"/>
      <c r="X274" s="91"/>
    </row>
    <row r="275" spans="1:24" ht="24" customHeight="1">
      <c r="A275" s="89">
        <v>269</v>
      </c>
      <c r="B275" s="90"/>
      <c r="C275" s="90"/>
      <c r="D275" s="92"/>
      <c r="E275" s="90"/>
      <c r="F275" s="89"/>
      <c r="G275" s="89"/>
      <c r="H275" s="89"/>
      <c r="I275" s="89"/>
      <c r="K275" s="89"/>
      <c r="L275" s="89"/>
      <c r="M275" s="89"/>
      <c r="O275" s="90"/>
      <c r="P275" s="93"/>
      <c r="Q275" s="93"/>
      <c r="R275" s="93"/>
      <c r="S275" s="93"/>
      <c r="T275" s="93"/>
      <c r="U275" s="93"/>
      <c r="V275" s="93"/>
      <c r="W275" s="136"/>
      <c r="X275" s="91"/>
    </row>
    <row r="276" spans="1:24" ht="24" customHeight="1">
      <c r="A276" s="89">
        <v>270</v>
      </c>
      <c r="B276" s="90"/>
      <c r="C276" s="90"/>
      <c r="D276" s="92"/>
      <c r="E276" s="90"/>
      <c r="F276" s="89"/>
      <c r="G276" s="89"/>
      <c r="H276" s="89"/>
      <c r="I276" s="89"/>
      <c r="K276" s="89"/>
      <c r="L276" s="89"/>
      <c r="M276" s="89"/>
      <c r="O276" s="90"/>
      <c r="P276" s="93"/>
      <c r="Q276" s="93"/>
      <c r="R276" s="93"/>
      <c r="S276" s="93"/>
      <c r="T276" s="93"/>
      <c r="U276" s="93"/>
      <c r="V276" s="93"/>
      <c r="W276" s="136"/>
      <c r="X276" s="91"/>
    </row>
    <row r="277" spans="1:24" ht="24" customHeight="1">
      <c r="A277" s="89">
        <v>271</v>
      </c>
      <c r="B277" s="90"/>
      <c r="C277" s="90"/>
      <c r="D277" s="92"/>
      <c r="E277" s="90"/>
      <c r="F277" s="89"/>
      <c r="G277" s="89"/>
      <c r="H277" s="89"/>
      <c r="I277" s="89"/>
      <c r="K277" s="89"/>
      <c r="L277" s="89"/>
      <c r="M277" s="89"/>
      <c r="O277" s="90"/>
      <c r="P277" s="93"/>
      <c r="Q277" s="93"/>
      <c r="R277" s="93"/>
      <c r="S277" s="93"/>
      <c r="T277" s="93"/>
      <c r="U277" s="93"/>
      <c r="V277" s="93"/>
      <c r="W277" s="136"/>
      <c r="X277" s="91"/>
    </row>
    <row r="278" spans="1:24" ht="24" customHeight="1">
      <c r="A278" s="89">
        <v>272</v>
      </c>
      <c r="B278" s="90"/>
      <c r="C278" s="90"/>
      <c r="D278" s="92"/>
      <c r="E278" s="90"/>
      <c r="F278" s="89"/>
      <c r="G278" s="89"/>
      <c r="H278" s="89"/>
      <c r="I278" s="89"/>
      <c r="K278" s="89"/>
      <c r="L278" s="89"/>
      <c r="M278" s="89"/>
      <c r="O278" s="90"/>
      <c r="P278" s="93"/>
      <c r="Q278" s="93"/>
      <c r="R278" s="93"/>
      <c r="S278" s="93"/>
      <c r="T278" s="93"/>
      <c r="U278" s="93"/>
      <c r="V278" s="93"/>
      <c r="W278" s="136"/>
      <c r="X278" s="91"/>
    </row>
    <row r="279" spans="1:24" ht="24" customHeight="1">
      <c r="A279" s="89">
        <v>273</v>
      </c>
      <c r="B279" s="90"/>
      <c r="C279" s="90"/>
      <c r="D279" s="92"/>
      <c r="E279" s="90"/>
      <c r="F279" s="89"/>
      <c r="G279" s="89"/>
      <c r="H279" s="89"/>
      <c r="I279" s="89"/>
      <c r="K279" s="89"/>
      <c r="L279" s="89"/>
      <c r="M279" s="89"/>
      <c r="O279" s="90"/>
      <c r="P279" s="93"/>
      <c r="Q279" s="93"/>
      <c r="R279" s="93"/>
      <c r="S279" s="93"/>
      <c r="T279" s="93"/>
      <c r="U279" s="93"/>
      <c r="V279" s="93"/>
      <c r="W279" s="136"/>
      <c r="X279" s="91"/>
    </row>
    <row r="280" spans="1:24" ht="62.1" customHeight="1">
      <c r="A280" s="89">
        <v>274</v>
      </c>
      <c r="B280" s="90" t="s">
        <v>2251</v>
      </c>
      <c r="C280" s="90" t="s">
        <v>2390</v>
      </c>
      <c r="D280" s="92"/>
      <c r="E280" s="90" t="s">
        <v>2275</v>
      </c>
      <c r="F280" s="89">
        <v>920</v>
      </c>
      <c r="G280" s="89">
        <v>68</v>
      </c>
      <c r="H280" s="89" t="s">
        <v>2391</v>
      </c>
      <c r="I280" s="89">
        <v>14</v>
      </c>
      <c r="J280" s="89">
        <v>82</v>
      </c>
      <c r="K280" s="89">
        <v>38</v>
      </c>
      <c r="L280" s="89" t="s">
        <v>2392</v>
      </c>
      <c r="M280" s="89">
        <v>10</v>
      </c>
      <c r="N280" s="89">
        <v>48</v>
      </c>
      <c r="O280" s="90" t="s">
        <v>3234</v>
      </c>
      <c r="P280" s="93">
        <v>30</v>
      </c>
      <c r="Q280" s="93" t="s">
        <v>3235</v>
      </c>
      <c r="R280" s="93">
        <v>30</v>
      </c>
      <c r="S280" s="93" t="s">
        <v>3236</v>
      </c>
      <c r="T280" s="93">
        <v>25</v>
      </c>
      <c r="U280" s="93" t="s">
        <v>3237</v>
      </c>
      <c r="V280" s="93">
        <v>15</v>
      </c>
      <c r="W280" s="136" t="s">
        <v>2126</v>
      </c>
      <c r="X280" s="91" t="s">
        <v>2393</v>
      </c>
    </row>
    <row r="281" spans="1:24" ht="62.1" customHeight="1">
      <c r="A281" s="89">
        <v>275</v>
      </c>
      <c r="B281" s="90" t="s">
        <v>2251</v>
      </c>
      <c r="C281" s="90" t="s">
        <v>2394</v>
      </c>
      <c r="D281" s="92"/>
      <c r="E281" s="90" t="s">
        <v>2275</v>
      </c>
      <c r="F281" s="89">
        <v>980</v>
      </c>
      <c r="G281" s="89">
        <v>72</v>
      </c>
      <c r="H281" s="89" t="s">
        <v>2395</v>
      </c>
      <c r="I281" s="89">
        <v>15</v>
      </c>
      <c r="J281" s="89">
        <v>87</v>
      </c>
      <c r="K281" s="89">
        <v>40</v>
      </c>
      <c r="L281" s="89" t="s">
        <v>2396</v>
      </c>
      <c r="M281" s="89">
        <v>12</v>
      </c>
      <c r="N281" s="89">
        <v>52</v>
      </c>
      <c r="O281" s="90" t="s">
        <v>3238</v>
      </c>
      <c r="P281" s="93">
        <v>30</v>
      </c>
      <c r="Q281" s="93" t="s">
        <v>3239</v>
      </c>
      <c r="R281" s="93">
        <v>25</v>
      </c>
      <c r="S281" s="93" t="s">
        <v>3240</v>
      </c>
      <c r="T281" s="93">
        <v>25</v>
      </c>
      <c r="U281" s="93" t="s">
        <v>3241</v>
      </c>
      <c r="V281" s="93">
        <v>20</v>
      </c>
      <c r="W281" s="136" t="s">
        <v>2126</v>
      </c>
      <c r="X281" s="91" t="s">
        <v>2397</v>
      </c>
    </row>
    <row r="282" spans="1:24" ht="62.1" customHeight="1">
      <c r="A282" s="89">
        <v>276</v>
      </c>
      <c r="B282" s="90" t="s">
        <v>2251</v>
      </c>
      <c r="C282" s="90" t="s">
        <v>2398</v>
      </c>
      <c r="D282" s="92"/>
      <c r="E282" s="90" t="s">
        <v>2275</v>
      </c>
      <c r="F282" s="89">
        <v>1080</v>
      </c>
      <c r="G282" s="89">
        <v>74</v>
      </c>
      <c r="H282" s="89" t="s">
        <v>2399</v>
      </c>
      <c r="I282" s="89">
        <v>16</v>
      </c>
      <c r="J282" s="89">
        <v>90</v>
      </c>
      <c r="K282" s="89">
        <v>42</v>
      </c>
      <c r="L282" s="89" t="s">
        <v>2400</v>
      </c>
      <c r="M282" s="89">
        <v>12</v>
      </c>
      <c r="N282" s="89">
        <v>54</v>
      </c>
      <c r="O282" s="90" t="s">
        <v>3242</v>
      </c>
      <c r="P282" s="93">
        <v>30</v>
      </c>
      <c r="Q282" s="93" t="s">
        <v>3243</v>
      </c>
      <c r="R282" s="93">
        <v>30</v>
      </c>
      <c r="S282" s="93" t="s">
        <v>3244</v>
      </c>
      <c r="T282" s="93">
        <v>20</v>
      </c>
      <c r="U282" s="93" t="s">
        <v>3245</v>
      </c>
      <c r="V282" s="93">
        <v>20</v>
      </c>
      <c r="W282" s="136" t="s">
        <v>2126</v>
      </c>
      <c r="X282" s="91" t="s">
        <v>2401</v>
      </c>
    </row>
    <row r="283" spans="1:24" ht="62.1" customHeight="1">
      <c r="A283" s="89">
        <v>277</v>
      </c>
      <c r="B283" s="90" t="s">
        <v>2251</v>
      </c>
      <c r="C283" s="90" t="s">
        <v>2402</v>
      </c>
      <c r="D283" s="92"/>
      <c r="E283" s="90" t="s">
        <v>2275</v>
      </c>
      <c r="F283" s="89">
        <v>1160</v>
      </c>
      <c r="G283" s="89">
        <v>78</v>
      </c>
      <c r="H283" s="89" t="s">
        <v>2403</v>
      </c>
      <c r="I283" s="89">
        <v>17</v>
      </c>
      <c r="J283" s="89">
        <v>95</v>
      </c>
      <c r="K283" s="89">
        <v>43</v>
      </c>
      <c r="L283" s="89" t="s">
        <v>2404</v>
      </c>
      <c r="M283" s="89">
        <v>11</v>
      </c>
      <c r="N283" s="89">
        <v>54</v>
      </c>
      <c r="O283" s="90" t="s">
        <v>3246</v>
      </c>
      <c r="P283" s="93">
        <v>35</v>
      </c>
      <c r="Q283" s="93" t="s">
        <v>3247</v>
      </c>
      <c r="R283" s="93">
        <v>25</v>
      </c>
      <c r="S283" s="93" t="s">
        <v>3248</v>
      </c>
      <c r="T283" s="93">
        <v>25</v>
      </c>
      <c r="U283" s="93" t="s">
        <v>3249</v>
      </c>
      <c r="V283" s="93">
        <v>15</v>
      </c>
      <c r="W283" s="136" t="s">
        <v>2126</v>
      </c>
      <c r="X283" s="91" t="s">
        <v>2405</v>
      </c>
    </row>
    <row r="284" spans="1:24" ht="24" customHeight="1">
      <c r="A284" s="89">
        <v>278</v>
      </c>
      <c r="B284" s="90"/>
      <c r="C284" s="90"/>
      <c r="D284" s="92"/>
      <c r="E284" s="90"/>
      <c r="F284" s="89"/>
      <c r="G284" s="89"/>
      <c r="H284" s="89"/>
      <c r="I284" s="89"/>
      <c r="K284" s="89"/>
      <c r="L284" s="89"/>
      <c r="M284" s="89"/>
      <c r="O284" s="90"/>
      <c r="P284" s="93"/>
      <c r="Q284" s="93"/>
      <c r="R284" s="93"/>
      <c r="S284" s="93"/>
      <c r="T284" s="93"/>
      <c r="U284" s="93"/>
      <c r="V284" s="93"/>
      <c r="W284" s="136"/>
      <c r="X284" s="91"/>
    </row>
    <row r="285" spans="1:24" ht="62.1" customHeight="1">
      <c r="A285" s="89">
        <v>279</v>
      </c>
      <c r="B285" s="90" t="s">
        <v>2251</v>
      </c>
      <c r="C285" s="90" t="s">
        <v>2406</v>
      </c>
      <c r="D285" s="92"/>
      <c r="E285" s="90" t="s">
        <v>2280</v>
      </c>
      <c r="F285" s="89">
        <v>1520</v>
      </c>
      <c r="G285" s="89">
        <v>83</v>
      </c>
      <c r="H285" s="89" t="s">
        <v>2407</v>
      </c>
      <c r="I285" s="89">
        <v>19</v>
      </c>
      <c r="J285" s="89">
        <v>102</v>
      </c>
      <c r="K285" s="89">
        <v>47</v>
      </c>
      <c r="L285" s="89" t="s">
        <v>2408</v>
      </c>
      <c r="M285" s="89">
        <v>14</v>
      </c>
      <c r="N285" s="89">
        <v>61</v>
      </c>
      <c r="O285" s="90" t="s">
        <v>3250</v>
      </c>
      <c r="P285" s="93">
        <v>25</v>
      </c>
      <c r="Q285" s="93" t="s">
        <v>3251</v>
      </c>
      <c r="R285" s="93">
        <v>30</v>
      </c>
      <c r="S285" s="93" t="s">
        <v>3252</v>
      </c>
      <c r="T285" s="93">
        <v>25</v>
      </c>
      <c r="U285" s="93" t="s">
        <v>3253</v>
      </c>
      <c r="V285" s="93">
        <v>20</v>
      </c>
      <c r="W285" s="136" t="s">
        <v>2126</v>
      </c>
      <c r="X285" s="91" t="s">
        <v>2409</v>
      </c>
    </row>
    <row r="286" spans="1:24" ht="62.1" customHeight="1">
      <c r="A286" s="89">
        <v>280</v>
      </c>
      <c r="B286" s="90" t="s">
        <v>2251</v>
      </c>
      <c r="C286" s="90" t="s">
        <v>2410</v>
      </c>
      <c r="D286" s="92"/>
      <c r="E286" s="90" t="s">
        <v>2280</v>
      </c>
      <c r="F286" s="89">
        <v>1800</v>
      </c>
      <c r="G286" s="89">
        <v>88</v>
      </c>
      <c r="H286" s="89" t="s">
        <v>2411</v>
      </c>
      <c r="I286" s="89">
        <v>20</v>
      </c>
      <c r="J286" s="89">
        <v>108</v>
      </c>
      <c r="K286" s="89">
        <v>50</v>
      </c>
      <c r="L286" s="89" t="s">
        <v>2412</v>
      </c>
      <c r="M286" s="89">
        <v>15</v>
      </c>
      <c r="N286" s="89">
        <v>65</v>
      </c>
      <c r="O286" s="90" t="s">
        <v>3254</v>
      </c>
      <c r="P286" s="93">
        <v>25</v>
      </c>
      <c r="Q286" s="93" t="s">
        <v>3255</v>
      </c>
      <c r="R286" s="93">
        <v>30</v>
      </c>
      <c r="S286" s="93" t="s">
        <v>3256</v>
      </c>
      <c r="T286" s="93">
        <v>25</v>
      </c>
      <c r="U286" s="93" t="s">
        <v>3257</v>
      </c>
      <c r="V286" s="93">
        <v>20</v>
      </c>
      <c r="W286" s="136" t="s">
        <v>2126</v>
      </c>
      <c r="X286" s="91" t="s">
        <v>2413</v>
      </c>
    </row>
    <row r="287" spans="1:24" ht="24" customHeight="1">
      <c r="A287" s="89">
        <v>281</v>
      </c>
      <c r="B287" s="90"/>
      <c r="C287" s="90"/>
      <c r="D287" s="92"/>
      <c r="E287" s="90"/>
      <c r="F287" s="89"/>
      <c r="G287" s="89"/>
      <c r="H287" s="89"/>
      <c r="I287" s="89"/>
      <c r="K287" s="89"/>
      <c r="L287" s="89"/>
      <c r="M287" s="89"/>
      <c r="O287" s="90"/>
      <c r="P287" s="93"/>
      <c r="Q287" s="93"/>
      <c r="R287" s="93"/>
      <c r="S287" s="93"/>
      <c r="T287" s="93"/>
      <c r="U287" s="93"/>
      <c r="V287" s="93"/>
      <c r="W287" s="136"/>
      <c r="X287" s="91"/>
    </row>
    <row r="288" spans="1:24" ht="24" customHeight="1">
      <c r="A288" s="89">
        <v>282</v>
      </c>
      <c r="B288" s="90"/>
      <c r="C288" s="90"/>
      <c r="D288" s="92"/>
      <c r="E288" s="90"/>
      <c r="F288" s="89"/>
      <c r="G288" s="89"/>
      <c r="H288" s="89"/>
      <c r="I288" s="89"/>
      <c r="K288" s="89"/>
      <c r="L288" s="89"/>
      <c r="M288" s="89"/>
      <c r="O288" s="90"/>
      <c r="P288" s="93"/>
      <c r="Q288" s="93"/>
      <c r="R288" s="93"/>
      <c r="S288" s="93"/>
      <c r="T288" s="93"/>
      <c r="U288" s="93"/>
      <c r="V288" s="93"/>
      <c r="W288" s="136"/>
      <c r="X288" s="91"/>
    </row>
    <row r="289" spans="1:24" ht="62.1" customHeight="1">
      <c r="A289" s="89">
        <v>283</v>
      </c>
      <c r="B289" s="90" t="s">
        <v>2251</v>
      </c>
      <c r="C289" s="90" t="s">
        <v>2414</v>
      </c>
      <c r="D289" s="92"/>
      <c r="E289" s="90" t="s">
        <v>2305</v>
      </c>
      <c r="F289" s="89">
        <v>5400</v>
      </c>
      <c r="G289" s="89">
        <v>98</v>
      </c>
      <c r="H289" s="89" t="s">
        <v>2415</v>
      </c>
      <c r="I289" s="89">
        <v>23</v>
      </c>
      <c r="J289" s="89">
        <v>121</v>
      </c>
      <c r="K289" s="89">
        <v>59</v>
      </c>
      <c r="L289" s="89" t="s">
        <v>2416</v>
      </c>
      <c r="M289" s="89">
        <v>18</v>
      </c>
      <c r="N289" s="89">
        <v>77</v>
      </c>
      <c r="O289" s="90" t="s">
        <v>3258</v>
      </c>
      <c r="P289" s="93">
        <v>25</v>
      </c>
      <c r="Q289" s="93" t="s">
        <v>3259</v>
      </c>
      <c r="R289" s="93">
        <v>25</v>
      </c>
      <c r="S289" s="93" t="s">
        <v>3260</v>
      </c>
      <c r="T289" s="93">
        <v>25</v>
      </c>
      <c r="U289" s="93" t="s">
        <v>3261</v>
      </c>
      <c r="V289" s="93">
        <v>25</v>
      </c>
      <c r="W289" s="136" t="s">
        <v>2126</v>
      </c>
      <c r="X289" s="91" t="s">
        <v>2417</v>
      </c>
    </row>
    <row r="290" spans="1:24" ht="62.1" customHeight="1">
      <c r="A290" s="89">
        <v>284</v>
      </c>
      <c r="B290" s="90" t="s">
        <v>2241</v>
      </c>
      <c r="C290" s="90" t="s">
        <v>2418</v>
      </c>
      <c r="D290" s="92"/>
      <c r="E290" s="90" t="s">
        <v>2350</v>
      </c>
      <c r="F290" s="89">
        <v>8600</v>
      </c>
      <c r="G290" s="89">
        <v>112</v>
      </c>
      <c r="H290" s="89" t="s">
        <v>2419</v>
      </c>
      <c r="I290" s="89">
        <v>28</v>
      </c>
      <c r="J290" s="89">
        <v>140</v>
      </c>
      <c r="K290" s="89">
        <v>69</v>
      </c>
      <c r="L290" s="89" t="s">
        <v>2420</v>
      </c>
      <c r="M290" s="89">
        <v>21</v>
      </c>
      <c r="N290" s="89">
        <v>90</v>
      </c>
      <c r="O290" s="90" t="s">
        <v>3262</v>
      </c>
      <c r="P290" s="93">
        <v>25</v>
      </c>
      <c r="Q290" s="93" t="s">
        <v>3263</v>
      </c>
      <c r="R290" s="93">
        <v>25</v>
      </c>
      <c r="S290" s="93" t="s">
        <v>3264</v>
      </c>
      <c r="T290" s="93">
        <v>25</v>
      </c>
      <c r="U290" s="93" t="s">
        <v>3265</v>
      </c>
      <c r="V290" s="93">
        <v>25</v>
      </c>
      <c r="W290" s="136" t="s">
        <v>2126</v>
      </c>
      <c r="X290" s="91" t="s">
        <v>2421</v>
      </c>
    </row>
    <row r="291" spans="1:24" ht="24" customHeight="1">
      <c r="A291" s="89">
        <v>285</v>
      </c>
      <c r="B291" s="90"/>
      <c r="C291" s="90"/>
      <c r="D291" s="92"/>
      <c r="E291" s="90"/>
      <c r="F291" s="89"/>
      <c r="G291" s="89"/>
      <c r="H291" s="89"/>
      <c r="I291" s="89"/>
      <c r="K291" s="89"/>
      <c r="L291" s="89"/>
      <c r="M291" s="89"/>
      <c r="O291" s="90"/>
      <c r="P291" s="93"/>
      <c r="Q291" s="93"/>
      <c r="R291" s="93"/>
      <c r="S291" s="93"/>
      <c r="T291" s="93"/>
      <c r="U291" s="93"/>
      <c r="V291" s="93"/>
      <c r="W291" s="91"/>
      <c r="X291" s="91"/>
    </row>
    <row r="292" spans="1:24" ht="24" customHeight="1">
      <c r="A292" s="89">
        <v>286</v>
      </c>
      <c r="B292" s="90"/>
      <c r="C292" s="90"/>
      <c r="D292" s="92"/>
      <c r="E292" s="90"/>
      <c r="F292" s="89"/>
      <c r="G292" s="89"/>
      <c r="H292" s="89"/>
      <c r="I292" s="89"/>
      <c r="K292" s="89"/>
      <c r="L292" s="89"/>
      <c r="M292" s="89"/>
      <c r="O292" s="90"/>
      <c r="P292" s="93"/>
      <c r="Q292" s="93"/>
      <c r="R292" s="93"/>
      <c r="S292" s="93"/>
      <c r="T292" s="93"/>
      <c r="U292" s="93"/>
      <c r="V292" s="93"/>
      <c r="W292" s="91"/>
      <c r="X292" s="91"/>
    </row>
    <row r="293" spans="1:24" ht="24" customHeight="1">
      <c r="A293" s="89">
        <v>287</v>
      </c>
      <c r="B293" s="90"/>
      <c r="C293" s="90"/>
      <c r="D293" s="92"/>
      <c r="E293" s="90"/>
      <c r="F293" s="89"/>
      <c r="G293" s="89"/>
      <c r="H293" s="89"/>
      <c r="I293" s="89"/>
      <c r="K293" s="89"/>
      <c r="L293" s="89"/>
      <c r="M293" s="89"/>
      <c r="O293" s="90"/>
      <c r="P293" s="93"/>
      <c r="Q293" s="93"/>
      <c r="R293" s="93"/>
      <c r="S293" s="93"/>
      <c r="T293" s="93"/>
      <c r="U293" s="93"/>
      <c r="V293" s="93"/>
      <c r="W293" s="91"/>
      <c r="X293" s="91"/>
    </row>
    <row r="294" spans="1:24" ht="24" customHeight="1">
      <c r="A294" s="89">
        <v>288</v>
      </c>
      <c r="B294" s="90"/>
      <c r="C294" s="90"/>
      <c r="D294" s="92"/>
      <c r="E294" s="90"/>
      <c r="F294" s="89"/>
      <c r="G294" s="89"/>
      <c r="H294" s="89"/>
      <c r="I294" s="89"/>
      <c r="K294" s="89"/>
      <c r="L294" s="89"/>
      <c r="M294" s="89"/>
      <c r="O294" s="90"/>
      <c r="P294" s="93"/>
      <c r="Q294" s="93"/>
      <c r="R294" s="93"/>
      <c r="S294" s="93"/>
      <c r="T294" s="93"/>
      <c r="U294" s="93"/>
      <c r="V294" s="93"/>
      <c r="W294" s="91"/>
      <c r="X294" s="91"/>
    </row>
    <row r="295" spans="1:24" ht="24" customHeight="1">
      <c r="A295" s="89">
        <v>289</v>
      </c>
      <c r="B295" s="90"/>
      <c r="C295" s="90"/>
      <c r="D295" s="92"/>
      <c r="E295" s="90"/>
      <c r="F295" s="89"/>
      <c r="G295" s="89"/>
      <c r="H295" s="89"/>
      <c r="I295" s="89"/>
      <c r="K295" s="89"/>
      <c r="L295" s="89"/>
      <c r="M295" s="89"/>
      <c r="O295" s="90"/>
      <c r="P295" s="93"/>
      <c r="Q295" s="93"/>
      <c r="R295" s="93"/>
      <c r="S295" s="93"/>
      <c r="T295" s="93"/>
      <c r="U295" s="93"/>
      <c r="V295" s="93"/>
      <c r="W295" s="91"/>
      <c r="X295" s="91"/>
    </row>
    <row r="296" spans="1:24" ht="24" customHeight="1">
      <c r="A296" s="89">
        <v>290</v>
      </c>
      <c r="B296" s="90"/>
      <c r="C296" s="90"/>
      <c r="D296" s="92"/>
      <c r="E296" s="90"/>
      <c r="F296" s="89"/>
      <c r="G296" s="89"/>
      <c r="H296" s="89"/>
      <c r="I296" s="89"/>
      <c r="K296" s="89"/>
      <c r="L296" s="89"/>
      <c r="M296" s="89"/>
      <c r="O296" s="90"/>
      <c r="P296" s="93"/>
      <c r="Q296" s="93"/>
      <c r="R296" s="93"/>
      <c r="S296" s="93"/>
      <c r="T296" s="93"/>
      <c r="U296" s="93"/>
      <c r="V296" s="93"/>
      <c r="W296" s="91"/>
      <c r="X296" s="91"/>
    </row>
    <row r="297" spans="1:24" ht="24" customHeight="1">
      <c r="A297" s="89">
        <v>291</v>
      </c>
      <c r="B297" s="90"/>
      <c r="C297" s="90"/>
      <c r="D297" s="92"/>
      <c r="E297" s="90"/>
      <c r="F297" s="89"/>
      <c r="G297" s="89"/>
      <c r="H297" s="89"/>
      <c r="I297" s="89"/>
      <c r="K297" s="89"/>
      <c r="L297" s="89"/>
      <c r="M297" s="89"/>
      <c r="O297" s="90"/>
      <c r="P297" s="93"/>
      <c r="Q297" s="93"/>
      <c r="R297" s="93"/>
      <c r="S297" s="93"/>
      <c r="T297" s="93"/>
      <c r="U297" s="93"/>
      <c r="V297" s="93"/>
      <c r="W297" s="91"/>
      <c r="X297" s="91"/>
    </row>
    <row r="298" spans="1:24" ht="24" customHeight="1">
      <c r="A298" s="89">
        <v>292</v>
      </c>
      <c r="B298" s="90"/>
      <c r="C298" s="90"/>
      <c r="D298" s="92"/>
      <c r="E298" s="90"/>
      <c r="F298" s="89"/>
      <c r="G298" s="89"/>
      <c r="H298" s="89"/>
      <c r="I298" s="89"/>
      <c r="K298" s="89"/>
      <c r="L298" s="89"/>
      <c r="M298" s="89"/>
      <c r="O298" s="90"/>
      <c r="P298" s="93"/>
      <c r="Q298" s="93"/>
      <c r="R298" s="93"/>
      <c r="S298" s="93"/>
      <c r="T298" s="93"/>
      <c r="U298" s="93"/>
      <c r="V298" s="93"/>
      <c r="W298" s="91"/>
      <c r="X298" s="91"/>
    </row>
    <row r="299" spans="1:24" ht="24" customHeight="1">
      <c r="A299" s="89">
        <v>293</v>
      </c>
      <c r="B299" s="90"/>
      <c r="C299" s="90"/>
      <c r="D299" s="92"/>
      <c r="E299" s="90"/>
      <c r="F299" s="89"/>
      <c r="G299" s="89"/>
      <c r="H299" s="89"/>
      <c r="I299" s="89"/>
      <c r="K299" s="89"/>
      <c r="L299" s="89"/>
      <c r="M299" s="89"/>
      <c r="O299" s="90"/>
      <c r="P299" s="93"/>
      <c r="Q299" s="93"/>
      <c r="R299" s="93"/>
      <c r="S299" s="93"/>
      <c r="T299" s="93"/>
      <c r="U299" s="93"/>
      <c r="V299" s="93"/>
      <c r="W299" s="91"/>
      <c r="X299" s="91"/>
    </row>
    <row r="300" spans="1:24" ht="24" customHeight="1">
      <c r="A300" s="89">
        <v>294</v>
      </c>
      <c r="B300" s="90"/>
      <c r="C300" s="90"/>
      <c r="D300" s="92"/>
      <c r="E300" s="90"/>
      <c r="F300" s="89"/>
      <c r="G300" s="89"/>
      <c r="H300" s="89"/>
      <c r="I300" s="89"/>
      <c r="K300" s="89"/>
      <c r="L300" s="89"/>
      <c r="M300" s="89"/>
      <c r="O300" s="90"/>
      <c r="P300" s="93"/>
      <c r="Q300" s="93"/>
      <c r="R300" s="93"/>
      <c r="S300" s="93"/>
      <c r="T300" s="93"/>
      <c r="U300" s="93"/>
      <c r="V300" s="93"/>
      <c r="W300" s="91"/>
      <c r="X300" s="91"/>
    </row>
    <row r="301" spans="1:24" ht="24" customHeight="1">
      <c r="A301" s="89">
        <v>295</v>
      </c>
      <c r="B301" s="90"/>
      <c r="C301" s="90"/>
      <c r="D301" s="92"/>
      <c r="E301" s="90"/>
      <c r="F301" s="89"/>
      <c r="G301" s="89"/>
      <c r="H301" s="89"/>
      <c r="I301" s="89"/>
      <c r="K301" s="89"/>
      <c r="L301" s="89"/>
      <c r="M301" s="89"/>
      <c r="O301" s="90"/>
      <c r="P301" s="93"/>
      <c r="Q301" s="93"/>
      <c r="R301" s="93"/>
      <c r="S301" s="93"/>
      <c r="T301" s="93"/>
      <c r="U301" s="93"/>
      <c r="V301" s="93"/>
      <c r="W301" s="91"/>
      <c r="X301" s="91"/>
    </row>
    <row r="302" spans="1:24" ht="24" customHeight="1">
      <c r="A302" s="89">
        <v>296</v>
      </c>
      <c r="B302" s="90"/>
      <c r="C302" s="90"/>
      <c r="D302" s="92"/>
      <c r="E302" s="90"/>
      <c r="F302" s="89"/>
      <c r="G302" s="89"/>
      <c r="H302" s="89"/>
      <c r="I302" s="89"/>
      <c r="K302" s="89"/>
      <c r="L302" s="89"/>
      <c r="M302" s="89"/>
      <c r="O302" s="90"/>
      <c r="P302" s="93"/>
      <c r="Q302" s="93"/>
      <c r="R302" s="93"/>
      <c r="S302" s="93"/>
      <c r="T302" s="93"/>
      <c r="U302" s="93"/>
      <c r="V302" s="93"/>
      <c r="W302" s="91"/>
      <c r="X302" s="91"/>
    </row>
    <row r="303" spans="1:24" ht="24" customHeight="1">
      <c r="A303" s="89">
        <v>297</v>
      </c>
      <c r="B303" s="90"/>
      <c r="C303" s="90"/>
      <c r="D303" s="92"/>
      <c r="E303" s="90"/>
      <c r="F303" s="89"/>
      <c r="G303" s="89"/>
      <c r="H303" s="89"/>
      <c r="I303" s="89"/>
      <c r="K303" s="89"/>
      <c r="L303" s="89"/>
      <c r="M303" s="89"/>
      <c r="O303" s="90"/>
      <c r="P303" s="93"/>
      <c r="Q303" s="93"/>
      <c r="R303" s="93"/>
      <c r="S303" s="93"/>
      <c r="T303" s="93"/>
      <c r="U303" s="93"/>
      <c r="V303" s="93"/>
      <c r="W303" s="91"/>
      <c r="X303" s="91"/>
    </row>
    <row r="304" spans="1:24" ht="24" customHeight="1">
      <c r="A304" s="89">
        <v>298</v>
      </c>
      <c r="B304" s="90"/>
      <c r="C304" s="90"/>
      <c r="D304" s="92"/>
      <c r="E304" s="90"/>
      <c r="F304" s="89"/>
      <c r="G304" s="89"/>
      <c r="H304" s="89"/>
      <c r="I304" s="89"/>
      <c r="K304" s="89"/>
      <c r="L304" s="89"/>
      <c r="M304" s="89"/>
      <c r="O304" s="90"/>
      <c r="P304" s="93"/>
      <c r="Q304" s="93"/>
      <c r="R304" s="93"/>
      <c r="S304" s="93"/>
      <c r="T304" s="93"/>
      <c r="U304" s="93"/>
      <c r="V304" s="93"/>
      <c r="W304" s="91"/>
      <c r="X304" s="91"/>
    </row>
    <row r="305" spans="1:24" ht="24" customHeight="1">
      <c r="A305" s="89">
        <v>299</v>
      </c>
      <c r="B305" s="90"/>
      <c r="C305" s="90"/>
      <c r="D305" s="92"/>
      <c r="E305" s="90"/>
      <c r="F305" s="89"/>
      <c r="G305" s="89"/>
      <c r="H305" s="89"/>
      <c r="I305" s="89"/>
      <c r="K305" s="89"/>
      <c r="L305" s="89"/>
      <c r="M305" s="89"/>
      <c r="O305" s="90"/>
      <c r="P305" s="93"/>
      <c r="Q305" s="93"/>
      <c r="R305" s="93"/>
      <c r="S305" s="93"/>
      <c r="T305" s="93"/>
      <c r="U305" s="93"/>
      <c r="V305" s="93"/>
      <c r="W305" s="91"/>
      <c r="X305" s="91"/>
    </row>
    <row r="306" spans="1:24" ht="24" customHeight="1">
      <c r="A306" s="89">
        <v>300</v>
      </c>
      <c r="B306" s="90"/>
      <c r="C306" s="90"/>
      <c r="D306" s="92"/>
      <c r="E306" s="90"/>
      <c r="F306" s="89"/>
      <c r="G306" s="89"/>
      <c r="H306" s="89"/>
      <c r="I306" s="89"/>
      <c r="K306" s="89"/>
      <c r="L306" s="89"/>
      <c r="M306" s="89"/>
      <c r="O306" s="90"/>
      <c r="P306" s="93"/>
      <c r="Q306" s="93"/>
      <c r="R306" s="93"/>
      <c r="S306" s="93"/>
      <c r="T306" s="93"/>
      <c r="U306" s="93"/>
      <c r="V306" s="93"/>
      <c r="W306" s="91"/>
      <c r="X306" s="91"/>
    </row>
    <row r="307" spans="1:24" ht="24" customHeight="1">
      <c r="A307" s="89">
        <v>301</v>
      </c>
      <c r="B307" s="90"/>
      <c r="C307" s="90"/>
      <c r="D307" s="92"/>
      <c r="E307" s="90"/>
      <c r="F307" s="89"/>
      <c r="G307" s="89"/>
      <c r="H307" s="89"/>
      <c r="I307" s="89"/>
      <c r="K307" s="89"/>
      <c r="L307" s="89"/>
      <c r="M307" s="89"/>
      <c r="O307" s="90"/>
      <c r="P307" s="93"/>
      <c r="Q307" s="93"/>
      <c r="R307" s="93"/>
      <c r="S307" s="93"/>
      <c r="T307" s="93"/>
      <c r="U307" s="93"/>
      <c r="V307" s="93"/>
      <c r="W307" s="91"/>
      <c r="X307" s="91"/>
    </row>
    <row r="308" spans="1:24" ht="24" customHeight="1">
      <c r="A308" s="89">
        <v>302</v>
      </c>
      <c r="B308" s="90"/>
      <c r="C308" s="90"/>
      <c r="D308" s="92"/>
      <c r="E308" s="90"/>
      <c r="F308" s="89"/>
      <c r="G308" s="89"/>
      <c r="H308" s="89"/>
      <c r="I308" s="89"/>
      <c r="K308" s="89"/>
      <c r="L308" s="89"/>
      <c r="M308" s="89"/>
      <c r="O308" s="90"/>
      <c r="P308" s="93"/>
      <c r="Q308" s="93"/>
      <c r="R308" s="93"/>
      <c r="S308" s="93"/>
      <c r="T308" s="93"/>
      <c r="U308" s="93"/>
      <c r="V308" s="93"/>
      <c r="W308" s="91"/>
      <c r="X308" s="91"/>
    </row>
    <row r="309" spans="1:24" ht="24" customHeight="1">
      <c r="A309" s="89">
        <v>303</v>
      </c>
      <c r="B309" s="90"/>
      <c r="C309" s="90"/>
      <c r="D309" s="92"/>
      <c r="E309" s="90"/>
      <c r="F309" s="89"/>
      <c r="G309" s="89"/>
      <c r="H309" s="89"/>
      <c r="I309" s="89"/>
      <c r="K309" s="89"/>
      <c r="L309" s="89"/>
      <c r="M309" s="89"/>
      <c r="O309" s="90"/>
      <c r="P309" s="93"/>
      <c r="Q309" s="93"/>
      <c r="R309" s="93"/>
      <c r="S309" s="93"/>
      <c r="T309" s="93"/>
      <c r="U309" s="93"/>
      <c r="V309" s="93"/>
      <c r="W309" s="91"/>
      <c r="X309" s="136"/>
    </row>
    <row r="310" spans="1:24" ht="24" customHeight="1">
      <c r="A310" s="89">
        <v>304</v>
      </c>
      <c r="B310" s="90"/>
      <c r="C310" s="90"/>
      <c r="D310" s="92"/>
      <c r="E310" s="90"/>
      <c r="F310" s="89"/>
      <c r="G310" s="89"/>
      <c r="H310" s="89"/>
      <c r="I310" s="89"/>
      <c r="K310" s="89"/>
      <c r="L310" s="89"/>
      <c r="M310" s="89"/>
      <c r="O310" s="90"/>
      <c r="P310" s="93"/>
      <c r="Q310" s="93"/>
      <c r="R310" s="93"/>
      <c r="S310" s="93"/>
      <c r="T310" s="93"/>
      <c r="U310" s="93"/>
      <c r="V310" s="93"/>
      <c r="W310" s="91"/>
      <c r="X310" s="136"/>
    </row>
    <row r="311" spans="1:24" ht="24" customHeight="1">
      <c r="A311" s="89">
        <v>305</v>
      </c>
      <c r="B311" s="90"/>
      <c r="C311" s="90"/>
      <c r="D311" s="92"/>
      <c r="E311" s="90"/>
      <c r="F311" s="89"/>
      <c r="G311" s="89"/>
      <c r="H311" s="89"/>
      <c r="I311" s="89"/>
      <c r="K311" s="89"/>
      <c r="L311" s="89"/>
      <c r="M311" s="89"/>
      <c r="O311" s="90"/>
      <c r="P311" s="93"/>
      <c r="Q311" s="93"/>
      <c r="R311" s="93"/>
      <c r="S311" s="93"/>
      <c r="T311" s="93"/>
      <c r="U311" s="93"/>
      <c r="V311" s="93"/>
      <c r="W311" s="91"/>
      <c r="X311" s="136"/>
    </row>
    <row r="312" spans="1:24" ht="24" customHeight="1">
      <c r="A312" s="89">
        <v>306</v>
      </c>
      <c r="B312" s="90"/>
      <c r="C312" s="90"/>
      <c r="D312" s="92"/>
      <c r="E312" s="90"/>
      <c r="F312" s="89"/>
      <c r="G312" s="89"/>
      <c r="H312" s="89"/>
      <c r="I312" s="89"/>
      <c r="K312" s="89"/>
      <c r="L312" s="89"/>
      <c r="M312" s="89"/>
      <c r="O312" s="90"/>
      <c r="P312" s="93"/>
      <c r="Q312" s="93"/>
      <c r="R312" s="93"/>
      <c r="S312" s="93"/>
      <c r="T312" s="93"/>
      <c r="U312" s="93"/>
      <c r="V312" s="93"/>
      <c r="W312" s="91"/>
      <c r="X312" s="136"/>
    </row>
  </sheetData>
  <mergeCells count="3">
    <mergeCell ref="E1:L1"/>
    <mergeCell ref="E2:L5"/>
    <mergeCell ref="A6:B6"/>
  </mergeCells>
  <phoneticPr fontId="26" type="noConversion"/>
  <conditionalFormatting sqref="A7:A312 C7:V290 C291:W312">
    <cfRule type="expression" priority="20">
      <formula>$E7="챕터 보스"</formula>
    </cfRule>
    <cfRule type="expression" priority="19">
      <formula>$E7="구역 보스"</formula>
    </cfRule>
    <cfRule type="expression" priority="18">
      <formula>$E7="무리 선도체"</formula>
    </cfRule>
    <cfRule type="expression" priority="17">
      <formula>$E7="강화 변이체"</formula>
    </cfRule>
    <cfRule type="expression" priority="16">
      <formula>$E7="일반 변이체"</formula>
    </cfRule>
    <cfRule type="expression" priority="15">
      <formula>$E7="초기 변이체"</formula>
    </cfRule>
  </conditionalFormatting>
  <conditionalFormatting sqref="F7:F312">
    <cfRule type="expression" priority="23">
      <formula>AND($C7&lt;&gt;"",F7&lt;0)</formula>
    </cfRule>
  </conditionalFormatting>
  <conditionalFormatting sqref="G7:G312">
    <cfRule type="expression" priority="24">
      <formula>AND($C7&lt;&gt;"",G7&lt;0)</formula>
    </cfRule>
  </conditionalFormatting>
  <conditionalFormatting sqref="I7:I312">
    <cfRule type="expression" priority="25">
      <formula>AND($C7&lt;&gt;"",I7&lt;0)</formula>
    </cfRule>
  </conditionalFormatting>
  <conditionalFormatting sqref="K7:K312">
    <cfRule type="expression" priority="26">
      <formula>AND($C7&lt;&gt;"",K7&lt;0)</formula>
    </cfRule>
  </conditionalFormatting>
  <conditionalFormatting sqref="M7:M312">
    <cfRule type="expression" priority="27">
      <formula>AND($C7&lt;&gt;"",M7&lt;0)</formula>
    </cfRule>
  </conditionalFormatting>
  <conditionalFormatting sqref="J7:J312">
    <cfRule type="expression" priority="28">
      <formula>AND($C7&lt;&gt;"",J7&lt;0)</formula>
    </cfRule>
  </conditionalFormatting>
  <conditionalFormatting sqref="N7:N312">
    <cfRule type="expression" priority="29">
      <formula>AND($C7&lt;&gt;"",N7&lt;0)</formula>
    </cfRule>
  </conditionalFormatting>
  <conditionalFormatting sqref="B7:B312">
    <cfRule type="expression" dxfId="5" priority="13">
      <formula>$E7="챕터 보스"</formula>
    </cfRule>
    <cfRule type="expression" dxfId="4" priority="12">
      <formula>$E7="구역 보스"</formula>
    </cfRule>
    <cfRule type="expression" priority="11">
      <formula>$E7="무리 선도체"</formula>
    </cfRule>
    <cfRule type="expression" priority="10">
      <formula>$E7="강화 변이체"</formula>
    </cfRule>
    <cfRule type="expression" priority="9">
      <formula>$E7="일반 변이체"</formula>
    </cfRule>
    <cfRule type="expression" priority="8">
      <formula>$E7="초기 변이체"</formula>
    </cfRule>
  </conditionalFormatting>
  <conditionalFormatting sqref="X7:X290">
    <cfRule type="expression" dxfId="3" priority="6">
      <formula>$E7="챕터 보스"</formula>
    </cfRule>
    <cfRule type="expression" dxfId="2" priority="5">
      <formula>$E7="구역 보스"</formula>
    </cfRule>
    <cfRule type="expression" priority="4">
      <formula>$E7="무리 선도체"</formula>
    </cfRule>
    <cfRule type="expression" priority="3">
      <formula>$E7="강화 변이체"</formula>
    </cfRule>
    <cfRule type="expression" priority="2">
      <formula>$E7="일반 변이체"</formula>
    </cfRule>
    <cfRule type="expression" priority="1">
      <formula>$E7="초기 변이체"</formula>
    </cfRule>
  </conditionalFormatting>
  <dataValidations count="4">
    <dataValidation type="list" sqref="E7:E312" xr:uid="{00000000-0002-0000-0500-000000000000}">
      <formula1>"초기 변이체,일반 변이체,강화 변이체,무리 선도체,구역 보스,챕터 보스"</formula1>
    </dataValidation>
    <dataValidation type="list" sqref="B7:B312" xr:uid="{00000000-0002-0000-0500-000001000000}">
      <formula1>"선공,비선공,조건부 선공"</formula1>
    </dataValidation>
    <dataValidation sqref="P7:P312 V7:V312 T7:T312 R7:R312" xr:uid="{00000000-0002-0000-0500-000002000000}">
      <formula1>0</formula1>
      <formula2>100</formula2>
    </dataValidation>
    <dataValidation type="list" sqref="W7:W290" xr:uid="{00000000-0002-0000-0500-000003000000}">
      <formula1>"안정,공명,차단,침식"</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I80"/>
  <sheetViews>
    <sheetView showGridLines="0" workbookViewId="0"/>
  </sheetViews>
  <sheetFormatPr defaultColWidth="9" defaultRowHeight="20.25"/>
  <cols>
    <col min="1" max="61" width="4.5" style="70" customWidth="1"/>
    <col min="62" max="16384" width="9" style="71"/>
  </cols>
  <sheetData>
    <row r="1" spans="1:60" ht="21.9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4"/>
      <c r="BF1" s="74"/>
      <c r="BG1" s="74"/>
      <c r="BH1" s="74"/>
    </row>
    <row r="2" spans="1:60" ht="30" customHeight="1">
      <c r="A2" s="76"/>
      <c r="B2" s="152" t="s">
        <v>2422</v>
      </c>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52"/>
      <c r="BA2" s="152"/>
      <c r="BB2" s="152"/>
      <c r="BC2" s="152"/>
      <c r="BD2" s="152"/>
      <c r="BE2" s="152"/>
      <c r="BF2" s="152"/>
      <c r="BG2" s="152"/>
      <c r="BH2" s="152"/>
    </row>
    <row r="3" spans="1:60" ht="32.1" customHeight="1">
      <c r="A3" s="76"/>
      <c r="B3" s="152" t="s">
        <v>2423</v>
      </c>
      <c r="C3" s="152"/>
      <c r="D3" s="152"/>
      <c r="E3" s="152"/>
      <c r="F3" s="152"/>
      <c r="G3" s="152"/>
      <c r="H3" s="152"/>
      <c r="I3" s="152"/>
      <c r="J3" s="152"/>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152"/>
      <c r="BC3" s="152"/>
      <c r="BD3" s="152"/>
      <c r="BE3" s="152"/>
      <c r="BF3" s="152"/>
      <c r="BG3" s="152"/>
      <c r="BH3" s="152"/>
    </row>
    <row r="4" spans="1:60" ht="21.95" customHeight="1">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4"/>
      <c r="BF4" s="74"/>
      <c r="BG4" s="74"/>
      <c r="BH4" s="74"/>
    </row>
    <row r="5" spans="1:60" ht="24" customHeight="1">
      <c r="A5" s="76"/>
      <c r="B5" s="152" t="s">
        <v>2424</v>
      </c>
      <c r="C5" s="152"/>
      <c r="D5" s="152"/>
      <c r="E5" s="152"/>
      <c r="F5" s="152"/>
      <c r="G5" s="152"/>
      <c r="H5" s="152"/>
      <c r="I5" s="76"/>
      <c r="J5" s="152" t="s">
        <v>2425</v>
      </c>
      <c r="K5" s="152"/>
      <c r="L5" s="152"/>
      <c r="M5" s="152"/>
      <c r="N5" s="152"/>
      <c r="O5" s="152"/>
      <c r="P5" s="152"/>
      <c r="Q5" s="76"/>
      <c r="R5" s="152" t="s">
        <v>2426</v>
      </c>
      <c r="S5" s="152"/>
      <c r="T5" s="152"/>
      <c r="U5" s="152"/>
      <c r="V5" s="152"/>
      <c r="W5" s="152"/>
      <c r="X5" s="152"/>
      <c r="Y5" s="76"/>
      <c r="Z5" s="152" t="s">
        <v>2427</v>
      </c>
      <c r="AA5" s="152"/>
      <c r="AB5" s="152"/>
      <c r="AC5" s="152"/>
      <c r="AD5" s="152"/>
      <c r="AE5" s="152"/>
      <c r="AF5" s="152"/>
      <c r="AG5" s="76"/>
      <c r="AH5" s="152" t="s">
        <v>2428</v>
      </c>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c r="BG5" s="152"/>
      <c r="BH5" s="152"/>
    </row>
    <row r="6" spans="1:60" ht="21.95" customHeight="1">
      <c r="A6" s="76"/>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4"/>
      <c r="BF6" s="74"/>
      <c r="BG6" s="74"/>
      <c r="BH6" s="74"/>
    </row>
    <row r="7" spans="1:60" ht="21.95" customHeight="1">
      <c r="A7" s="76"/>
      <c r="B7" s="76"/>
      <c r="C7" s="76"/>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c r="BE7" s="74"/>
      <c r="BF7" s="74"/>
      <c r="BG7" s="74"/>
      <c r="BH7" s="74"/>
    </row>
    <row r="8" spans="1:60" ht="21.95" customHeight="1">
      <c r="A8" s="76"/>
      <c r="B8" s="76"/>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4"/>
      <c r="BF8" s="74"/>
      <c r="BG8" s="74"/>
      <c r="BH8" s="74"/>
    </row>
    <row r="9" spans="1:60" ht="21.95" customHeigh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4"/>
      <c r="BF9" s="74"/>
      <c r="BG9" s="74"/>
      <c r="BH9" s="74"/>
    </row>
    <row r="10" spans="1:60" ht="21.95" customHeight="1">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4"/>
      <c r="BF10" s="74"/>
      <c r="BG10" s="74"/>
      <c r="BH10" s="74"/>
    </row>
    <row r="11" spans="1:60" ht="21.95" customHeight="1">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4"/>
      <c r="BF11" s="74"/>
      <c r="BG11" s="74"/>
      <c r="BH11" s="74"/>
    </row>
    <row r="12" spans="1:60" ht="21.9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4"/>
      <c r="BF12" s="74"/>
      <c r="BG12" s="74"/>
      <c r="BH12" s="74"/>
    </row>
    <row r="13" spans="1:60" ht="21.95" customHeight="1">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4"/>
      <c r="BF13" s="74"/>
      <c r="BG13" s="74"/>
      <c r="BH13" s="74"/>
    </row>
    <row r="14" spans="1:60" ht="21.95" customHeight="1">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4"/>
      <c r="BF14" s="74"/>
      <c r="BG14" s="74"/>
      <c r="BH14" s="74"/>
    </row>
    <row r="15" spans="1:60" ht="21.95" customHeight="1">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4"/>
      <c r="BF15" s="74"/>
      <c r="BG15" s="74"/>
      <c r="BH15" s="74"/>
    </row>
    <row r="16" spans="1:60" ht="21.95" customHeight="1">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4"/>
      <c r="BF16" s="74"/>
      <c r="BG16" s="74"/>
      <c r="BH16" s="74"/>
    </row>
    <row r="17" spans="1:60" ht="21.95" customHeight="1">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4"/>
      <c r="BF17" s="74"/>
      <c r="BG17" s="74"/>
      <c r="BH17" s="74"/>
    </row>
    <row r="18" spans="1:60" ht="21.95" customHeight="1">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4"/>
      <c r="BF18" s="74"/>
      <c r="BG18" s="74"/>
      <c r="BH18" s="74"/>
    </row>
    <row r="19" spans="1:60" ht="21.95" customHeight="1">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4"/>
      <c r="BF19" s="74"/>
      <c r="BG19" s="74"/>
      <c r="BH19" s="74"/>
    </row>
    <row r="20" spans="1:60" ht="21.95" customHeight="1">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4"/>
      <c r="BF20" s="74"/>
      <c r="BG20" s="74"/>
      <c r="BH20" s="74"/>
    </row>
    <row r="21" spans="1:60" ht="21.95" customHeight="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4"/>
      <c r="BF21" s="74"/>
      <c r="BG21" s="74"/>
      <c r="BH21" s="74"/>
    </row>
    <row r="22" spans="1:60" ht="21.95" customHeight="1">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4"/>
      <c r="BF22" s="74"/>
      <c r="BG22" s="74"/>
      <c r="BH22" s="74"/>
    </row>
    <row r="23" spans="1:60" ht="21.95" customHeight="1">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4"/>
      <c r="BF23" s="74"/>
      <c r="BG23" s="74"/>
      <c r="BH23" s="74"/>
    </row>
    <row r="24" spans="1:60" ht="21.95" customHeight="1">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4"/>
      <c r="BF24" s="74"/>
      <c r="BG24" s="74"/>
      <c r="BH24" s="74"/>
    </row>
    <row r="25" spans="1:60" ht="21.95" customHeight="1">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4"/>
      <c r="BF25" s="74"/>
      <c r="BG25" s="74"/>
      <c r="BH25" s="74"/>
    </row>
    <row r="26" spans="1:60" ht="21.9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4"/>
      <c r="BF26" s="74"/>
      <c r="BG26" s="74"/>
      <c r="BH26" s="74"/>
    </row>
    <row r="27" spans="1:60" ht="21.95" customHeight="1">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4"/>
      <c r="BF27" s="74"/>
      <c r="BG27" s="74"/>
      <c r="BH27" s="74"/>
    </row>
    <row r="28" spans="1:60" ht="21.95" customHeight="1">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4"/>
      <c r="BF28" s="74"/>
      <c r="BG28" s="74"/>
      <c r="BH28" s="74"/>
    </row>
    <row r="29" spans="1:60" ht="21.9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4"/>
      <c r="BF29" s="74"/>
      <c r="BG29" s="74"/>
      <c r="BH29" s="74"/>
    </row>
    <row r="30" spans="1:60" ht="21.95" customHeight="1">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4"/>
      <c r="BF30" s="74"/>
      <c r="BG30" s="74"/>
      <c r="BH30" s="74"/>
    </row>
    <row r="31" spans="1:60" ht="21.95" customHeight="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4"/>
      <c r="BF31" s="74"/>
      <c r="BG31" s="74"/>
      <c r="BH31" s="74"/>
    </row>
    <row r="32" spans="1:60" ht="21.95" customHeight="1">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4"/>
      <c r="BF32" s="74"/>
      <c r="BG32" s="74"/>
      <c r="BH32" s="74"/>
    </row>
    <row r="33" spans="1:60" ht="21.95" customHeight="1">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4"/>
      <c r="BF33" s="74"/>
      <c r="BG33" s="74"/>
      <c r="BH33" s="74"/>
    </row>
    <row r="34" spans="1:60" ht="21.9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4"/>
      <c r="BF34" s="74"/>
      <c r="BG34" s="74"/>
      <c r="BH34" s="74"/>
    </row>
    <row r="35" spans="1:60" ht="21.95" customHeight="1">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4"/>
      <c r="BF35" s="74"/>
      <c r="BG35" s="74"/>
      <c r="BH35" s="74"/>
    </row>
    <row r="36" spans="1:60" ht="21.95" customHeight="1">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4"/>
      <c r="BF36" s="74"/>
      <c r="BG36" s="74"/>
      <c r="BH36" s="74"/>
    </row>
    <row r="37" spans="1:60" ht="21.95" customHeight="1">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4"/>
      <c r="BF37" s="74"/>
      <c r="BG37" s="74"/>
      <c r="BH37" s="74"/>
    </row>
    <row r="38" spans="1:60" ht="21.95" customHeight="1">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4"/>
      <c r="BF38" s="74"/>
      <c r="BG38" s="74"/>
      <c r="BH38" s="74"/>
    </row>
    <row r="39" spans="1:60" ht="21.95" customHeight="1">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4"/>
      <c r="BF39" s="74"/>
      <c r="BG39" s="74"/>
      <c r="BH39" s="74"/>
    </row>
    <row r="40" spans="1:60" ht="21.95" customHeight="1">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4"/>
      <c r="BF40" s="74"/>
      <c r="BG40" s="74"/>
      <c r="BH40" s="74"/>
    </row>
    <row r="41" spans="1:60" ht="21.95" customHeight="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4"/>
      <c r="BF41" s="74"/>
      <c r="BG41" s="74"/>
      <c r="BH41" s="74"/>
    </row>
    <row r="42" spans="1:60" ht="21.95" customHeight="1">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4"/>
      <c r="BF42" s="74"/>
      <c r="BG42" s="74"/>
      <c r="BH42" s="74"/>
    </row>
    <row r="43" spans="1:60" ht="21.95" customHeight="1">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4"/>
      <c r="BF43" s="74"/>
      <c r="BG43" s="74"/>
      <c r="BH43" s="74"/>
    </row>
    <row r="44" spans="1:60" ht="21.95" customHeight="1">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4"/>
      <c r="BF44" s="74"/>
      <c r="BG44" s="74"/>
      <c r="BH44" s="74"/>
    </row>
    <row r="45" spans="1:60" ht="21.95" customHeight="1">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4"/>
      <c r="BF45" s="74"/>
      <c r="BG45" s="74"/>
      <c r="BH45" s="74"/>
    </row>
    <row r="46" spans="1:60" ht="21.95" customHeight="1">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4"/>
      <c r="BF46" s="74"/>
      <c r="BG46" s="74"/>
      <c r="BH46" s="74"/>
    </row>
    <row r="47" spans="1:60" ht="21.95" customHeight="1">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4"/>
      <c r="BF47" s="74"/>
      <c r="BG47" s="74"/>
      <c r="BH47" s="74"/>
    </row>
    <row r="48" spans="1:60" ht="21.95" customHeight="1">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4"/>
      <c r="BF48" s="74"/>
      <c r="BG48" s="74"/>
      <c r="BH48" s="74"/>
    </row>
    <row r="49" spans="1:60" ht="21.95" customHeight="1">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4"/>
      <c r="BF49" s="74"/>
      <c r="BG49" s="74"/>
      <c r="BH49" s="74"/>
    </row>
    <row r="50" spans="1:60" ht="21.95" customHeight="1">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4"/>
      <c r="BF50" s="74"/>
      <c r="BG50" s="74"/>
      <c r="BH50" s="74"/>
    </row>
    <row r="51" spans="1:60" ht="21.95" customHeight="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4"/>
      <c r="BF51" s="74"/>
      <c r="BG51" s="74"/>
      <c r="BH51" s="74"/>
    </row>
    <row r="52" spans="1:60" ht="21.95" customHeight="1">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4"/>
      <c r="BF52" s="74"/>
      <c r="BG52" s="74"/>
      <c r="BH52" s="74"/>
    </row>
    <row r="53" spans="1:60" ht="21.95" customHeight="1">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4"/>
      <c r="BF53" s="74"/>
      <c r="BG53" s="74"/>
      <c r="BH53" s="74"/>
    </row>
    <row r="54" spans="1:60" ht="21.95"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4"/>
      <c r="BF54" s="74"/>
      <c r="BG54" s="74"/>
      <c r="BH54" s="74"/>
    </row>
    <row r="55" spans="1:60" ht="21.95"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4"/>
      <c r="BF55" s="74"/>
      <c r="BG55" s="74"/>
      <c r="BH55" s="74"/>
    </row>
    <row r="56" spans="1:60" ht="21.95"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4"/>
      <c r="BF56" s="74"/>
      <c r="BG56" s="74"/>
      <c r="BH56" s="74"/>
    </row>
    <row r="57" spans="1:60" ht="21.95"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4"/>
      <c r="BF57" s="74"/>
      <c r="BG57" s="74"/>
      <c r="BH57" s="74"/>
    </row>
    <row r="58" spans="1:60" ht="21.95"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4"/>
      <c r="BF58" s="74"/>
      <c r="BG58" s="74"/>
      <c r="BH58" s="74"/>
    </row>
    <row r="59" spans="1:60" ht="21.95"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4"/>
      <c r="BF59" s="74"/>
      <c r="BG59" s="74"/>
      <c r="BH59" s="74"/>
    </row>
    <row r="60" spans="1:60" ht="21.95"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4"/>
      <c r="BF60" s="74"/>
      <c r="BG60" s="74"/>
      <c r="BH60" s="74"/>
    </row>
    <row r="61" spans="1:60" ht="21.95"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4"/>
      <c r="BF61" s="74"/>
      <c r="BG61" s="74"/>
      <c r="BH61" s="74"/>
    </row>
    <row r="62" spans="1:60" ht="21.95"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4"/>
      <c r="BF62" s="74"/>
      <c r="BG62" s="74"/>
      <c r="BH62" s="74"/>
    </row>
    <row r="63" spans="1:60" ht="21.95"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4"/>
      <c r="BF63" s="74"/>
      <c r="BG63" s="74"/>
      <c r="BH63" s="74"/>
    </row>
    <row r="64" spans="1:60" ht="21.95"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4"/>
      <c r="BF64" s="74"/>
      <c r="BG64" s="74"/>
      <c r="BH64" s="74"/>
    </row>
    <row r="65" spans="1:60" ht="21.95"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4"/>
      <c r="BF65" s="74"/>
      <c r="BG65" s="74"/>
      <c r="BH65" s="74"/>
    </row>
    <row r="66" spans="1:60" ht="18"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4"/>
      <c r="BF66" s="74"/>
      <c r="BG66" s="74"/>
      <c r="BH66" s="74"/>
    </row>
    <row r="67" spans="1:60" ht="18"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4"/>
      <c r="BF67" s="74"/>
      <c r="BG67" s="74"/>
      <c r="BH67" s="74"/>
    </row>
    <row r="68" spans="1:60" ht="18"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4"/>
      <c r="BF68" s="74"/>
      <c r="BG68" s="74"/>
      <c r="BH68" s="74"/>
    </row>
    <row r="69" spans="1:60" ht="18"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4"/>
      <c r="BF69" s="74"/>
      <c r="BG69" s="74"/>
      <c r="BH69" s="74"/>
    </row>
    <row r="70" spans="1:60" ht="18" customHeight="1">
      <c r="A70" s="76"/>
      <c r="B70" s="152" t="s">
        <v>2429</v>
      </c>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4"/>
      <c r="BF70" s="74"/>
      <c r="BG70" s="74"/>
      <c r="BH70" s="74"/>
    </row>
    <row r="71" spans="1:60" ht="18" customHeight="1">
      <c r="A71" s="74"/>
      <c r="B71" s="152"/>
      <c r="C71" s="152"/>
      <c r="D71" s="152"/>
      <c r="E71" s="152"/>
      <c r="F71" s="152"/>
      <c r="G71" s="152"/>
      <c r="H71" s="152"/>
      <c r="I71" s="152"/>
      <c r="J71" s="152"/>
      <c r="K71" s="152"/>
      <c r="L71" s="152"/>
      <c r="M71" s="152"/>
      <c r="N71" s="152"/>
      <c r="O71" s="152"/>
      <c r="P71" s="152"/>
      <c r="Q71" s="152"/>
      <c r="R71" s="152"/>
      <c r="S71" s="152"/>
      <c r="T71" s="152"/>
      <c r="U71" s="152"/>
      <c r="V71" s="152"/>
      <c r="W71" s="152"/>
      <c r="X71" s="152"/>
      <c r="Y71" s="152"/>
      <c r="Z71" s="152"/>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row>
    <row r="72" spans="1:60" ht="18" customHeight="1">
      <c r="A72" s="74"/>
      <c r="B72" s="152"/>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row>
    <row r="73" spans="1:60" ht="18" customHeight="1"/>
    <row r="74" spans="1:60" ht="18" customHeight="1"/>
    <row r="75" spans="1:60" ht="18" customHeight="1"/>
    <row r="76" spans="1:60" ht="18" customHeight="1"/>
    <row r="77" spans="1:60" ht="18" customHeight="1"/>
    <row r="78" spans="1:60" ht="18" customHeight="1"/>
    <row r="79" spans="1:60" ht="18" customHeight="1"/>
    <row r="80" spans="1:60" ht="18" customHeight="1"/>
  </sheetData>
  <mergeCells count="8">
    <mergeCell ref="B70:Z72"/>
    <mergeCell ref="B2:BH2"/>
    <mergeCell ref="B3:BH3"/>
    <mergeCell ref="B5:H5"/>
    <mergeCell ref="J5:P5"/>
    <mergeCell ref="R5:X5"/>
    <mergeCell ref="Z5:AF5"/>
    <mergeCell ref="AH5:BH5"/>
  </mergeCells>
  <phoneticPr fontId="26"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6"/>
  <sheetViews>
    <sheetView showGridLines="0" workbookViewId="0"/>
  </sheetViews>
  <sheetFormatPr defaultColWidth="8.875" defaultRowHeight="14.25"/>
  <cols>
    <col min="1" max="1" width="26" customWidth="1"/>
    <col min="2" max="2" width="42" customWidth="1"/>
    <col min="3" max="3" width="24" customWidth="1"/>
    <col min="4" max="4" width="50" customWidth="1"/>
  </cols>
  <sheetData>
    <row r="1" spans="1:4" ht="27.95" customHeight="1">
      <c r="A1" s="153" t="s">
        <v>2430</v>
      </c>
      <c r="B1" s="153"/>
      <c r="C1" s="153"/>
      <c r="D1" s="153"/>
    </row>
    <row r="2" spans="1:4" ht="30" customHeight="1">
      <c r="A2" s="153" t="s">
        <v>2431</v>
      </c>
      <c r="B2" s="153"/>
      <c r="C2" s="153"/>
      <c r="D2" s="153" t="s">
        <v>3266</v>
      </c>
    </row>
    <row r="3" spans="1:4" ht="27.95" customHeight="1">
      <c r="A3" s="153" t="s">
        <v>2432</v>
      </c>
      <c r="B3" s="153"/>
      <c r="C3" s="153"/>
      <c r="D3" s="153"/>
    </row>
    <row r="4" spans="1:4" ht="27.95" customHeight="1">
      <c r="A4" s="33" t="s">
        <v>2433</v>
      </c>
      <c r="B4" s="30" t="s">
        <v>2434</v>
      </c>
      <c r="C4" s="30" t="s">
        <v>2435</v>
      </c>
      <c r="D4" s="34" t="s">
        <v>2436</v>
      </c>
    </row>
    <row r="5" spans="1:4" ht="27.95" customHeight="1">
      <c r="A5" s="26" t="s">
        <v>3</v>
      </c>
      <c r="B5" s="14" t="s">
        <v>2437</v>
      </c>
      <c r="C5" s="14" t="s">
        <v>2438</v>
      </c>
      <c r="D5" s="15" t="s">
        <v>2439</v>
      </c>
    </row>
    <row r="6" spans="1:4" ht="27.95" customHeight="1">
      <c r="A6" s="26" t="s">
        <v>4</v>
      </c>
      <c r="B6" s="14" t="s">
        <v>2440</v>
      </c>
      <c r="C6" s="14" t="s">
        <v>2438</v>
      </c>
      <c r="D6" s="15" t="s">
        <v>2441</v>
      </c>
    </row>
    <row r="7" spans="1:4" ht="27.95" customHeight="1">
      <c r="A7" s="26" t="s">
        <v>2</v>
      </c>
      <c r="B7" s="14" t="s">
        <v>2442</v>
      </c>
      <c r="C7" s="14" t="s">
        <v>2443</v>
      </c>
      <c r="D7" s="15" t="s">
        <v>2444</v>
      </c>
    </row>
    <row r="8" spans="1:4" ht="27.95" customHeight="1">
      <c r="A8" s="26" t="s">
        <v>5</v>
      </c>
      <c r="B8" s="14" t="s">
        <v>2445</v>
      </c>
      <c r="C8" s="14" t="s">
        <v>2446</v>
      </c>
      <c r="D8" s="15" t="s">
        <v>2447</v>
      </c>
    </row>
    <row r="9" spans="1:4" ht="27.95" customHeight="1">
      <c r="A9" s="26" t="s">
        <v>6</v>
      </c>
      <c r="B9" s="14" t="s">
        <v>2448</v>
      </c>
      <c r="C9" s="14" t="s">
        <v>2449</v>
      </c>
      <c r="D9" s="15" t="s">
        <v>2450</v>
      </c>
    </row>
    <row r="10" spans="1:4" ht="27.95" customHeight="1">
      <c r="A10" s="26" t="s">
        <v>7</v>
      </c>
      <c r="B10" s="14" t="s">
        <v>2451</v>
      </c>
      <c r="C10" s="14" t="s">
        <v>2452</v>
      </c>
      <c r="D10" s="15" t="s">
        <v>2453</v>
      </c>
    </row>
    <row r="11" spans="1:4" ht="27.95" customHeight="1">
      <c r="A11" s="26" t="s">
        <v>2454</v>
      </c>
      <c r="B11" s="14" t="s">
        <v>2455</v>
      </c>
      <c r="C11" s="14" t="s">
        <v>2456</v>
      </c>
      <c r="D11" s="15" t="s">
        <v>2457</v>
      </c>
    </row>
    <row r="12" spans="1:4" ht="27.95" customHeight="1">
      <c r="A12" s="26" t="s">
        <v>8</v>
      </c>
      <c r="B12" s="14" t="s">
        <v>2458</v>
      </c>
      <c r="C12" s="14" t="s">
        <v>2459</v>
      </c>
      <c r="D12" s="15" t="s">
        <v>2460</v>
      </c>
    </row>
    <row r="13" spans="1:4" ht="27.95" customHeight="1">
      <c r="A13" s="26" t="s">
        <v>9</v>
      </c>
      <c r="B13" s="14" t="s">
        <v>2461</v>
      </c>
      <c r="C13" s="14" t="s">
        <v>2462</v>
      </c>
      <c r="D13" s="15" t="s">
        <v>2463</v>
      </c>
    </row>
    <row r="14" spans="1:4" ht="27.95" customHeight="1">
      <c r="A14" s="26" t="s">
        <v>10</v>
      </c>
      <c r="B14" s="14" t="s">
        <v>2464</v>
      </c>
      <c r="C14" s="14" t="s">
        <v>2465</v>
      </c>
      <c r="D14" s="15" t="s">
        <v>2466</v>
      </c>
    </row>
    <row r="15" spans="1:4" ht="27.95" customHeight="1">
      <c r="A15" s="26" t="s">
        <v>11</v>
      </c>
      <c r="B15" s="14" t="s">
        <v>2467</v>
      </c>
      <c r="C15" s="14" t="s">
        <v>2468</v>
      </c>
      <c r="D15" s="15" t="s">
        <v>2469</v>
      </c>
    </row>
    <row r="16" spans="1:4" ht="27.95" customHeight="1">
      <c r="A16" s="26" t="s">
        <v>12</v>
      </c>
      <c r="B16" s="14" t="s">
        <v>2470</v>
      </c>
      <c r="C16" s="14" t="s">
        <v>2471</v>
      </c>
      <c r="D16" s="15" t="s">
        <v>2472</v>
      </c>
    </row>
    <row r="17" spans="1:4" ht="27.95" customHeight="1">
      <c r="A17" s="26" t="s">
        <v>13</v>
      </c>
      <c r="B17" s="14" t="s">
        <v>2473</v>
      </c>
      <c r="C17" s="14" t="s">
        <v>2474</v>
      </c>
      <c r="D17" s="15" t="s">
        <v>2475</v>
      </c>
    </row>
    <row r="18" spans="1:4" ht="27.95" customHeight="1">
      <c r="A18" s="26" t="s">
        <v>14</v>
      </c>
      <c r="B18" s="14" t="s">
        <v>2476</v>
      </c>
      <c r="C18" s="14" t="s">
        <v>2477</v>
      </c>
      <c r="D18" s="15" t="s">
        <v>2478</v>
      </c>
    </row>
    <row r="19" spans="1:4" ht="27.95" customHeight="1">
      <c r="A19" s="26" t="s">
        <v>2479</v>
      </c>
      <c r="B19" s="14" t="s">
        <v>2480</v>
      </c>
      <c r="C19" s="14" t="s">
        <v>2481</v>
      </c>
      <c r="D19" s="15" t="s">
        <v>2482</v>
      </c>
    </row>
    <row r="20" spans="1:4" ht="27.95" customHeight="1">
      <c r="A20" s="26" t="s">
        <v>16</v>
      </c>
      <c r="B20" s="14" t="s">
        <v>2483</v>
      </c>
      <c r="C20" s="14" t="s">
        <v>2484</v>
      </c>
      <c r="D20" s="15" t="s">
        <v>2485</v>
      </c>
    </row>
    <row r="21" spans="1:4" ht="27.95" customHeight="1">
      <c r="A21" s="26" t="s">
        <v>2486</v>
      </c>
      <c r="B21" s="14" t="s">
        <v>2487</v>
      </c>
      <c r="C21" s="14" t="s">
        <v>2488</v>
      </c>
      <c r="D21" s="15" t="s">
        <v>2489</v>
      </c>
    </row>
    <row r="22" spans="1:4" ht="27.95" customHeight="1">
      <c r="A22" s="26" t="s">
        <v>2490</v>
      </c>
      <c r="B22" s="14" t="s">
        <v>2491</v>
      </c>
      <c r="C22" s="14" t="s">
        <v>2492</v>
      </c>
      <c r="D22" s="15" t="s">
        <v>2493</v>
      </c>
    </row>
    <row r="23" spans="1:4" ht="27.95" customHeight="1">
      <c r="A23" s="26" t="s">
        <v>2494</v>
      </c>
      <c r="B23" s="14" t="s">
        <v>2495</v>
      </c>
      <c r="C23" s="14" t="s">
        <v>2468</v>
      </c>
      <c r="D23" s="15" t="s">
        <v>2496</v>
      </c>
    </row>
    <row r="24" spans="1:4" ht="27.95" customHeight="1">
      <c r="A24" s="26" t="s">
        <v>2497</v>
      </c>
      <c r="B24" s="14" t="s">
        <v>2498</v>
      </c>
      <c r="C24" s="14" t="s">
        <v>2499</v>
      </c>
      <c r="D24" s="15" t="s">
        <v>2500</v>
      </c>
    </row>
    <row r="25" spans="1:4" ht="27.95" customHeight="1">
      <c r="A25" s="26" t="s">
        <v>2501</v>
      </c>
      <c r="B25" s="14" t="s">
        <v>2502</v>
      </c>
      <c r="C25" s="14" t="s">
        <v>2503</v>
      </c>
      <c r="D25" s="15" t="s">
        <v>2504</v>
      </c>
    </row>
    <row r="26" spans="1:4" ht="27.95" customHeight="1">
      <c r="A26" s="26" t="s">
        <v>23</v>
      </c>
      <c r="B26" s="14" t="s">
        <v>2505</v>
      </c>
      <c r="C26" s="14" t="s">
        <v>2506</v>
      </c>
      <c r="D26" s="15" t="s">
        <v>2507</v>
      </c>
    </row>
    <row r="27" spans="1:4" ht="27.95" customHeight="1">
      <c r="A27" s="26" t="s">
        <v>2508</v>
      </c>
      <c r="B27" s="14" t="s">
        <v>2509</v>
      </c>
      <c r="C27" s="14" t="s">
        <v>2510</v>
      </c>
      <c r="D27" s="15" t="s">
        <v>2511</v>
      </c>
    </row>
    <row r="28" spans="1:4" ht="27.95" customHeight="1">
      <c r="A28" s="26" t="s">
        <v>2512</v>
      </c>
      <c r="B28" s="14" t="s">
        <v>2513</v>
      </c>
      <c r="C28" s="14" t="s">
        <v>2514</v>
      </c>
      <c r="D28" s="15" t="s">
        <v>2515</v>
      </c>
    </row>
    <row r="29" spans="1:4" ht="27.95" customHeight="1">
      <c r="A29" s="26" t="s">
        <v>24</v>
      </c>
      <c r="B29" s="14" t="s">
        <v>2516</v>
      </c>
      <c r="C29" s="14" t="s">
        <v>2517</v>
      </c>
      <c r="D29" s="15" t="s">
        <v>2518</v>
      </c>
    </row>
    <row r="30" spans="1:4" ht="27.95" customHeight="1">
      <c r="A30" s="26" t="s">
        <v>2519</v>
      </c>
      <c r="B30" s="14" t="s">
        <v>2520</v>
      </c>
      <c r="C30" s="14" t="s">
        <v>2521</v>
      </c>
      <c r="D30" s="15" t="s">
        <v>2522</v>
      </c>
    </row>
    <row r="31" spans="1:4" ht="27.95" customHeight="1">
      <c r="A31" s="153" t="s">
        <v>2523</v>
      </c>
      <c r="B31" s="153"/>
      <c r="C31" s="153"/>
      <c r="D31" s="153"/>
    </row>
    <row r="32" spans="1:4" ht="27.95" customHeight="1">
      <c r="A32" s="33" t="s">
        <v>2433</v>
      </c>
      <c r="B32" s="30" t="s">
        <v>2434</v>
      </c>
      <c r="C32" s="30" t="s">
        <v>2435</v>
      </c>
      <c r="D32" s="34" t="s">
        <v>2436</v>
      </c>
    </row>
    <row r="33" spans="1:4" ht="27.95" customHeight="1">
      <c r="A33" s="26" t="s">
        <v>1878</v>
      </c>
      <c r="B33" s="14" t="s">
        <v>2524</v>
      </c>
      <c r="C33" s="14" t="s">
        <v>2525</v>
      </c>
      <c r="D33" s="15" t="s">
        <v>2526</v>
      </c>
    </row>
    <row r="34" spans="1:4" ht="27.95" customHeight="1">
      <c r="A34" s="26" t="s">
        <v>2</v>
      </c>
      <c r="B34" s="14" t="s">
        <v>2527</v>
      </c>
      <c r="C34" s="14" t="s">
        <v>2528</v>
      </c>
      <c r="D34" s="15" t="s">
        <v>2529</v>
      </c>
    </row>
    <row r="35" spans="1:4" ht="27.95" customHeight="1">
      <c r="A35" s="26" t="s">
        <v>1771</v>
      </c>
      <c r="B35" s="14" t="s">
        <v>2530</v>
      </c>
      <c r="C35" s="14" t="s">
        <v>2531</v>
      </c>
      <c r="D35" s="15" t="s">
        <v>2532</v>
      </c>
    </row>
    <row r="36" spans="1:4" ht="27.95" customHeight="1">
      <c r="A36" s="26" t="s">
        <v>2533</v>
      </c>
      <c r="B36" s="14" t="s">
        <v>2534</v>
      </c>
      <c r="C36" s="14" t="s">
        <v>2535</v>
      </c>
      <c r="D36" s="15" t="s">
        <v>2536</v>
      </c>
    </row>
    <row r="37" spans="1:4" ht="27.95" customHeight="1">
      <c r="A37" s="26" t="s">
        <v>1773</v>
      </c>
      <c r="B37" s="14" t="s">
        <v>2537</v>
      </c>
      <c r="C37" s="14" t="s">
        <v>2538</v>
      </c>
      <c r="D37" s="15" t="s">
        <v>2539</v>
      </c>
    </row>
    <row r="38" spans="1:4" ht="27.95" customHeight="1">
      <c r="A38" s="26" t="s">
        <v>2540</v>
      </c>
      <c r="B38" s="14" t="s">
        <v>2541</v>
      </c>
      <c r="C38" s="14" t="s">
        <v>2542</v>
      </c>
      <c r="D38" s="15" t="s">
        <v>2543</v>
      </c>
    </row>
    <row r="39" spans="1:4" ht="27.95" customHeight="1">
      <c r="A39" s="26" t="s">
        <v>2544</v>
      </c>
      <c r="B39" s="14" t="s">
        <v>3267</v>
      </c>
      <c r="C39" s="14" t="s">
        <v>3268</v>
      </c>
      <c r="D39" s="15" t="s">
        <v>3269</v>
      </c>
    </row>
    <row r="40" spans="1:4" ht="27.95" customHeight="1">
      <c r="A40" s="26" t="s">
        <v>2545</v>
      </c>
      <c r="B40" s="14" t="s">
        <v>2546</v>
      </c>
      <c r="C40" s="14" t="s">
        <v>2547</v>
      </c>
      <c r="D40" s="15" t="s">
        <v>2548</v>
      </c>
    </row>
    <row r="41" spans="1:4" ht="27.95" customHeight="1">
      <c r="A41" s="153" t="s">
        <v>2549</v>
      </c>
      <c r="B41" s="153"/>
      <c r="C41" s="153"/>
      <c r="D41" s="153"/>
    </row>
    <row r="42" spans="1:4" ht="27.95" customHeight="1">
      <c r="A42" s="33" t="s">
        <v>2433</v>
      </c>
      <c r="B42" s="30" t="s">
        <v>2434</v>
      </c>
      <c r="C42" s="30" t="s">
        <v>2435</v>
      </c>
      <c r="D42" s="34" t="s">
        <v>2436</v>
      </c>
    </row>
    <row r="43" spans="1:4" ht="27.95" customHeight="1">
      <c r="A43" s="153" t="s">
        <v>2550</v>
      </c>
      <c r="B43" s="153" t="s">
        <v>2551</v>
      </c>
      <c r="C43" s="153" t="s">
        <v>2552</v>
      </c>
      <c r="D43" s="153" t="s">
        <v>2553</v>
      </c>
    </row>
    <row r="44" spans="1:4" ht="27.95" customHeight="1">
      <c r="A44" s="26" t="s">
        <v>2554</v>
      </c>
      <c r="B44" s="14" t="s">
        <v>2555</v>
      </c>
      <c r="C44" s="14" t="s">
        <v>2556</v>
      </c>
      <c r="D44" s="15" t="s">
        <v>2553</v>
      </c>
    </row>
    <row r="45" spans="1:4" ht="27.95" customHeight="1">
      <c r="A45" s="26" t="s">
        <v>2557</v>
      </c>
      <c r="B45" s="14" t="s">
        <v>2558</v>
      </c>
      <c r="C45" s="14" t="s">
        <v>2559</v>
      </c>
      <c r="D45" s="15" t="s">
        <v>2553</v>
      </c>
    </row>
    <row r="46" spans="1:4" ht="27.95" customHeight="1">
      <c r="A46" s="26" t="s">
        <v>2560</v>
      </c>
      <c r="B46" s="14" t="s">
        <v>2561</v>
      </c>
      <c r="C46" s="14" t="s">
        <v>2562</v>
      </c>
      <c r="D46" s="15" t="s">
        <v>2553</v>
      </c>
    </row>
    <row r="47" spans="1:4" ht="27.95" customHeight="1">
      <c r="A47" s="26" t="s">
        <v>2563</v>
      </c>
      <c r="B47" s="14" t="s">
        <v>2564</v>
      </c>
      <c r="C47" s="14" t="s">
        <v>2565</v>
      </c>
      <c r="D47" s="15" t="s">
        <v>2566</v>
      </c>
    </row>
    <row r="48" spans="1:4" ht="27.95" customHeight="1">
      <c r="A48" s="26" t="s">
        <v>2567</v>
      </c>
      <c r="B48" s="14" t="s">
        <v>2568</v>
      </c>
      <c r="C48" s="14" t="s">
        <v>2569</v>
      </c>
      <c r="D48" s="15" t="s">
        <v>2553</v>
      </c>
    </row>
    <row r="49" spans="1:4" ht="27.95" customHeight="1">
      <c r="A49" s="26" t="s">
        <v>2570</v>
      </c>
      <c r="B49" s="14" t="s">
        <v>2571</v>
      </c>
      <c r="C49" s="14" t="s">
        <v>2572</v>
      </c>
      <c r="D49" s="15" t="s">
        <v>2553</v>
      </c>
    </row>
    <row r="50" spans="1:4" ht="27.95" customHeight="1">
      <c r="A50" s="26" t="s">
        <v>2573</v>
      </c>
      <c r="B50" s="14" t="s">
        <v>2574</v>
      </c>
      <c r="C50" s="14" t="s">
        <v>2575</v>
      </c>
      <c r="D50" s="15" t="s">
        <v>2553</v>
      </c>
    </row>
    <row r="51" spans="1:4" ht="27.95" customHeight="1">
      <c r="A51" s="26" t="s">
        <v>2576</v>
      </c>
      <c r="B51" s="14" t="s">
        <v>2577</v>
      </c>
      <c r="C51" s="14" t="s">
        <v>2578</v>
      </c>
      <c r="D51" s="15" t="s">
        <v>2579</v>
      </c>
    </row>
    <row r="52" spans="1:4" ht="27.95" customHeight="1">
      <c r="A52" s="153" t="s">
        <v>2580</v>
      </c>
      <c r="B52" s="153"/>
      <c r="C52" s="153"/>
      <c r="D52" s="153"/>
    </row>
    <row r="53" spans="1:4" ht="27.95" customHeight="1">
      <c r="A53" s="33" t="s">
        <v>2433</v>
      </c>
      <c r="B53" s="30" t="s">
        <v>2434</v>
      </c>
      <c r="C53" s="30" t="s">
        <v>2435</v>
      </c>
      <c r="D53" s="34" t="s">
        <v>2436</v>
      </c>
    </row>
    <row r="54" spans="1:4" ht="27.95" customHeight="1">
      <c r="A54" s="26" t="s">
        <v>13</v>
      </c>
      <c r="B54" s="14" t="s">
        <v>2581</v>
      </c>
      <c r="C54" s="14" t="s">
        <v>2582</v>
      </c>
      <c r="D54" s="15" t="s">
        <v>2583</v>
      </c>
    </row>
    <row r="55" spans="1:4" ht="27.95" customHeight="1">
      <c r="A55" s="26" t="s">
        <v>2584</v>
      </c>
      <c r="B55" s="14" t="s">
        <v>2585</v>
      </c>
      <c r="C55" s="14" t="s">
        <v>2582</v>
      </c>
      <c r="D55" s="15" t="s">
        <v>2586</v>
      </c>
    </row>
    <row r="56" spans="1:4" ht="27.95" customHeight="1">
      <c r="A56" s="153" t="s">
        <v>2587</v>
      </c>
      <c r="B56" s="153" t="s">
        <v>2588</v>
      </c>
      <c r="C56" s="153" t="s">
        <v>2589</v>
      </c>
      <c r="D56" s="153" t="s">
        <v>2590</v>
      </c>
    </row>
    <row r="57" spans="1:4" ht="27.95" customHeight="1">
      <c r="A57" s="26" t="s">
        <v>2501</v>
      </c>
      <c r="B57" s="14" t="s">
        <v>2591</v>
      </c>
      <c r="C57" s="14" t="s">
        <v>2592</v>
      </c>
      <c r="D57" s="15" t="s">
        <v>2593</v>
      </c>
    </row>
    <row r="58" spans="1:4" ht="27.95" customHeight="1">
      <c r="A58" s="26" t="s">
        <v>2594</v>
      </c>
      <c r="B58" s="14" t="s">
        <v>2595</v>
      </c>
      <c r="C58" s="14" t="s">
        <v>2596</v>
      </c>
      <c r="D58" s="15" t="s">
        <v>2597</v>
      </c>
    </row>
    <row r="59" spans="1:4" ht="27.95" customHeight="1">
      <c r="A59" s="26" t="s">
        <v>2598</v>
      </c>
      <c r="B59" s="14" t="s">
        <v>2599</v>
      </c>
      <c r="C59" s="14" t="s">
        <v>2600</v>
      </c>
      <c r="D59" s="15" t="s">
        <v>3270</v>
      </c>
    </row>
    <row r="60" spans="1:4" ht="27.95" customHeight="1">
      <c r="A60" s="26" t="s">
        <v>2422</v>
      </c>
      <c r="B60" s="14" t="s">
        <v>2601</v>
      </c>
      <c r="C60" s="14" t="s">
        <v>2602</v>
      </c>
      <c r="D60" s="15" t="s">
        <v>2603</v>
      </c>
    </row>
    <row r="61" spans="1:4" ht="27.95" customHeight="1">
      <c r="A61" s="153" t="s">
        <v>2604</v>
      </c>
      <c r="B61" s="153"/>
      <c r="C61" s="153"/>
      <c r="D61" s="153"/>
    </row>
    <row r="62" spans="1:4" ht="27.95" customHeight="1">
      <c r="A62" s="33" t="s">
        <v>2433</v>
      </c>
      <c r="B62" s="30" t="s">
        <v>2434</v>
      </c>
      <c r="C62" s="30" t="s">
        <v>2435</v>
      </c>
      <c r="D62" s="34" t="s">
        <v>2436</v>
      </c>
    </row>
    <row r="63" spans="1:4" ht="27.95" customHeight="1">
      <c r="A63" s="26" t="s">
        <v>2605</v>
      </c>
      <c r="B63" s="14" t="s">
        <v>2606</v>
      </c>
      <c r="C63" s="14" t="s">
        <v>2607</v>
      </c>
      <c r="D63" s="15" t="s">
        <v>2608</v>
      </c>
    </row>
    <row r="64" spans="1:4" ht="27.95" customHeight="1">
      <c r="A64" s="26" t="s">
        <v>2609</v>
      </c>
      <c r="B64" s="14" t="s">
        <v>2610</v>
      </c>
      <c r="C64" s="14" t="s">
        <v>2611</v>
      </c>
      <c r="D64" s="15" t="s">
        <v>2612</v>
      </c>
    </row>
    <row r="65" spans="1:4" ht="27.95" customHeight="1">
      <c r="A65" s="26" t="s">
        <v>2613</v>
      </c>
      <c r="B65" s="14" t="s">
        <v>2614</v>
      </c>
      <c r="C65" s="14" t="s">
        <v>2615</v>
      </c>
      <c r="D65" s="15" t="s">
        <v>2616</v>
      </c>
    </row>
    <row r="66" spans="1:4" ht="27.95" customHeight="1">
      <c r="A66" s="26" t="s">
        <v>2617</v>
      </c>
      <c r="B66" s="14" t="s">
        <v>2618</v>
      </c>
      <c r="C66" s="14" t="s">
        <v>2619</v>
      </c>
      <c r="D66" s="15" t="s">
        <v>2620</v>
      </c>
    </row>
    <row r="67" spans="1:4" ht="27.95" customHeight="1">
      <c r="A67" s="26" t="s">
        <v>2621</v>
      </c>
      <c r="B67" s="14" t="s">
        <v>2622</v>
      </c>
      <c r="C67" s="14" t="s">
        <v>2623</v>
      </c>
      <c r="D67" s="15" t="s">
        <v>2624</v>
      </c>
    </row>
    <row r="68" spans="1:4" ht="27.95" customHeight="1">
      <c r="A68" s="27" t="s">
        <v>2625</v>
      </c>
      <c r="B68" s="16" t="s">
        <v>2626</v>
      </c>
      <c r="C68" s="16" t="s">
        <v>2627</v>
      </c>
      <c r="D68" s="17" t="s">
        <v>2628</v>
      </c>
    </row>
    <row r="69" spans="1:4" ht="24.95" customHeight="1">
      <c r="A69" s="55" t="s">
        <v>2629</v>
      </c>
      <c r="B69" s="55"/>
      <c r="C69" s="55"/>
      <c r="D69" s="55"/>
    </row>
    <row r="70" spans="1:4" ht="27.95" customHeight="1">
      <c r="A70" s="51" t="s">
        <v>2630</v>
      </c>
      <c r="B70" s="51" t="s">
        <v>2631</v>
      </c>
      <c r="C70" s="51" t="s">
        <v>2632</v>
      </c>
      <c r="D70" s="51" t="s">
        <v>2633</v>
      </c>
    </row>
    <row r="71" spans="1:4" ht="44.1" customHeight="1">
      <c r="A71" s="14" t="s">
        <v>2634</v>
      </c>
      <c r="B71" s="14" t="s">
        <v>2635</v>
      </c>
      <c r="C71" s="14" t="s">
        <v>2636</v>
      </c>
      <c r="D71" s="14" t="s">
        <v>2637</v>
      </c>
    </row>
    <row r="72" spans="1:4" ht="44.1" customHeight="1">
      <c r="A72" s="14" t="s">
        <v>2638</v>
      </c>
      <c r="B72" s="14" t="s">
        <v>2639</v>
      </c>
      <c r="C72" s="14" t="s">
        <v>2640</v>
      </c>
      <c r="D72" s="14" t="s">
        <v>2641</v>
      </c>
    </row>
    <row r="73" spans="1:4" ht="44.1" customHeight="1">
      <c r="A73" s="14" t="s">
        <v>2642</v>
      </c>
      <c r="B73" s="14" t="s">
        <v>2643</v>
      </c>
      <c r="C73" s="14" t="s">
        <v>2644</v>
      </c>
      <c r="D73" s="14" t="s">
        <v>2645</v>
      </c>
    </row>
    <row r="74" spans="1:4" ht="44.1" customHeight="1">
      <c r="A74" s="14" t="s">
        <v>2646</v>
      </c>
      <c r="B74" s="14" t="s">
        <v>2647</v>
      </c>
      <c r="C74" s="14" t="s">
        <v>2648</v>
      </c>
      <c r="D74" s="14" t="s">
        <v>2649</v>
      </c>
    </row>
    <row r="75" spans="1:4" ht="44.1" customHeight="1">
      <c r="A75" s="14" t="s">
        <v>2650</v>
      </c>
      <c r="B75" s="14" t="s">
        <v>2651</v>
      </c>
      <c r="C75" s="14" t="s">
        <v>2652</v>
      </c>
      <c r="D75" s="14" t="s">
        <v>2653</v>
      </c>
    </row>
    <row r="76" spans="1:4" ht="44.1" customHeight="1">
      <c r="A76" s="14" t="s">
        <v>2654</v>
      </c>
      <c r="B76" s="14" t="s">
        <v>2655</v>
      </c>
      <c r="C76" s="14" t="s">
        <v>2656</v>
      </c>
      <c r="D76" s="14" t="s">
        <v>2657</v>
      </c>
    </row>
    <row r="77" spans="1:4" ht="44.1" customHeight="1">
      <c r="A77" s="55" t="s">
        <v>2658</v>
      </c>
      <c r="B77" s="55" t="s">
        <v>2659</v>
      </c>
      <c r="C77" s="55" t="s">
        <v>2660</v>
      </c>
      <c r="D77" s="55" t="s">
        <v>2661</v>
      </c>
    </row>
    <row r="78" spans="1:4" ht="27.95" customHeight="1">
      <c r="A78" s="51" t="s">
        <v>2662</v>
      </c>
      <c r="B78" s="51"/>
      <c r="C78" s="51"/>
      <c r="D78" s="51"/>
    </row>
    <row r="79" spans="1:4" ht="42" customHeight="1">
      <c r="A79" s="14" t="s">
        <v>2663</v>
      </c>
      <c r="B79" s="14" t="s">
        <v>2664</v>
      </c>
      <c r="C79" s="14" t="s">
        <v>2665</v>
      </c>
      <c r="D79" s="14" t="s">
        <v>2666</v>
      </c>
    </row>
    <row r="80" spans="1:4" ht="36" customHeight="1">
      <c r="A80" s="14" t="s">
        <v>2667</v>
      </c>
      <c r="B80" s="14" t="s">
        <v>2668</v>
      </c>
      <c r="C80" s="14" t="s">
        <v>2668</v>
      </c>
      <c r="D80" s="14" t="s">
        <v>2669</v>
      </c>
    </row>
    <row r="81" spans="1:4" ht="36" customHeight="1">
      <c r="A81" s="14" t="s">
        <v>2670</v>
      </c>
      <c r="B81" s="14" t="s">
        <v>2671</v>
      </c>
      <c r="C81" s="14" t="s">
        <v>2672</v>
      </c>
      <c r="D81" s="14" t="s">
        <v>2673</v>
      </c>
    </row>
    <row r="82" spans="1:4" ht="36" customHeight="1">
      <c r="A82" s="14" t="s">
        <v>2674</v>
      </c>
      <c r="B82" s="14" t="s">
        <v>2675</v>
      </c>
      <c r="C82" s="14" t="s">
        <v>2676</v>
      </c>
      <c r="D82" s="14" t="s">
        <v>2677</v>
      </c>
    </row>
    <row r="83" spans="1:4" ht="36" customHeight="1">
      <c r="A83" s="14" t="s">
        <v>2678</v>
      </c>
      <c r="B83" s="14" t="s">
        <v>1931</v>
      </c>
      <c r="C83" s="14" t="s">
        <v>2679</v>
      </c>
      <c r="D83" s="14" t="s">
        <v>2680</v>
      </c>
    </row>
    <row r="84" spans="1:4" ht="36" customHeight="1">
      <c r="A84" s="14" t="s">
        <v>2681</v>
      </c>
      <c r="B84" s="14" t="s">
        <v>2675</v>
      </c>
      <c r="C84" s="14" t="s">
        <v>2682</v>
      </c>
      <c r="D84" s="14" t="s">
        <v>2683</v>
      </c>
    </row>
    <row r="85" spans="1:4" ht="36" customHeight="1">
      <c r="A85" s="14" t="s">
        <v>2684</v>
      </c>
      <c r="B85" s="14" t="s">
        <v>2685</v>
      </c>
      <c r="C85" s="14" t="s">
        <v>2686</v>
      </c>
      <c r="D85" s="14" t="s">
        <v>2687</v>
      </c>
    </row>
    <row r="86" spans="1:4" ht="36" customHeight="1">
      <c r="A86" s="14" t="s">
        <v>2688</v>
      </c>
      <c r="B86" s="14" t="s">
        <v>2675</v>
      </c>
      <c r="C86" s="14" t="s">
        <v>2689</v>
      </c>
      <c r="D86" s="14" t="s">
        <v>2690</v>
      </c>
    </row>
    <row r="87" spans="1:4" ht="36" customHeight="1">
      <c r="A87" s="14" t="s">
        <v>2691</v>
      </c>
      <c r="B87" s="14" t="s">
        <v>2692</v>
      </c>
      <c r="C87" s="14" t="s">
        <v>2693</v>
      </c>
      <c r="D87" s="14" t="s">
        <v>2694</v>
      </c>
    </row>
    <row r="88" spans="1:4" ht="36" customHeight="1">
      <c r="A88" s="14" t="s">
        <v>2695</v>
      </c>
      <c r="B88" s="14" t="s">
        <v>2696</v>
      </c>
      <c r="C88" s="14" t="s">
        <v>2697</v>
      </c>
      <c r="D88" s="14" t="s">
        <v>2698</v>
      </c>
    </row>
    <row r="89" spans="1:4" ht="36" customHeight="1">
      <c r="A89" s="52" t="s">
        <v>1211</v>
      </c>
      <c r="B89" s="52" t="s">
        <v>2699</v>
      </c>
      <c r="C89" s="52" t="s">
        <v>2700</v>
      </c>
      <c r="D89" s="52" t="s">
        <v>2701</v>
      </c>
    </row>
    <row r="90" spans="1:4" ht="36" customHeight="1">
      <c r="A90" s="52" t="s">
        <v>2702</v>
      </c>
      <c r="B90" s="52" t="s">
        <v>1931</v>
      </c>
      <c r="C90" s="52" t="s">
        <v>2703</v>
      </c>
      <c r="D90" s="52" t="s">
        <v>2704</v>
      </c>
    </row>
    <row r="91" spans="1:4" ht="36" customHeight="1">
      <c r="A91" s="52" t="s">
        <v>2705</v>
      </c>
      <c r="B91" s="52" t="s">
        <v>2706</v>
      </c>
      <c r="C91" s="52" t="s">
        <v>2707</v>
      </c>
      <c r="D91" s="52" t="s">
        <v>2708</v>
      </c>
    </row>
    <row r="92" spans="1:4" ht="36" customHeight="1">
      <c r="A92" s="52" t="s">
        <v>2709</v>
      </c>
      <c r="B92" s="52" t="s">
        <v>2710</v>
      </c>
      <c r="C92" s="52" t="s">
        <v>2711</v>
      </c>
      <c r="D92" s="52" t="s">
        <v>2712</v>
      </c>
    </row>
    <row r="93" spans="1:4" ht="36" customHeight="1">
      <c r="A93" s="52" t="s">
        <v>2713</v>
      </c>
      <c r="B93" s="52" t="s">
        <v>1931</v>
      </c>
      <c r="C93" s="52" t="s">
        <v>2714</v>
      </c>
      <c r="D93" s="52" t="s">
        <v>2715</v>
      </c>
    </row>
    <row r="94" spans="1:4" ht="36" customHeight="1">
      <c r="A94" s="52" t="s">
        <v>2716</v>
      </c>
      <c r="B94" s="52" t="s">
        <v>1931</v>
      </c>
      <c r="C94" s="52" t="s">
        <v>2717</v>
      </c>
      <c r="D94" s="52" t="s">
        <v>2718</v>
      </c>
    </row>
    <row r="95" spans="1:4" ht="36" customHeight="1">
      <c r="A95" s="52" t="s">
        <v>2719</v>
      </c>
      <c r="B95" s="52" t="s">
        <v>2720</v>
      </c>
      <c r="C95" s="52" t="s">
        <v>2721</v>
      </c>
      <c r="D95" s="52" t="s">
        <v>2722</v>
      </c>
    </row>
    <row r="96" spans="1:4" ht="36" customHeight="1">
      <c r="A96" s="52" t="s">
        <v>2723</v>
      </c>
      <c r="B96" s="52" t="s">
        <v>2720</v>
      </c>
      <c r="C96" s="52" t="s">
        <v>2724</v>
      </c>
      <c r="D96" s="52" t="s">
        <v>2725</v>
      </c>
    </row>
    <row r="97" spans="1:4" ht="36" customHeight="1">
      <c r="A97" s="52" t="s">
        <v>2726</v>
      </c>
      <c r="B97" s="52" t="s">
        <v>2671</v>
      </c>
      <c r="C97" s="52" t="s">
        <v>2727</v>
      </c>
      <c r="D97" s="52" t="s">
        <v>2728</v>
      </c>
    </row>
    <row r="98" spans="1:4" ht="36" customHeight="1">
      <c r="A98" s="52" t="s">
        <v>2729</v>
      </c>
      <c r="B98" s="52" t="s">
        <v>2671</v>
      </c>
      <c r="C98" s="52" t="s">
        <v>2730</v>
      </c>
      <c r="D98" s="52" t="s">
        <v>2731</v>
      </c>
    </row>
    <row r="99" spans="1:4">
      <c r="A99" s="52" t="s">
        <v>2732</v>
      </c>
      <c r="B99" s="52"/>
      <c r="C99" s="52"/>
      <c r="D99" s="52"/>
    </row>
    <row r="100" spans="1:4">
      <c r="A100" s="52" t="s">
        <v>2733</v>
      </c>
      <c r="B100" s="52" t="s">
        <v>2734</v>
      </c>
      <c r="C100" s="52" t="s">
        <v>2735</v>
      </c>
      <c r="D100" s="52" t="s">
        <v>2736</v>
      </c>
    </row>
    <row r="101" spans="1:4" ht="51.95" customHeight="1">
      <c r="A101" s="52" t="s">
        <v>2737</v>
      </c>
      <c r="B101" s="52" t="s">
        <v>2730</v>
      </c>
      <c r="C101" s="52" t="s">
        <v>2738</v>
      </c>
      <c r="D101" s="52" t="s">
        <v>2739</v>
      </c>
    </row>
    <row r="102" spans="1:4" ht="51.95" customHeight="1">
      <c r="A102" s="52" t="s">
        <v>2737</v>
      </c>
      <c r="B102" s="52" t="s">
        <v>2740</v>
      </c>
      <c r="C102" s="52" t="s">
        <v>2741</v>
      </c>
      <c r="D102" s="52" t="s">
        <v>3271</v>
      </c>
    </row>
    <row r="103" spans="1:4" ht="51.95" customHeight="1">
      <c r="A103" s="52" t="s">
        <v>2742</v>
      </c>
      <c r="B103" s="52" t="s">
        <v>2743</v>
      </c>
      <c r="C103" s="52" t="s">
        <v>2744</v>
      </c>
      <c r="D103" s="52" t="s">
        <v>2745</v>
      </c>
    </row>
    <row r="104" spans="1:4" ht="51.95" customHeight="1">
      <c r="A104" s="52" t="s">
        <v>2742</v>
      </c>
      <c r="B104" s="52" t="s">
        <v>2746</v>
      </c>
      <c r="C104" s="52" t="s">
        <v>2747</v>
      </c>
      <c r="D104" s="52" t="s">
        <v>3272</v>
      </c>
    </row>
    <row r="105" spans="1:4" ht="51.95" customHeight="1">
      <c r="A105" s="52" t="s">
        <v>2748</v>
      </c>
      <c r="B105" s="52" t="s">
        <v>2749</v>
      </c>
      <c r="C105" s="52" t="s">
        <v>2750</v>
      </c>
      <c r="D105" s="52" t="s">
        <v>3273</v>
      </c>
    </row>
    <row r="106" spans="1:4" ht="51.95" customHeight="1">
      <c r="A106" s="52" t="s">
        <v>2751</v>
      </c>
      <c r="B106" s="52" t="s">
        <v>2752</v>
      </c>
      <c r="C106" s="52" t="s">
        <v>2753</v>
      </c>
      <c r="D106" s="52" t="s">
        <v>2754</v>
      </c>
    </row>
  </sheetData>
  <mergeCells count="9">
    <mergeCell ref="A43:D43"/>
    <mergeCell ref="A52:D52"/>
    <mergeCell ref="A56:D56"/>
    <mergeCell ref="A61:D61"/>
    <mergeCell ref="A1:D1"/>
    <mergeCell ref="A2:D2"/>
    <mergeCell ref="A3:D3"/>
    <mergeCell ref="A31:D31"/>
    <mergeCell ref="A41:D41"/>
  </mergeCells>
  <phoneticPr fontId="2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10"/>
  <sheetViews>
    <sheetView showGridLines="0" workbookViewId="0"/>
  </sheetViews>
  <sheetFormatPr defaultColWidth="8.875" defaultRowHeight="14.25"/>
  <cols>
    <col min="1" max="1" width="13.625" customWidth="1"/>
    <col min="2" max="2" width="9.875" customWidth="1"/>
    <col min="3" max="3" width="9.75" customWidth="1"/>
    <col min="4" max="4" width="16.625" customWidth="1"/>
    <col min="5" max="5" width="20" customWidth="1"/>
    <col min="6" max="6" width="14.75" customWidth="1"/>
    <col min="7" max="7" width="12" customWidth="1"/>
    <col min="8" max="8" width="16" customWidth="1"/>
    <col min="9" max="9" width="49" customWidth="1"/>
    <col min="10" max="10" width="16" customWidth="1"/>
  </cols>
  <sheetData>
    <row r="1" spans="1:10" ht="27.95" customHeight="1">
      <c r="A1" s="153" t="s">
        <v>2755</v>
      </c>
      <c r="B1" s="153"/>
      <c r="C1" s="153"/>
      <c r="D1" s="153"/>
      <c r="E1" s="153"/>
      <c r="F1" s="153"/>
      <c r="G1" s="153"/>
      <c r="H1" s="153"/>
      <c r="I1" s="153"/>
      <c r="J1" s="153"/>
    </row>
    <row r="2" spans="1:10" ht="33.950000000000003" customHeight="1">
      <c r="A2" s="153" t="s">
        <v>2756</v>
      </c>
      <c r="B2" s="153"/>
      <c r="C2" s="153"/>
      <c r="D2" s="153"/>
      <c r="E2" s="153"/>
      <c r="F2" s="153"/>
      <c r="G2" s="153"/>
      <c r="H2" s="153"/>
      <c r="I2" s="153"/>
      <c r="J2" s="153"/>
    </row>
    <row r="3" spans="1:10" ht="32.1" customHeight="1">
      <c r="A3" s="44" t="s">
        <v>2757</v>
      </c>
      <c r="B3" s="45">
        <v>306</v>
      </c>
      <c r="C3" s="45" t="s">
        <v>2758</v>
      </c>
      <c r="D3" s="45">
        <v>2.88</v>
      </c>
      <c r="E3" s="24" t="s">
        <v>2759</v>
      </c>
      <c r="F3" s="24">
        <v>8.2899999999999991</v>
      </c>
      <c r="G3" s="24" t="s">
        <v>2760</v>
      </c>
      <c r="H3" s="24">
        <v>6</v>
      </c>
      <c r="I3" s="50" t="s">
        <v>2761</v>
      </c>
      <c r="J3" s="25">
        <v>0.15277777777777779</v>
      </c>
    </row>
    <row r="4" spans="1:10" ht="20.100000000000001" customHeight="1">
      <c r="A4" s="42" t="s">
        <v>2</v>
      </c>
      <c r="B4" s="42" t="s">
        <v>16</v>
      </c>
      <c r="C4" s="42" t="s">
        <v>2486</v>
      </c>
      <c r="D4" s="42" t="s">
        <v>2762</v>
      </c>
      <c r="E4" s="14"/>
      <c r="F4" s="14"/>
      <c r="G4" s="14"/>
      <c r="H4" s="14"/>
      <c r="I4" s="14"/>
      <c r="J4" s="14"/>
    </row>
    <row r="5" spans="1:10" ht="20.100000000000001" customHeight="1">
      <c r="A5" s="10">
        <v>1</v>
      </c>
      <c r="B5" s="10">
        <v>3</v>
      </c>
      <c r="C5" s="10">
        <v>0</v>
      </c>
      <c r="D5" s="48">
        <v>5.2083333333333333E-4</v>
      </c>
      <c r="E5" s="14"/>
      <c r="F5" s="14"/>
      <c r="G5" s="14"/>
      <c r="H5" s="14"/>
      <c r="I5" s="14"/>
      <c r="J5" s="14"/>
    </row>
    <row r="6" spans="1:10" ht="20.100000000000001" customHeight="1">
      <c r="A6" s="10">
        <v>2</v>
      </c>
      <c r="B6" s="10">
        <v>5</v>
      </c>
      <c r="C6" s="10">
        <v>0</v>
      </c>
      <c r="D6" s="48">
        <v>8.1018518518518516E-4</v>
      </c>
      <c r="E6" s="14"/>
      <c r="F6" s="14"/>
      <c r="G6" s="14"/>
      <c r="H6" s="14"/>
      <c r="I6" s="14"/>
      <c r="J6" s="14"/>
    </row>
    <row r="7" spans="1:10" ht="20.100000000000001" customHeight="1">
      <c r="A7" s="10">
        <v>3</v>
      </c>
      <c r="B7" s="10">
        <v>8</v>
      </c>
      <c r="C7" s="10">
        <v>0</v>
      </c>
      <c r="D7" s="48">
        <v>1.2731481481481483E-3</v>
      </c>
      <c r="E7" s="14"/>
      <c r="F7" s="14"/>
      <c r="G7" s="14"/>
      <c r="H7" s="14"/>
      <c r="I7" s="14"/>
      <c r="J7" s="14"/>
    </row>
    <row r="8" spans="1:10" ht="20.100000000000001" customHeight="1">
      <c r="A8" s="10">
        <v>4</v>
      </c>
      <c r="B8" s="10">
        <v>11</v>
      </c>
      <c r="C8" s="10">
        <v>0</v>
      </c>
      <c r="D8" s="48">
        <v>1.8518518518518519E-3</v>
      </c>
      <c r="E8" s="14"/>
      <c r="F8" s="14"/>
      <c r="G8" s="14"/>
      <c r="H8" s="14"/>
      <c r="I8" s="14"/>
      <c r="J8" s="14"/>
    </row>
    <row r="9" spans="1:10" ht="20.100000000000001" customHeight="1">
      <c r="A9" s="10">
        <v>5</v>
      </c>
      <c r="B9" s="10">
        <v>13</v>
      </c>
      <c r="C9" s="10">
        <v>0</v>
      </c>
      <c r="D9" s="48">
        <v>2.3726851851851851E-3</v>
      </c>
      <c r="E9" s="14"/>
      <c r="F9" s="14"/>
      <c r="G9" s="14"/>
      <c r="H9" s="14"/>
      <c r="I9" s="14"/>
      <c r="J9" s="14"/>
    </row>
    <row r="10" spans="1:10" ht="20.100000000000001" customHeight="1">
      <c r="A10" s="10">
        <v>6</v>
      </c>
      <c r="B10" s="10">
        <v>15</v>
      </c>
      <c r="C10" s="10">
        <v>0</v>
      </c>
      <c r="D10" s="48">
        <v>2.7777777777777779E-3</v>
      </c>
      <c r="E10" s="14"/>
      <c r="F10" s="14"/>
      <c r="G10" s="14"/>
      <c r="H10" s="14"/>
      <c r="I10" s="14"/>
      <c r="J10" s="14"/>
    </row>
    <row r="11" spans="1:10" ht="20.100000000000001" customHeight="1">
      <c r="A11" s="10">
        <v>7</v>
      </c>
      <c r="B11" s="10">
        <v>18</v>
      </c>
      <c r="C11" s="10">
        <v>15</v>
      </c>
      <c r="D11" s="48">
        <v>3.1828703703703702E-3</v>
      </c>
      <c r="E11" s="14"/>
      <c r="F11" s="14"/>
      <c r="G11" s="14"/>
      <c r="H11" s="14"/>
      <c r="I11" s="14"/>
      <c r="J11" s="14"/>
    </row>
    <row r="12" spans="1:10" ht="20.100000000000001" customHeight="1">
      <c r="A12" s="10">
        <v>8</v>
      </c>
      <c r="B12" s="10">
        <v>22</v>
      </c>
      <c r="C12" s="10">
        <v>15</v>
      </c>
      <c r="D12" s="48">
        <v>3.5879629629629629E-3</v>
      </c>
      <c r="E12" s="14"/>
      <c r="F12" s="14"/>
      <c r="G12" s="14"/>
      <c r="H12" s="14"/>
      <c r="I12" s="14"/>
      <c r="J12" s="14"/>
    </row>
    <row r="13" spans="1:10" ht="20.100000000000001" customHeight="1">
      <c r="A13" s="10">
        <v>9</v>
      </c>
      <c r="B13" s="10">
        <v>25</v>
      </c>
      <c r="C13" s="10">
        <v>15</v>
      </c>
      <c r="D13" s="48">
        <v>3.9351851851851848E-3</v>
      </c>
      <c r="E13" s="14"/>
      <c r="F13" s="14"/>
      <c r="G13" s="14"/>
      <c r="H13" s="14"/>
      <c r="I13" s="14"/>
      <c r="J13" s="14"/>
    </row>
    <row r="14" spans="1:10" ht="20.100000000000001" customHeight="1">
      <c r="A14" s="10">
        <v>10</v>
      </c>
      <c r="B14" s="10">
        <v>28</v>
      </c>
      <c r="C14" s="10">
        <v>15</v>
      </c>
      <c r="D14" s="48">
        <v>4.7453703703703703E-3</v>
      </c>
      <c r="E14" s="14"/>
      <c r="F14" s="14"/>
      <c r="G14" s="14"/>
      <c r="H14" s="14"/>
      <c r="I14" s="14"/>
      <c r="J14" s="14"/>
    </row>
    <row r="15" spans="1:10" ht="20.100000000000001" customHeight="1">
      <c r="A15" s="10">
        <v>11</v>
      </c>
      <c r="B15" s="10">
        <v>31</v>
      </c>
      <c r="C15" s="10">
        <v>28</v>
      </c>
      <c r="D15" s="48">
        <v>5.2662037037037035E-3</v>
      </c>
      <c r="E15" s="14"/>
      <c r="F15" s="14"/>
      <c r="G15" s="14"/>
      <c r="H15" s="14"/>
      <c r="I15" s="14"/>
      <c r="J15" s="14"/>
    </row>
    <row r="16" spans="1:10" ht="20.100000000000001" customHeight="1">
      <c r="A16" s="10">
        <v>12</v>
      </c>
      <c r="B16" s="10">
        <v>34</v>
      </c>
      <c r="C16" s="10">
        <v>28</v>
      </c>
      <c r="D16" s="48">
        <v>5.7870370370370367E-3</v>
      </c>
      <c r="E16" s="14"/>
      <c r="F16" s="14"/>
      <c r="G16" s="14"/>
      <c r="H16" s="14"/>
      <c r="I16" s="14"/>
      <c r="J16" s="14"/>
    </row>
    <row r="17" spans="1:10" ht="20.100000000000001" customHeight="1">
      <c r="A17" s="10">
        <v>13</v>
      </c>
      <c r="B17" s="10">
        <v>37</v>
      </c>
      <c r="C17" s="10">
        <v>28</v>
      </c>
      <c r="D17" s="48">
        <v>6.3078703703703708E-3</v>
      </c>
      <c r="E17" s="14"/>
      <c r="F17" s="14"/>
      <c r="G17" s="14"/>
      <c r="H17" s="14"/>
      <c r="I17" s="14"/>
      <c r="J17" s="14"/>
    </row>
    <row r="18" spans="1:10" ht="20.100000000000001" customHeight="1">
      <c r="A18" s="10">
        <v>14</v>
      </c>
      <c r="B18" s="10">
        <v>40</v>
      </c>
      <c r="C18" s="10">
        <v>37</v>
      </c>
      <c r="D18" s="48">
        <v>6.5972222222222222E-3</v>
      </c>
      <c r="E18" s="14"/>
      <c r="F18" s="14"/>
      <c r="G18" s="14"/>
      <c r="H18" s="14"/>
      <c r="I18" s="14"/>
      <c r="J18" s="14"/>
    </row>
    <row r="19" spans="1:10" ht="20.100000000000001" customHeight="1">
      <c r="A19" s="10">
        <v>15</v>
      </c>
      <c r="B19" s="10">
        <v>44</v>
      </c>
      <c r="C19" s="10">
        <v>37</v>
      </c>
      <c r="D19" s="48">
        <v>7.0023148148148145E-3</v>
      </c>
      <c r="E19" s="14"/>
      <c r="F19" s="14"/>
      <c r="G19" s="14"/>
      <c r="H19" s="14"/>
      <c r="I19" s="14"/>
      <c r="J19" s="14"/>
    </row>
    <row r="20" spans="1:10" ht="20.100000000000001" customHeight="1">
      <c r="A20" s="10">
        <v>16</v>
      </c>
      <c r="B20" s="10">
        <v>47</v>
      </c>
      <c r="C20" s="10">
        <v>37</v>
      </c>
      <c r="D20" s="48">
        <v>7.2337962962962963E-3</v>
      </c>
      <c r="E20" s="14"/>
      <c r="F20" s="14"/>
      <c r="G20" s="14"/>
      <c r="H20" s="14"/>
      <c r="I20" s="14"/>
      <c r="J20" s="14"/>
    </row>
    <row r="21" spans="1:10" ht="20.100000000000001" customHeight="1">
      <c r="A21" s="10">
        <v>17</v>
      </c>
      <c r="B21" s="10">
        <v>50</v>
      </c>
      <c r="C21" s="10">
        <v>47</v>
      </c>
      <c r="D21" s="48">
        <v>7.4652777777777781E-3</v>
      </c>
      <c r="E21" s="14"/>
      <c r="F21" s="14"/>
      <c r="G21" s="14"/>
      <c r="H21" s="14"/>
      <c r="I21" s="14"/>
      <c r="J21" s="14"/>
    </row>
    <row r="22" spans="1:10" ht="20.100000000000001" customHeight="1">
      <c r="A22" s="10">
        <v>18</v>
      </c>
      <c r="B22" s="10">
        <v>53</v>
      </c>
      <c r="C22" s="10">
        <v>47</v>
      </c>
      <c r="D22" s="48">
        <v>7.8125E-3</v>
      </c>
      <c r="E22" s="14"/>
      <c r="F22" s="14"/>
      <c r="G22" s="14"/>
      <c r="H22" s="14"/>
      <c r="I22" s="14"/>
      <c r="J22" s="14"/>
    </row>
    <row r="23" spans="1:10" ht="20.100000000000001" customHeight="1">
      <c r="A23" s="10">
        <v>19</v>
      </c>
      <c r="B23" s="10">
        <v>56</v>
      </c>
      <c r="C23" s="10">
        <v>53</v>
      </c>
      <c r="D23" s="48">
        <v>8.6226851851851846E-3</v>
      </c>
      <c r="E23" s="14"/>
      <c r="F23" s="14"/>
      <c r="G23" s="14"/>
      <c r="H23" s="14"/>
      <c r="I23" s="14"/>
      <c r="J23" s="14"/>
    </row>
    <row r="24" spans="1:10" ht="20.100000000000001" customHeight="1">
      <c r="A24" s="10">
        <v>20</v>
      </c>
      <c r="B24" s="10">
        <v>59</v>
      </c>
      <c r="C24" s="10">
        <v>53</v>
      </c>
      <c r="D24" s="48">
        <v>9.0856481481481483E-3</v>
      </c>
      <c r="E24" s="14"/>
      <c r="F24" s="14"/>
      <c r="G24" s="14"/>
      <c r="H24" s="14"/>
      <c r="I24" s="14"/>
      <c r="J24" s="14"/>
    </row>
    <row r="25" spans="1:10" ht="20.100000000000001" customHeight="1">
      <c r="A25" s="10">
        <v>21</v>
      </c>
      <c r="B25" s="10">
        <v>63</v>
      </c>
      <c r="C25" s="10">
        <v>53</v>
      </c>
      <c r="D25" s="48">
        <v>9.5486111111111119E-3</v>
      </c>
      <c r="E25" s="14"/>
      <c r="F25" s="14"/>
      <c r="G25" s="14"/>
      <c r="H25" s="14"/>
      <c r="I25" s="14"/>
      <c r="J25" s="14"/>
    </row>
    <row r="26" spans="1:10" ht="20.100000000000001" customHeight="1">
      <c r="A26" s="10">
        <v>22</v>
      </c>
      <c r="B26" s="10">
        <v>69</v>
      </c>
      <c r="C26" s="10">
        <v>53</v>
      </c>
      <c r="D26" s="48">
        <v>9.9537037037037042E-3</v>
      </c>
      <c r="E26" s="14"/>
      <c r="F26" s="14"/>
      <c r="G26" s="14"/>
      <c r="H26" s="14"/>
      <c r="I26" s="14"/>
      <c r="J26" s="14"/>
    </row>
    <row r="27" spans="1:10" ht="20.100000000000001" customHeight="1">
      <c r="A27" s="10">
        <v>23</v>
      </c>
      <c r="B27" s="10">
        <v>75</v>
      </c>
      <c r="C27" s="10">
        <v>53</v>
      </c>
      <c r="D27" s="48">
        <v>1.0763888888888889E-2</v>
      </c>
      <c r="E27" s="14"/>
      <c r="F27" s="14"/>
      <c r="G27" s="14"/>
      <c r="H27" s="14"/>
      <c r="I27" s="14"/>
      <c r="J27" s="14"/>
    </row>
    <row r="28" spans="1:10" ht="20.100000000000001" customHeight="1">
      <c r="A28" s="10">
        <v>24</v>
      </c>
      <c r="B28" s="10">
        <v>81</v>
      </c>
      <c r="C28" s="10">
        <v>53</v>
      </c>
      <c r="D28" s="48">
        <v>1.1574074074074073E-2</v>
      </c>
      <c r="E28" s="14"/>
      <c r="F28" s="29" t="s">
        <v>1</v>
      </c>
      <c r="G28" s="30" t="s">
        <v>2763</v>
      </c>
      <c r="H28" s="30" t="s">
        <v>2764</v>
      </c>
      <c r="I28" s="30" t="s">
        <v>2765</v>
      </c>
      <c r="J28" s="31" t="s">
        <v>2766</v>
      </c>
    </row>
    <row r="29" spans="1:10" ht="20.100000000000001" customHeight="1">
      <c r="A29" s="10">
        <v>25</v>
      </c>
      <c r="B29" s="10">
        <v>84</v>
      </c>
      <c r="C29" s="10">
        <v>53</v>
      </c>
      <c r="D29" s="48">
        <v>1.2210648148148148E-2</v>
      </c>
      <c r="E29" s="14"/>
      <c r="F29" s="18" t="s">
        <v>25</v>
      </c>
      <c r="G29" s="19">
        <v>37</v>
      </c>
      <c r="H29" s="36">
        <v>1.7071759259259259E-2</v>
      </c>
      <c r="I29" s="36">
        <v>1.4525462962962962E-2</v>
      </c>
      <c r="J29" s="37">
        <v>1.2673611111111111E-2</v>
      </c>
    </row>
    <row r="30" spans="1:10" ht="20.100000000000001" customHeight="1">
      <c r="A30" s="10">
        <v>26</v>
      </c>
      <c r="B30" s="10">
        <v>87</v>
      </c>
      <c r="C30" s="10">
        <v>84</v>
      </c>
      <c r="D30" s="48">
        <v>1.2673611111111111E-2</v>
      </c>
      <c r="E30" s="14"/>
      <c r="F30" s="20" t="s">
        <v>226</v>
      </c>
      <c r="G30" s="21">
        <v>32</v>
      </c>
      <c r="H30" s="38">
        <v>9.780092592592592E-3</v>
      </c>
      <c r="I30" s="38">
        <v>8.9699074074074073E-3</v>
      </c>
      <c r="J30" s="39">
        <v>8.7384259259259255E-3</v>
      </c>
    </row>
    <row r="31" spans="1:10" ht="20.100000000000001" customHeight="1">
      <c r="A31" s="10">
        <v>27</v>
      </c>
      <c r="B31" s="10">
        <v>91</v>
      </c>
      <c r="C31" s="10">
        <v>87</v>
      </c>
      <c r="D31" s="48">
        <v>1.2962962962962963E-2</v>
      </c>
      <c r="E31" s="14"/>
      <c r="F31" s="20" t="s">
        <v>395</v>
      </c>
      <c r="G31" s="21">
        <v>45</v>
      </c>
      <c r="H31" s="38">
        <v>1.7766203703703704E-2</v>
      </c>
      <c r="I31" s="38">
        <v>1.6608796296296295E-2</v>
      </c>
      <c r="J31" s="39">
        <v>1.4583333333333334E-2</v>
      </c>
    </row>
    <row r="32" spans="1:10" ht="20.100000000000001" customHeight="1">
      <c r="A32" s="10">
        <v>28</v>
      </c>
      <c r="B32" s="10">
        <v>96</v>
      </c>
      <c r="C32" s="10">
        <v>87</v>
      </c>
      <c r="D32" s="48">
        <v>1.3541666666666667E-2</v>
      </c>
      <c r="E32" s="14"/>
      <c r="F32" s="20" t="s">
        <v>615</v>
      </c>
      <c r="G32" s="21">
        <v>39</v>
      </c>
      <c r="H32" s="38">
        <v>1.8518518518518517E-2</v>
      </c>
      <c r="I32" s="38">
        <v>1.6782407407407409E-2</v>
      </c>
      <c r="J32" s="39">
        <v>1.5682870370370371E-2</v>
      </c>
    </row>
    <row r="33" spans="1:10" ht="20.100000000000001" customHeight="1">
      <c r="A33" s="10">
        <v>29</v>
      </c>
      <c r="B33" s="10">
        <v>102</v>
      </c>
      <c r="C33" s="10">
        <v>87</v>
      </c>
      <c r="D33" s="48">
        <v>1.3946759259259259E-2</v>
      </c>
      <c r="E33" s="14"/>
      <c r="F33" s="22" t="s">
        <v>856</v>
      </c>
      <c r="G33" s="23">
        <v>41</v>
      </c>
      <c r="H33" s="40">
        <v>2.8587962962962964E-2</v>
      </c>
      <c r="I33" s="40">
        <v>2.6099537037037036E-2</v>
      </c>
      <c r="J33" s="41">
        <v>2.4537037037037038E-2</v>
      </c>
    </row>
    <row r="34" spans="1:10" ht="20.100000000000001" customHeight="1">
      <c r="A34" s="10">
        <v>30</v>
      </c>
      <c r="B34" s="10">
        <v>107</v>
      </c>
      <c r="C34" s="10">
        <v>87</v>
      </c>
      <c r="D34" s="48">
        <v>1.4293981481481482E-2</v>
      </c>
      <c r="E34" s="14"/>
      <c r="F34" s="20" t="s">
        <v>1132</v>
      </c>
      <c r="G34" s="21">
        <v>63</v>
      </c>
      <c r="H34" s="38">
        <v>3.9409722222222221E-2</v>
      </c>
      <c r="I34" s="38">
        <v>3.6168981481481483E-2</v>
      </c>
      <c r="J34" s="39">
        <v>3.246527777777778E-2</v>
      </c>
    </row>
    <row r="35" spans="1:10" ht="20.100000000000001" customHeight="1">
      <c r="A35" s="10">
        <v>31</v>
      </c>
      <c r="B35" s="10">
        <v>110</v>
      </c>
      <c r="C35" s="10">
        <v>87</v>
      </c>
      <c r="D35" s="48">
        <v>1.4583333333333334E-2</v>
      </c>
      <c r="E35" s="14"/>
      <c r="F35" s="22" t="s">
        <v>1478</v>
      </c>
      <c r="G35" s="23">
        <v>49</v>
      </c>
      <c r="H35" s="40">
        <v>4.6412037037037036E-2</v>
      </c>
      <c r="I35" s="40">
        <v>4.3055555555555555E-2</v>
      </c>
      <c r="J35" s="41">
        <v>3.8773148148148147E-2</v>
      </c>
    </row>
    <row r="36" spans="1:10" ht="20.100000000000001" customHeight="1">
      <c r="A36" s="10">
        <v>32</v>
      </c>
      <c r="B36" s="10">
        <v>113</v>
      </c>
      <c r="C36" s="10">
        <v>87</v>
      </c>
      <c r="D36" s="48">
        <v>1.4988425925925926E-2</v>
      </c>
      <c r="E36" s="14"/>
      <c r="F36" s="10"/>
      <c r="G36" s="10"/>
      <c r="H36" s="10"/>
      <c r="I36" s="10"/>
      <c r="J36" s="14"/>
    </row>
    <row r="37" spans="1:10" ht="20.100000000000001" customHeight="1">
      <c r="A37" s="10">
        <v>33</v>
      </c>
      <c r="B37" s="10">
        <v>116</v>
      </c>
      <c r="C37" s="10">
        <v>113</v>
      </c>
      <c r="D37" s="48">
        <v>1.5335648148148149E-2</v>
      </c>
      <c r="E37" s="14"/>
      <c r="F37" s="10"/>
      <c r="G37" s="46"/>
      <c r="H37" s="46"/>
      <c r="I37" s="9"/>
      <c r="J37" s="14"/>
    </row>
    <row r="38" spans="1:10" ht="20.100000000000001" customHeight="1">
      <c r="A38" s="10">
        <v>34</v>
      </c>
      <c r="B38" s="10">
        <v>120</v>
      </c>
      <c r="C38" s="10">
        <v>113</v>
      </c>
      <c r="D38" s="48">
        <v>1.579861111111111E-2</v>
      </c>
      <c r="E38" s="14"/>
      <c r="F38" s="10" t="s">
        <v>2767</v>
      </c>
      <c r="G38" s="46" t="s">
        <v>2768</v>
      </c>
      <c r="H38" s="46" t="s">
        <v>2769</v>
      </c>
      <c r="I38" s="9" t="s">
        <v>2770</v>
      </c>
      <c r="J38" s="14" t="s">
        <v>2771</v>
      </c>
    </row>
    <row r="39" spans="1:10" ht="20.100000000000001" customHeight="1">
      <c r="A39" s="10">
        <v>35</v>
      </c>
      <c r="B39" s="10">
        <v>125</v>
      </c>
      <c r="C39" s="10">
        <v>113</v>
      </c>
      <c r="D39" s="48">
        <v>1.6087962962962964E-2</v>
      </c>
      <c r="E39" s="14"/>
      <c r="F39" s="10" t="s">
        <v>2634</v>
      </c>
      <c r="G39" s="46">
        <v>0</v>
      </c>
      <c r="H39" s="46" t="s">
        <v>2772</v>
      </c>
      <c r="I39" s="9" t="s">
        <v>2773</v>
      </c>
      <c r="J39" s="14" t="s">
        <v>2774</v>
      </c>
    </row>
    <row r="40" spans="1:10" ht="20.100000000000001" customHeight="1">
      <c r="A40" s="10">
        <v>36</v>
      </c>
      <c r="B40" s="10">
        <v>128</v>
      </c>
      <c r="C40" s="10">
        <v>113</v>
      </c>
      <c r="D40" s="48">
        <v>1.6724537037037038E-2</v>
      </c>
      <c r="E40" s="14"/>
      <c r="F40" s="10" t="s">
        <v>2638</v>
      </c>
      <c r="G40" s="46">
        <v>0</v>
      </c>
      <c r="H40" s="46" t="s">
        <v>2592</v>
      </c>
      <c r="I40" s="9" t="s">
        <v>2775</v>
      </c>
      <c r="J40" s="14" t="s">
        <v>2776</v>
      </c>
    </row>
    <row r="41" spans="1:10" ht="20.100000000000001" customHeight="1">
      <c r="A41" s="11">
        <v>37</v>
      </c>
      <c r="B41" s="11">
        <v>132</v>
      </c>
      <c r="C41" s="11">
        <v>128</v>
      </c>
      <c r="D41" s="48">
        <v>1.7071759259259259E-2</v>
      </c>
      <c r="E41" s="14"/>
      <c r="F41" s="10" t="s">
        <v>2642</v>
      </c>
      <c r="G41" s="46">
        <v>45</v>
      </c>
      <c r="H41" s="46" t="s">
        <v>2777</v>
      </c>
      <c r="I41" s="9" t="s">
        <v>2778</v>
      </c>
      <c r="J41" s="14" t="s">
        <v>2779</v>
      </c>
    </row>
    <row r="42" spans="1:10" ht="20.100000000000001" customHeight="1">
      <c r="A42" s="11">
        <v>38</v>
      </c>
      <c r="B42" s="11">
        <v>135</v>
      </c>
      <c r="C42" s="11">
        <v>132</v>
      </c>
      <c r="D42" s="48">
        <v>1.7303240740740741E-2</v>
      </c>
      <c r="E42" s="14"/>
      <c r="F42" s="10" t="s">
        <v>2646</v>
      </c>
      <c r="G42" s="46">
        <v>75</v>
      </c>
      <c r="H42" s="46" t="s">
        <v>2780</v>
      </c>
      <c r="I42" s="9" t="s">
        <v>2781</v>
      </c>
      <c r="J42" s="14" t="s">
        <v>2782</v>
      </c>
    </row>
    <row r="43" spans="1:10" ht="20.100000000000001" customHeight="1">
      <c r="A43" s="11">
        <v>39</v>
      </c>
      <c r="B43" s="11">
        <v>138</v>
      </c>
      <c r="C43" s="11">
        <v>132</v>
      </c>
      <c r="D43" s="48">
        <v>1.7418981481481483E-2</v>
      </c>
      <c r="E43" s="14"/>
      <c r="F43" s="14" t="s">
        <v>2650</v>
      </c>
      <c r="G43" s="14">
        <v>50</v>
      </c>
      <c r="H43" s="14" t="s">
        <v>2668</v>
      </c>
      <c r="I43" s="14" t="s">
        <v>2783</v>
      </c>
      <c r="J43" s="14" t="s">
        <v>2784</v>
      </c>
    </row>
    <row r="44" spans="1:10" ht="20.100000000000001" customHeight="1">
      <c r="A44" s="11">
        <v>40</v>
      </c>
      <c r="B44" s="11">
        <v>140</v>
      </c>
      <c r="C44" s="11">
        <v>132</v>
      </c>
      <c r="D44" s="48">
        <v>1.7534722222222222E-2</v>
      </c>
      <c r="E44" s="14"/>
      <c r="F44" s="14" t="s">
        <v>2654</v>
      </c>
      <c r="G44" s="14">
        <v>45</v>
      </c>
      <c r="H44" s="14" t="s">
        <v>2668</v>
      </c>
      <c r="I44" s="14" t="s">
        <v>2785</v>
      </c>
      <c r="J44" s="14" t="s">
        <v>2786</v>
      </c>
    </row>
    <row r="45" spans="1:10" ht="20.100000000000001" customHeight="1">
      <c r="A45" s="11">
        <v>41</v>
      </c>
      <c r="B45" s="11">
        <v>143</v>
      </c>
      <c r="C45" s="11">
        <v>132</v>
      </c>
      <c r="D45" s="48">
        <v>1.7766203703703704E-2</v>
      </c>
      <c r="E45" s="14"/>
      <c r="F45" s="14" t="s">
        <v>2658</v>
      </c>
      <c r="G45" s="14">
        <v>50</v>
      </c>
      <c r="H45" s="14" t="s">
        <v>2730</v>
      </c>
      <c r="I45" s="14" t="s">
        <v>2660</v>
      </c>
      <c r="J45" s="14" t="s">
        <v>2787</v>
      </c>
    </row>
    <row r="46" spans="1:10" ht="20.100000000000001" customHeight="1">
      <c r="A46" s="11">
        <v>42</v>
      </c>
      <c r="B46" s="11">
        <v>148</v>
      </c>
      <c r="C46" s="11">
        <v>132</v>
      </c>
      <c r="D46" s="48">
        <v>1.7939814814814815E-2</v>
      </c>
      <c r="E46" s="14"/>
      <c r="F46" s="14"/>
      <c r="G46" s="14"/>
      <c r="H46" s="14"/>
      <c r="I46" s="14"/>
      <c r="J46" s="14"/>
    </row>
    <row r="47" spans="1:10" ht="20.100000000000001" customHeight="1">
      <c r="A47" s="11">
        <v>43</v>
      </c>
      <c r="B47" s="11">
        <v>151</v>
      </c>
      <c r="C47" s="11">
        <v>132</v>
      </c>
      <c r="D47" s="48">
        <v>1.8113425925925925E-2</v>
      </c>
      <c r="E47" s="14"/>
      <c r="F47" s="14"/>
      <c r="G47" s="14"/>
      <c r="H47" s="14"/>
      <c r="I47" s="14"/>
      <c r="J47" s="14"/>
    </row>
    <row r="48" spans="1:10" ht="20.100000000000001" customHeight="1">
      <c r="A48" s="11">
        <v>44</v>
      </c>
      <c r="B48" s="11">
        <v>156</v>
      </c>
      <c r="C48" s="11">
        <v>132</v>
      </c>
      <c r="D48" s="48">
        <v>1.8576388888888889E-2</v>
      </c>
      <c r="E48" s="14"/>
      <c r="F48" s="14"/>
      <c r="G48" s="14"/>
      <c r="H48" s="14"/>
      <c r="I48" s="14"/>
      <c r="J48" s="14"/>
    </row>
    <row r="49" spans="1:10" ht="20.100000000000001" customHeight="1">
      <c r="A49" s="11">
        <v>45</v>
      </c>
      <c r="B49" s="11">
        <v>160</v>
      </c>
      <c r="C49" s="11">
        <v>132</v>
      </c>
      <c r="D49" s="48">
        <v>1.8981481481481481E-2</v>
      </c>
      <c r="E49" s="14"/>
      <c r="F49" s="14"/>
      <c r="G49" s="14"/>
      <c r="H49" s="14"/>
      <c r="I49" s="14"/>
      <c r="J49" s="14"/>
    </row>
    <row r="50" spans="1:10" ht="20.100000000000001" customHeight="1">
      <c r="A50" s="11">
        <v>46</v>
      </c>
      <c r="B50" s="11">
        <v>163</v>
      </c>
      <c r="C50" s="11">
        <v>132</v>
      </c>
      <c r="D50" s="48">
        <v>1.9386574074074073E-2</v>
      </c>
      <c r="E50" s="14"/>
      <c r="F50" s="14"/>
      <c r="G50" s="14"/>
      <c r="H50" s="14"/>
      <c r="I50" s="14"/>
      <c r="J50" s="14"/>
    </row>
    <row r="51" spans="1:10" ht="20.100000000000001" customHeight="1">
      <c r="A51" s="11">
        <v>47</v>
      </c>
      <c r="B51" s="11">
        <v>166</v>
      </c>
      <c r="C51" s="11">
        <v>132</v>
      </c>
      <c r="D51" s="48">
        <v>1.9791666666666666E-2</v>
      </c>
      <c r="E51" s="14"/>
      <c r="F51" s="14"/>
      <c r="G51" s="14"/>
      <c r="H51" s="14"/>
      <c r="I51" s="14"/>
      <c r="J51" s="14"/>
    </row>
    <row r="52" spans="1:10" ht="20.100000000000001" customHeight="1">
      <c r="A52" s="11">
        <v>48</v>
      </c>
      <c r="B52" s="11">
        <v>169</v>
      </c>
      <c r="C52" s="11">
        <v>132</v>
      </c>
      <c r="D52" s="48">
        <v>2.0196759259259258E-2</v>
      </c>
      <c r="E52" s="14"/>
      <c r="F52" s="14"/>
      <c r="G52" s="14"/>
      <c r="H52" s="14"/>
      <c r="I52" s="14"/>
      <c r="J52" s="14"/>
    </row>
    <row r="53" spans="1:10" ht="20.100000000000001" customHeight="1">
      <c r="A53" s="11">
        <v>49</v>
      </c>
      <c r="B53" s="11">
        <v>174</v>
      </c>
      <c r="C53" s="11">
        <v>132</v>
      </c>
      <c r="D53" s="48">
        <v>2.060185185185185E-2</v>
      </c>
      <c r="E53" s="14"/>
      <c r="F53" s="14"/>
      <c r="G53" s="14"/>
      <c r="H53" s="14"/>
      <c r="I53" s="14"/>
      <c r="J53" s="14"/>
    </row>
    <row r="54" spans="1:10" ht="20.100000000000001" customHeight="1">
      <c r="A54" s="11">
        <v>50</v>
      </c>
      <c r="B54" s="11">
        <v>177</v>
      </c>
      <c r="C54" s="11">
        <v>132</v>
      </c>
      <c r="D54" s="48">
        <v>2.0891203703703703E-2</v>
      </c>
      <c r="E54" s="14"/>
      <c r="F54" s="14"/>
      <c r="G54" s="14"/>
      <c r="H54" s="14"/>
      <c r="I54" s="14"/>
      <c r="J54" s="14"/>
    </row>
    <row r="55" spans="1:10" ht="20.100000000000001" customHeight="1">
      <c r="A55" s="11">
        <v>51</v>
      </c>
      <c r="B55" s="11">
        <v>181</v>
      </c>
      <c r="C55" s="11">
        <v>132</v>
      </c>
      <c r="D55" s="48">
        <v>2.1238425925925924E-2</v>
      </c>
      <c r="E55" s="14"/>
      <c r="F55" s="14"/>
      <c r="G55" s="14"/>
      <c r="H55" s="14"/>
      <c r="I55" s="14"/>
      <c r="J55" s="14"/>
    </row>
    <row r="56" spans="1:10" ht="20.100000000000001" customHeight="1">
      <c r="A56" s="11">
        <v>52</v>
      </c>
      <c r="B56" s="11">
        <v>187</v>
      </c>
      <c r="C56" s="11">
        <v>132</v>
      </c>
      <c r="D56" s="48">
        <v>2.1759259259259259E-2</v>
      </c>
      <c r="E56" s="14"/>
      <c r="F56" s="14"/>
      <c r="G56" s="14"/>
      <c r="H56" s="14"/>
      <c r="I56" s="14"/>
      <c r="J56" s="14"/>
    </row>
    <row r="57" spans="1:10" ht="20.100000000000001" customHeight="1">
      <c r="A57" s="11">
        <v>53</v>
      </c>
      <c r="B57" s="11">
        <v>191</v>
      </c>
      <c r="C57" s="11">
        <v>132</v>
      </c>
      <c r="D57" s="48">
        <v>2.1990740740740741E-2</v>
      </c>
      <c r="E57" s="14"/>
      <c r="F57" s="14"/>
      <c r="G57" s="14"/>
      <c r="H57" s="14"/>
      <c r="I57" s="14"/>
      <c r="J57" s="14"/>
    </row>
    <row r="58" spans="1:10" ht="20.100000000000001" customHeight="1">
      <c r="A58" s="11">
        <v>54</v>
      </c>
      <c r="B58" s="11">
        <v>196</v>
      </c>
      <c r="C58" s="11">
        <v>132</v>
      </c>
      <c r="D58" s="48">
        <v>2.2280092592592591E-2</v>
      </c>
      <c r="E58" s="14"/>
      <c r="F58" s="14"/>
      <c r="G58" s="14"/>
      <c r="H58" s="14"/>
      <c r="I58" s="14"/>
      <c r="J58" s="14"/>
    </row>
    <row r="59" spans="1:10" ht="20.100000000000001" customHeight="1">
      <c r="A59" s="11">
        <v>55</v>
      </c>
      <c r="B59" s="11">
        <v>201</v>
      </c>
      <c r="C59" s="11">
        <v>132</v>
      </c>
      <c r="D59" s="48">
        <v>2.2685185185185187E-2</v>
      </c>
      <c r="E59" s="14"/>
      <c r="F59" s="14"/>
      <c r="G59" s="14"/>
      <c r="H59" s="14"/>
      <c r="I59" s="14"/>
      <c r="J59" s="14"/>
    </row>
    <row r="60" spans="1:10" ht="20.100000000000001" customHeight="1">
      <c r="A60" s="11">
        <v>56</v>
      </c>
      <c r="B60" s="11">
        <v>204</v>
      </c>
      <c r="C60" s="11">
        <v>132</v>
      </c>
      <c r="D60" s="48">
        <v>2.2858796296296297E-2</v>
      </c>
      <c r="E60" s="14"/>
      <c r="F60" s="14"/>
      <c r="G60" s="14"/>
      <c r="H60" s="14"/>
      <c r="I60" s="14"/>
      <c r="J60" s="14"/>
    </row>
    <row r="61" spans="1:10" ht="20.100000000000001" customHeight="1">
      <c r="A61" s="11">
        <v>57</v>
      </c>
      <c r="B61" s="11">
        <v>208</v>
      </c>
      <c r="C61" s="11">
        <v>132</v>
      </c>
      <c r="D61" s="48">
        <v>2.3090277777777779E-2</v>
      </c>
      <c r="E61" s="14"/>
      <c r="F61" s="14"/>
      <c r="G61" s="14"/>
      <c r="H61" s="14"/>
      <c r="I61" s="14"/>
      <c r="J61" s="14"/>
    </row>
    <row r="62" spans="1:10" ht="20.100000000000001" customHeight="1">
      <c r="A62" s="11">
        <v>58</v>
      </c>
      <c r="B62" s="11">
        <v>212</v>
      </c>
      <c r="C62" s="11">
        <v>208</v>
      </c>
      <c r="D62" s="48">
        <v>2.326388888888889E-2</v>
      </c>
      <c r="E62" s="14"/>
      <c r="F62" s="14"/>
      <c r="G62" s="14"/>
      <c r="H62" s="14"/>
      <c r="I62" s="14"/>
      <c r="J62" s="14"/>
    </row>
    <row r="63" spans="1:10" ht="20.100000000000001" customHeight="1">
      <c r="A63" s="11">
        <v>59</v>
      </c>
      <c r="B63" s="11">
        <v>216</v>
      </c>
      <c r="C63" s="11">
        <v>208</v>
      </c>
      <c r="D63" s="48">
        <v>2.3668981481481482E-2</v>
      </c>
      <c r="E63" s="14"/>
      <c r="F63" s="14"/>
      <c r="G63" s="14"/>
      <c r="H63" s="14"/>
      <c r="I63" s="14"/>
      <c r="J63" s="14"/>
    </row>
    <row r="64" spans="1:10" ht="20.100000000000001" customHeight="1">
      <c r="A64" s="11">
        <v>60</v>
      </c>
      <c r="B64" s="11">
        <v>221</v>
      </c>
      <c r="C64" s="11">
        <v>208</v>
      </c>
      <c r="D64" s="48">
        <v>2.4189814814814813E-2</v>
      </c>
      <c r="E64" s="14"/>
      <c r="F64" s="14"/>
      <c r="G64" s="14"/>
      <c r="H64" s="14"/>
      <c r="I64" s="14"/>
      <c r="J64" s="14"/>
    </row>
    <row r="65" spans="1:10" ht="20.100000000000001" customHeight="1">
      <c r="A65" s="11">
        <v>61</v>
      </c>
      <c r="B65" s="11">
        <v>226</v>
      </c>
      <c r="C65" s="11">
        <v>208</v>
      </c>
      <c r="D65" s="48">
        <v>2.4594907407407409E-2</v>
      </c>
      <c r="E65" s="14"/>
      <c r="F65" s="14"/>
      <c r="G65" s="14"/>
      <c r="H65" s="14"/>
      <c r="I65" s="14"/>
      <c r="J65" s="14"/>
    </row>
    <row r="66" spans="1:10" ht="20.100000000000001" customHeight="1">
      <c r="A66" s="11">
        <v>62</v>
      </c>
      <c r="B66" s="11">
        <v>232</v>
      </c>
      <c r="C66" s="11">
        <v>208</v>
      </c>
      <c r="D66" s="48">
        <v>2.5000000000000001E-2</v>
      </c>
      <c r="E66" s="14"/>
      <c r="F66" s="14"/>
      <c r="G66" s="14"/>
      <c r="H66" s="14"/>
      <c r="I66" s="14"/>
      <c r="J66" s="14"/>
    </row>
    <row r="67" spans="1:10" ht="20.100000000000001" customHeight="1">
      <c r="A67" s="11">
        <v>63</v>
      </c>
      <c r="B67" s="11">
        <v>237</v>
      </c>
      <c r="C67" s="11">
        <v>208</v>
      </c>
      <c r="D67" s="48">
        <v>2.5173611111111112E-2</v>
      </c>
      <c r="E67" s="14"/>
      <c r="F67" s="14"/>
      <c r="G67" s="14"/>
      <c r="H67" s="14"/>
      <c r="I67" s="14"/>
      <c r="J67" s="14"/>
    </row>
    <row r="68" spans="1:10" ht="20.100000000000001" customHeight="1">
      <c r="A68" s="11">
        <v>64</v>
      </c>
      <c r="B68" s="11">
        <v>241</v>
      </c>
      <c r="C68" s="11">
        <v>237</v>
      </c>
      <c r="D68" s="48">
        <v>2.5289351851851851E-2</v>
      </c>
      <c r="E68" s="14"/>
      <c r="F68" s="14"/>
      <c r="G68" s="14"/>
      <c r="H68" s="14"/>
      <c r="I68" s="14"/>
      <c r="J68" s="14"/>
    </row>
    <row r="69" spans="1:10" ht="20.100000000000001" customHeight="1">
      <c r="A69" s="11">
        <v>65</v>
      </c>
      <c r="B69" s="11">
        <v>245</v>
      </c>
      <c r="C69" s="11">
        <v>241</v>
      </c>
      <c r="D69" s="48">
        <v>2.5578703703703704E-2</v>
      </c>
      <c r="E69" s="14"/>
      <c r="F69" s="14"/>
      <c r="G69" s="14"/>
      <c r="H69" s="14"/>
      <c r="I69" s="14"/>
      <c r="J69" s="14"/>
    </row>
    <row r="70" spans="1:10" ht="20.100000000000001" customHeight="1">
      <c r="A70" s="11">
        <v>66</v>
      </c>
      <c r="B70" s="11">
        <v>249</v>
      </c>
      <c r="C70" s="11">
        <v>241</v>
      </c>
      <c r="D70" s="48">
        <v>2.5868055555555554E-2</v>
      </c>
      <c r="E70" s="14"/>
      <c r="F70" s="14"/>
      <c r="G70" s="14"/>
      <c r="H70" s="14"/>
      <c r="I70" s="14"/>
      <c r="J70" s="14"/>
    </row>
    <row r="71" spans="1:10" ht="20.100000000000001" customHeight="1">
      <c r="A71" s="11">
        <v>67</v>
      </c>
      <c r="B71" s="11">
        <v>253</v>
      </c>
      <c r="C71" s="11">
        <v>241</v>
      </c>
      <c r="D71" s="48">
        <v>2.6215277777777778E-2</v>
      </c>
      <c r="E71" s="14"/>
      <c r="F71" s="14"/>
      <c r="G71" s="14"/>
      <c r="H71" s="14"/>
      <c r="I71" s="14"/>
      <c r="J71" s="14"/>
    </row>
    <row r="72" spans="1:10" ht="20.100000000000001" customHeight="1">
      <c r="A72" s="11">
        <v>68</v>
      </c>
      <c r="B72" s="11">
        <v>256</v>
      </c>
      <c r="C72" s="11">
        <v>253</v>
      </c>
      <c r="D72" s="48">
        <v>2.6504629629629628E-2</v>
      </c>
      <c r="E72" s="14"/>
      <c r="F72" s="14"/>
      <c r="G72" s="14"/>
      <c r="H72" s="14"/>
      <c r="I72" s="14"/>
      <c r="J72" s="14"/>
    </row>
    <row r="73" spans="1:10" ht="20.100000000000001" customHeight="1">
      <c r="A73" s="11">
        <v>69</v>
      </c>
      <c r="B73" s="11">
        <v>260</v>
      </c>
      <c r="C73" s="11">
        <v>253</v>
      </c>
      <c r="D73" s="48">
        <v>2.6851851851851852E-2</v>
      </c>
      <c r="E73" s="14"/>
      <c r="F73" s="14"/>
      <c r="G73" s="14"/>
      <c r="H73" s="14"/>
      <c r="I73" s="14"/>
      <c r="J73" s="14"/>
    </row>
    <row r="74" spans="1:10" ht="20.100000000000001" customHeight="1">
      <c r="A74" s="11">
        <v>70</v>
      </c>
      <c r="B74" s="11">
        <v>263</v>
      </c>
      <c r="C74" s="11">
        <v>260</v>
      </c>
      <c r="D74" s="48">
        <v>2.6967592592592592E-2</v>
      </c>
      <c r="E74" s="14"/>
      <c r="F74" s="14"/>
      <c r="G74" s="14"/>
      <c r="H74" s="14"/>
      <c r="I74" s="14"/>
      <c r="J74" s="14"/>
    </row>
    <row r="75" spans="1:10" ht="20.100000000000001" customHeight="1">
      <c r="A75" s="11">
        <v>71</v>
      </c>
      <c r="B75" s="11">
        <v>267</v>
      </c>
      <c r="C75" s="11">
        <v>260</v>
      </c>
      <c r="D75" s="48">
        <v>2.7141203703703702E-2</v>
      </c>
      <c r="E75" s="14"/>
      <c r="F75" s="14"/>
      <c r="G75" s="14"/>
      <c r="H75" s="14"/>
      <c r="I75" s="14"/>
      <c r="J75" s="14"/>
    </row>
    <row r="76" spans="1:10" ht="20.100000000000001" customHeight="1">
      <c r="A76" s="11">
        <v>72</v>
      </c>
      <c r="B76" s="11">
        <v>272</v>
      </c>
      <c r="C76" s="11">
        <v>260</v>
      </c>
      <c r="D76" s="48">
        <v>2.7488425925925927E-2</v>
      </c>
      <c r="E76" s="14"/>
      <c r="F76" s="14"/>
      <c r="G76" s="14"/>
      <c r="H76" s="14"/>
      <c r="I76" s="14"/>
      <c r="J76" s="14"/>
    </row>
    <row r="77" spans="1:10" ht="20.100000000000001" customHeight="1">
      <c r="A77" s="11">
        <v>73</v>
      </c>
      <c r="B77" s="11">
        <v>278</v>
      </c>
      <c r="C77" s="11">
        <v>260</v>
      </c>
      <c r="D77" s="48">
        <v>2.7893518518518519E-2</v>
      </c>
      <c r="E77" s="14"/>
      <c r="F77" s="14"/>
      <c r="G77" s="14"/>
      <c r="H77" s="14"/>
      <c r="I77" s="14"/>
      <c r="J77" s="14"/>
    </row>
    <row r="78" spans="1:10" ht="20.100000000000001" customHeight="1">
      <c r="A78" s="11">
        <v>74</v>
      </c>
      <c r="B78" s="11">
        <v>283</v>
      </c>
      <c r="C78" s="11">
        <v>278</v>
      </c>
      <c r="D78" s="48">
        <v>2.8125000000000001E-2</v>
      </c>
      <c r="E78" s="14"/>
      <c r="F78" s="14"/>
      <c r="G78" s="14"/>
      <c r="H78" s="14"/>
      <c r="I78" s="14"/>
      <c r="J78" s="14"/>
    </row>
    <row r="79" spans="1:10" ht="20.100000000000001" customHeight="1">
      <c r="A79" s="11">
        <v>75</v>
      </c>
      <c r="B79" s="11">
        <v>289</v>
      </c>
      <c r="C79" s="11">
        <v>278</v>
      </c>
      <c r="D79" s="48">
        <v>2.8645833333333332E-2</v>
      </c>
      <c r="E79" s="14"/>
      <c r="F79" s="14"/>
      <c r="G79" s="14"/>
      <c r="H79" s="14"/>
      <c r="I79" s="14"/>
      <c r="J79" s="14"/>
    </row>
    <row r="80" spans="1:10" ht="20.100000000000001" customHeight="1">
      <c r="A80" s="11">
        <v>76</v>
      </c>
      <c r="B80" s="11">
        <v>292</v>
      </c>
      <c r="C80" s="11">
        <v>289</v>
      </c>
      <c r="D80" s="48">
        <v>2.8935185185185185E-2</v>
      </c>
      <c r="E80" s="14"/>
      <c r="F80" s="14"/>
      <c r="G80" s="14"/>
      <c r="H80" s="14"/>
      <c r="I80" s="14"/>
      <c r="J80" s="14"/>
    </row>
    <row r="81" spans="1:10" ht="20.100000000000001" customHeight="1">
      <c r="A81" s="11">
        <v>77</v>
      </c>
      <c r="B81" s="11">
        <v>296</v>
      </c>
      <c r="C81" s="11">
        <v>289</v>
      </c>
      <c r="D81" s="48">
        <v>2.9224537037037042E-2</v>
      </c>
      <c r="E81" s="14"/>
      <c r="F81" s="14"/>
      <c r="G81" s="14"/>
      <c r="H81" s="14"/>
      <c r="I81" s="14"/>
      <c r="J81" s="14"/>
    </row>
    <row r="82" spans="1:10" ht="20.100000000000001" customHeight="1">
      <c r="A82" s="11">
        <v>78</v>
      </c>
      <c r="B82" s="11">
        <v>301</v>
      </c>
      <c r="C82" s="11">
        <v>289</v>
      </c>
      <c r="D82" s="48">
        <v>2.9861111111111113E-2</v>
      </c>
      <c r="E82" s="14"/>
      <c r="F82" s="14"/>
      <c r="G82" s="14"/>
      <c r="H82" s="14"/>
      <c r="I82" s="14"/>
      <c r="J82" s="14"/>
    </row>
    <row r="83" spans="1:10" ht="20.100000000000001" customHeight="1">
      <c r="A83" s="11">
        <v>79</v>
      </c>
      <c r="B83" s="11">
        <v>309</v>
      </c>
      <c r="C83" s="11">
        <v>289</v>
      </c>
      <c r="D83" s="48">
        <v>3.0150462962962966E-2</v>
      </c>
      <c r="E83" s="14"/>
      <c r="F83" s="14"/>
      <c r="G83" s="14"/>
      <c r="H83" s="14"/>
      <c r="I83" s="14"/>
      <c r="J83" s="14"/>
    </row>
    <row r="84" spans="1:10" ht="20.100000000000001" customHeight="1">
      <c r="A84" s="11">
        <v>80</v>
      </c>
      <c r="B84" s="11">
        <v>313</v>
      </c>
      <c r="C84" s="11">
        <v>289</v>
      </c>
      <c r="D84" s="48">
        <v>3.0439814814814815E-2</v>
      </c>
      <c r="E84" s="14"/>
      <c r="F84" s="14"/>
      <c r="G84" s="14"/>
      <c r="H84" s="14"/>
      <c r="I84" s="14"/>
      <c r="J84" s="14"/>
    </row>
    <row r="85" spans="1:10" ht="20.100000000000001" customHeight="1">
      <c r="A85" s="11">
        <v>81</v>
      </c>
      <c r="B85" s="11">
        <v>316</v>
      </c>
      <c r="C85" s="11">
        <v>289</v>
      </c>
      <c r="D85" s="48">
        <v>3.0729166666666665E-2</v>
      </c>
      <c r="E85" s="14"/>
      <c r="F85" s="14"/>
      <c r="G85" s="14"/>
      <c r="H85" s="14"/>
      <c r="I85" s="14"/>
      <c r="J85" s="14"/>
    </row>
    <row r="86" spans="1:10" ht="20.100000000000001" customHeight="1">
      <c r="A86" s="11">
        <v>82</v>
      </c>
      <c r="B86" s="11">
        <v>320</v>
      </c>
      <c r="C86" s="11">
        <v>289</v>
      </c>
      <c r="D86" s="48">
        <v>3.107638888888889E-2</v>
      </c>
      <c r="E86" s="14"/>
      <c r="F86" s="14"/>
      <c r="G86" s="14"/>
      <c r="H86" s="14"/>
      <c r="I86" s="14"/>
      <c r="J86" s="14"/>
    </row>
    <row r="87" spans="1:10" ht="20.100000000000001" customHeight="1">
      <c r="A87" s="11">
        <v>83</v>
      </c>
      <c r="B87" s="11">
        <v>325</v>
      </c>
      <c r="C87" s="11">
        <v>320</v>
      </c>
      <c r="D87" s="48">
        <v>3.1365740740740743E-2</v>
      </c>
      <c r="E87" s="14"/>
      <c r="F87" s="14"/>
      <c r="G87" s="14"/>
      <c r="H87" s="14"/>
      <c r="I87" s="14"/>
      <c r="J87" s="14"/>
    </row>
    <row r="88" spans="1:10" ht="20.100000000000001" customHeight="1">
      <c r="A88" s="11">
        <v>84</v>
      </c>
      <c r="B88" s="11">
        <v>335</v>
      </c>
      <c r="C88" s="11">
        <v>320</v>
      </c>
      <c r="D88" s="48">
        <v>3.2175925925925927E-2</v>
      </c>
      <c r="E88" s="14"/>
      <c r="F88" s="14"/>
      <c r="G88" s="14"/>
      <c r="H88" s="14"/>
      <c r="I88" s="14"/>
      <c r="J88" s="14"/>
    </row>
    <row r="89" spans="1:10" ht="20.100000000000001" customHeight="1">
      <c r="A89" s="11">
        <v>85</v>
      </c>
      <c r="B89" s="11">
        <v>339</v>
      </c>
      <c r="C89" s="11">
        <v>320</v>
      </c>
      <c r="D89" s="48">
        <v>3.2407407407407406E-2</v>
      </c>
      <c r="E89" s="14"/>
      <c r="F89" s="14"/>
      <c r="G89" s="14"/>
      <c r="H89" s="14"/>
      <c r="I89" s="14"/>
      <c r="J89" s="14"/>
    </row>
    <row r="90" spans="1:10" ht="20.100000000000001" customHeight="1">
      <c r="A90" s="11">
        <v>86</v>
      </c>
      <c r="B90" s="11">
        <v>343</v>
      </c>
      <c r="C90" s="11">
        <v>339</v>
      </c>
      <c r="D90" s="48">
        <v>3.2696759259259259E-2</v>
      </c>
      <c r="E90" s="14"/>
      <c r="F90" s="14"/>
      <c r="G90" s="14"/>
      <c r="H90" s="14"/>
      <c r="I90" s="14"/>
      <c r="J90" s="14"/>
    </row>
    <row r="91" spans="1:10" ht="20.100000000000001" customHeight="1">
      <c r="A91" s="11">
        <v>87</v>
      </c>
      <c r="B91" s="11">
        <v>347</v>
      </c>
      <c r="C91" s="11">
        <v>343</v>
      </c>
      <c r="D91" s="48">
        <v>3.304398148148148E-2</v>
      </c>
      <c r="E91" s="14"/>
      <c r="F91" s="14"/>
      <c r="G91" s="14"/>
      <c r="H91" s="14"/>
      <c r="I91" s="14"/>
      <c r="J91" s="14"/>
    </row>
    <row r="92" spans="1:10" ht="20.100000000000001" customHeight="1">
      <c r="A92" s="11">
        <v>88</v>
      </c>
      <c r="B92" s="11">
        <v>351</v>
      </c>
      <c r="C92" s="11">
        <v>343</v>
      </c>
      <c r="D92" s="48">
        <v>3.3391203703703701E-2</v>
      </c>
      <c r="E92" s="14"/>
      <c r="F92" s="14"/>
      <c r="G92" s="14"/>
      <c r="H92" s="14"/>
      <c r="I92" s="14"/>
      <c r="J92" s="14"/>
    </row>
    <row r="93" spans="1:10" ht="20.100000000000001" customHeight="1">
      <c r="A93" s="11">
        <v>89</v>
      </c>
      <c r="B93" s="11">
        <v>355</v>
      </c>
      <c r="C93" s="11">
        <v>343</v>
      </c>
      <c r="D93" s="48">
        <v>3.3738425925925929E-2</v>
      </c>
      <c r="E93" s="14"/>
      <c r="F93" s="14"/>
      <c r="G93" s="14"/>
      <c r="H93" s="14"/>
      <c r="I93" s="14"/>
      <c r="J93" s="14"/>
    </row>
    <row r="94" spans="1:10" ht="20.100000000000001" customHeight="1">
      <c r="A94" s="11">
        <v>90</v>
      </c>
      <c r="B94" s="11">
        <v>359</v>
      </c>
      <c r="C94" s="11">
        <v>343</v>
      </c>
      <c r="D94" s="48">
        <v>3.4027777777777775E-2</v>
      </c>
      <c r="E94" s="14"/>
      <c r="F94" s="14"/>
      <c r="G94" s="14"/>
      <c r="H94" s="14"/>
      <c r="I94" s="14"/>
      <c r="J94" s="14"/>
    </row>
    <row r="95" spans="1:10" ht="20.100000000000001" customHeight="1">
      <c r="A95" s="11">
        <v>91</v>
      </c>
      <c r="B95" s="11">
        <v>363</v>
      </c>
      <c r="C95" s="11">
        <v>343</v>
      </c>
      <c r="D95" s="48">
        <v>3.4375000000000003E-2</v>
      </c>
      <c r="E95" s="14"/>
      <c r="F95" s="14"/>
      <c r="G95" s="14"/>
      <c r="H95" s="14"/>
      <c r="I95" s="14"/>
      <c r="J95" s="14"/>
    </row>
    <row r="96" spans="1:10" ht="20.100000000000001" customHeight="1">
      <c r="A96" s="11">
        <v>92</v>
      </c>
      <c r="B96" s="11">
        <v>368</v>
      </c>
      <c r="C96" s="11">
        <v>343</v>
      </c>
      <c r="D96" s="48">
        <v>3.5011574074074077E-2</v>
      </c>
      <c r="E96" s="14"/>
      <c r="F96" s="14"/>
      <c r="G96" s="14"/>
      <c r="H96" s="14"/>
      <c r="I96" s="14"/>
      <c r="J96" s="14"/>
    </row>
    <row r="97" spans="1:10" ht="20.100000000000001" customHeight="1">
      <c r="A97" s="11">
        <v>93</v>
      </c>
      <c r="B97" s="11">
        <v>372</v>
      </c>
      <c r="C97" s="11">
        <v>343</v>
      </c>
      <c r="D97" s="48">
        <v>3.5358796296296298E-2</v>
      </c>
      <c r="E97" s="14"/>
      <c r="F97" s="14"/>
      <c r="G97" s="14"/>
      <c r="H97" s="14"/>
      <c r="I97" s="14"/>
      <c r="J97" s="14"/>
    </row>
    <row r="98" spans="1:10" ht="20.100000000000001" customHeight="1">
      <c r="A98" s="11">
        <v>94</v>
      </c>
      <c r="B98" s="11">
        <v>376</v>
      </c>
      <c r="C98" s="11">
        <v>343</v>
      </c>
      <c r="D98" s="48">
        <v>3.5706018518518519E-2</v>
      </c>
      <c r="E98" s="14"/>
      <c r="F98" s="14"/>
      <c r="G98" s="14"/>
      <c r="H98" s="14"/>
      <c r="I98" s="14"/>
      <c r="J98" s="14"/>
    </row>
    <row r="99" spans="1:10" ht="20.100000000000001" customHeight="1">
      <c r="A99" s="11">
        <v>95</v>
      </c>
      <c r="B99" s="11">
        <v>380</v>
      </c>
      <c r="C99" s="11">
        <v>343</v>
      </c>
      <c r="D99" s="48">
        <v>3.605324074074074E-2</v>
      </c>
      <c r="E99" s="14"/>
      <c r="F99" s="14"/>
      <c r="G99" s="14"/>
      <c r="H99" s="14"/>
      <c r="I99" s="14"/>
      <c r="J99" s="14"/>
    </row>
    <row r="100" spans="1:10" ht="20.100000000000001" customHeight="1">
      <c r="A100" s="11">
        <v>96</v>
      </c>
      <c r="B100" s="11">
        <v>384</v>
      </c>
      <c r="C100" s="11">
        <v>380</v>
      </c>
      <c r="D100" s="48">
        <v>3.6400462962962961E-2</v>
      </c>
      <c r="E100" s="14"/>
      <c r="F100" s="14"/>
      <c r="G100" s="14"/>
      <c r="H100" s="14"/>
      <c r="I100" s="14"/>
      <c r="J100" s="14"/>
    </row>
    <row r="101" spans="1:10" ht="20.100000000000001" customHeight="1">
      <c r="A101" s="11">
        <v>97</v>
      </c>
      <c r="B101" s="11">
        <v>389</v>
      </c>
      <c r="C101" s="11">
        <v>380</v>
      </c>
      <c r="D101" s="48">
        <v>3.7326388888888888E-2</v>
      </c>
      <c r="E101" s="14"/>
      <c r="F101" s="14"/>
      <c r="G101" s="14"/>
      <c r="H101" s="14"/>
      <c r="I101" s="14"/>
      <c r="J101" s="14"/>
    </row>
    <row r="102" spans="1:10" ht="20.100000000000001" customHeight="1">
      <c r="A102" s="11">
        <v>98</v>
      </c>
      <c r="B102" s="11">
        <v>392</v>
      </c>
      <c r="C102" s="11">
        <v>380</v>
      </c>
      <c r="D102" s="48">
        <v>3.7731481481481484E-2</v>
      </c>
      <c r="E102" s="14"/>
      <c r="F102" s="14"/>
      <c r="G102" s="14"/>
      <c r="H102" s="14"/>
      <c r="I102" s="14"/>
      <c r="J102" s="14"/>
    </row>
    <row r="103" spans="1:10" ht="20.100000000000001" customHeight="1">
      <c r="A103" s="11">
        <v>99</v>
      </c>
      <c r="B103" s="11">
        <v>396</v>
      </c>
      <c r="C103" s="11">
        <v>380</v>
      </c>
      <c r="D103" s="48">
        <v>3.8078703703703705E-2</v>
      </c>
      <c r="E103" s="14"/>
      <c r="F103" s="14"/>
      <c r="G103" s="14"/>
      <c r="H103" s="14"/>
      <c r="I103" s="14"/>
      <c r="J103" s="14"/>
    </row>
    <row r="104" spans="1:10" ht="20.100000000000001" customHeight="1">
      <c r="A104" s="11">
        <v>100</v>
      </c>
      <c r="B104" s="11">
        <v>403</v>
      </c>
      <c r="C104" s="11">
        <v>380</v>
      </c>
      <c r="D104" s="48">
        <v>3.9004629629629632E-2</v>
      </c>
      <c r="E104" s="14"/>
      <c r="F104" s="14"/>
      <c r="G104" s="14"/>
      <c r="H104" s="14"/>
      <c r="I104" s="14"/>
      <c r="J104" s="14"/>
    </row>
    <row r="105" spans="1:10" ht="20.100000000000001" customHeight="1">
      <c r="A105" s="11">
        <v>101</v>
      </c>
      <c r="B105" s="11">
        <v>406</v>
      </c>
      <c r="C105" s="11">
        <v>380</v>
      </c>
      <c r="D105" s="48">
        <v>3.9409722222222221E-2</v>
      </c>
      <c r="E105" s="14"/>
      <c r="F105" s="14"/>
      <c r="G105" s="14"/>
      <c r="H105" s="14"/>
      <c r="I105" s="14"/>
      <c r="J105" s="14"/>
    </row>
    <row r="106" spans="1:10" ht="20.100000000000001" customHeight="1">
      <c r="A106" s="11">
        <v>102</v>
      </c>
      <c r="B106" s="11">
        <v>409</v>
      </c>
      <c r="C106" s="11">
        <v>380</v>
      </c>
      <c r="D106" s="48">
        <v>3.9814814814814817E-2</v>
      </c>
      <c r="E106" s="14"/>
      <c r="F106" s="14"/>
      <c r="G106" s="14"/>
      <c r="H106" s="14"/>
      <c r="I106" s="14"/>
      <c r="J106" s="14"/>
    </row>
    <row r="107" spans="1:10" ht="20.100000000000001" customHeight="1">
      <c r="A107" s="11">
        <v>103</v>
      </c>
      <c r="B107" s="11">
        <v>414</v>
      </c>
      <c r="C107" s="11">
        <v>380</v>
      </c>
      <c r="D107" s="48">
        <v>4.0451388888888891E-2</v>
      </c>
      <c r="E107" s="14"/>
      <c r="F107" s="14"/>
      <c r="G107" s="14"/>
      <c r="H107" s="14"/>
      <c r="I107" s="14"/>
      <c r="J107" s="14"/>
    </row>
    <row r="108" spans="1:10" ht="20.100000000000001" customHeight="1">
      <c r="A108" s="11">
        <v>104</v>
      </c>
      <c r="B108" s="11">
        <v>417</v>
      </c>
      <c r="C108" s="11">
        <v>380</v>
      </c>
      <c r="D108" s="48">
        <v>4.085648148148148E-2</v>
      </c>
      <c r="E108" s="14"/>
      <c r="F108" s="14"/>
      <c r="G108" s="14"/>
      <c r="H108" s="14"/>
      <c r="I108" s="14"/>
      <c r="J108" s="14"/>
    </row>
    <row r="109" spans="1:10" ht="20.100000000000001" customHeight="1">
      <c r="A109" s="11">
        <v>105</v>
      </c>
      <c r="B109" s="11">
        <v>421</v>
      </c>
      <c r="C109" s="11">
        <v>417</v>
      </c>
      <c r="D109" s="48">
        <v>4.1203703703703701E-2</v>
      </c>
      <c r="E109" s="14"/>
      <c r="F109" s="14"/>
      <c r="G109" s="14"/>
      <c r="H109" s="14"/>
      <c r="I109" s="14"/>
      <c r="J109" s="14"/>
    </row>
    <row r="110" spans="1:10" ht="20.100000000000001" customHeight="1">
      <c r="A110" s="11">
        <v>106</v>
      </c>
      <c r="B110" s="11">
        <v>425</v>
      </c>
      <c r="C110" s="11">
        <v>417</v>
      </c>
      <c r="D110" s="48">
        <v>4.1550925925925929E-2</v>
      </c>
      <c r="E110" s="14"/>
      <c r="F110" s="14"/>
      <c r="G110" s="14"/>
      <c r="H110" s="14"/>
      <c r="I110" s="14"/>
      <c r="J110" s="14"/>
    </row>
    <row r="111" spans="1:10" ht="20.100000000000001" customHeight="1">
      <c r="A111" s="11">
        <v>107</v>
      </c>
      <c r="B111" s="11">
        <v>429</v>
      </c>
      <c r="C111" s="11">
        <v>417</v>
      </c>
      <c r="D111" s="48">
        <v>4.1840277777777775E-2</v>
      </c>
      <c r="E111" s="14"/>
      <c r="F111" s="14"/>
      <c r="G111" s="14"/>
      <c r="H111" s="14"/>
      <c r="I111" s="14"/>
      <c r="J111" s="14"/>
    </row>
    <row r="112" spans="1:10" ht="20.100000000000001" customHeight="1">
      <c r="A112" s="11">
        <v>108</v>
      </c>
      <c r="B112" s="11">
        <v>434</v>
      </c>
      <c r="C112" s="11">
        <v>417</v>
      </c>
      <c r="D112" s="48">
        <v>4.2476851851851849E-2</v>
      </c>
      <c r="E112" s="14"/>
      <c r="F112" s="14"/>
      <c r="G112" s="14"/>
      <c r="H112" s="14"/>
      <c r="I112" s="14"/>
      <c r="J112" s="14"/>
    </row>
    <row r="113" spans="1:10" ht="20.100000000000001" customHeight="1">
      <c r="A113" s="11">
        <v>109</v>
      </c>
      <c r="B113" s="11">
        <v>438</v>
      </c>
      <c r="C113" s="11">
        <v>434</v>
      </c>
      <c r="D113" s="48">
        <v>4.2824074074074077E-2</v>
      </c>
      <c r="E113" s="14"/>
      <c r="F113" s="14"/>
      <c r="G113" s="14"/>
      <c r="H113" s="14"/>
      <c r="I113" s="14"/>
      <c r="J113" s="14"/>
    </row>
    <row r="114" spans="1:10" ht="20.100000000000001" customHeight="1">
      <c r="A114" s="11">
        <v>110</v>
      </c>
      <c r="B114" s="11">
        <v>442</v>
      </c>
      <c r="C114" s="11">
        <v>434</v>
      </c>
      <c r="D114" s="48">
        <v>4.3113425925925923E-2</v>
      </c>
      <c r="E114" s="14"/>
      <c r="F114" s="14"/>
      <c r="G114" s="14"/>
      <c r="H114" s="14"/>
      <c r="I114" s="14"/>
      <c r="J114" s="14"/>
    </row>
    <row r="115" spans="1:10" ht="20.100000000000001" customHeight="1">
      <c r="A115" s="11">
        <v>111</v>
      </c>
      <c r="B115" s="11">
        <v>450</v>
      </c>
      <c r="C115" s="11">
        <v>434</v>
      </c>
      <c r="D115" s="48">
        <v>4.3576388888888887E-2</v>
      </c>
      <c r="E115" s="14"/>
      <c r="F115" s="14"/>
      <c r="G115" s="14"/>
      <c r="H115" s="14"/>
      <c r="I115" s="14"/>
      <c r="J115" s="14"/>
    </row>
    <row r="116" spans="1:10" ht="20.100000000000001" customHeight="1">
      <c r="A116" s="11">
        <v>112</v>
      </c>
      <c r="B116" s="11">
        <v>454</v>
      </c>
      <c r="C116" s="11">
        <v>434</v>
      </c>
      <c r="D116" s="48">
        <v>4.3923611111111108E-2</v>
      </c>
      <c r="E116" s="14"/>
      <c r="F116" s="14"/>
      <c r="G116" s="14"/>
      <c r="H116" s="14"/>
      <c r="I116" s="14"/>
      <c r="J116" s="14"/>
    </row>
    <row r="117" spans="1:10" ht="20.100000000000001" customHeight="1">
      <c r="A117" s="11">
        <v>113</v>
      </c>
      <c r="B117" s="11">
        <v>458</v>
      </c>
      <c r="C117" s="11">
        <v>434</v>
      </c>
      <c r="D117" s="48">
        <v>4.4270833333333336E-2</v>
      </c>
      <c r="E117" s="14"/>
      <c r="F117" s="14"/>
      <c r="G117" s="14"/>
      <c r="H117" s="14"/>
      <c r="I117" s="14"/>
      <c r="J117" s="14"/>
    </row>
    <row r="118" spans="1:10" ht="20.100000000000001" customHeight="1">
      <c r="A118" s="11">
        <v>114</v>
      </c>
      <c r="B118" s="11">
        <v>462</v>
      </c>
      <c r="C118" s="11">
        <v>434</v>
      </c>
      <c r="D118" s="48">
        <v>4.4618055555555557E-2</v>
      </c>
      <c r="E118" s="14"/>
      <c r="F118" s="14"/>
      <c r="G118" s="14"/>
      <c r="H118" s="14"/>
      <c r="I118" s="14"/>
      <c r="J118" s="14"/>
    </row>
    <row r="119" spans="1:10" ht="20.100000000000001" customHeight="1">
      <c r="A119" s="11">
        <v>115</v>
      </c>
      <c r="B119" s="11">
        <v>465</v>
      </c>
      <c r="C119" s="11">
        <v>462</v>
      </c>
      <c r="D119" s="48">
        <v>4.4849537037037035E-2</v>
      </c>
      <c r="E119" s="14"/>
      <c r="F119" s="14"/>
      <c r="G119" s="14"/>
      <c r="H119" s="14"/>
      <c r="I119" s="14"/>
      <c r="J119" s="14"/>
    </row>
    <row r="120" spans="1:10" ht="20.100000000000001" customHeight="1">
      <c r="A120" s="11">
        <v>116</v>
      </c>
      <c r="B120" s="11">
        <v>469</v>
      </c>
      <c r="C120" s="11">
        <v>462</v>
      </c>
      <c r="D120" s="48">
        <v>4.5196759259259256E-2</v>
      </c>
      <c r="E120" s="14"/>
      <c r="F120" s="14"/>
      <c r="G120" s="14"/>
      <c r="H120" s="14"/>
      <c r="I120" s="14"/>
      <c r="J120" s="14"/>
    </row>
    <row r="121" spans="1:10" ht="20.100000000000001" customHeight="1">
      <c r="A121" s="11">
        <v>117</v>
      </c>
      <c r="B121" s="11">
        <v>474</v>
      </c>
      <c r="C121" s="11">
        <v>462</v>
      </c>
      <c r="D121" s="48">
        <v>4.583333333333333E-2</v>
      </c>
      <c r="E121" s="14"/>
      <c r="F121" s="14"/>
      <c r="G121" s="14"/>
      <c r="H121" s="14"/>
      <c r="I121" s="14"/>
      <c r="J121" s="14"/>
    </row>
    <row r="122" spans="1:10" ht="20.100000000000001" customHeight="1">
      <c r="A122" s="11">
        <v>118</v>
      </c>
      <c r="B122" s="11">
        <v>477</v>
      </c>
      <c r="C122" s="11">
        <v>462</v>
      </c>
      <c r="D122" s="48">
        <v>4.6527777777777779E-2</v>
      </c>
      <c r="E122" s="14"/>
      <c r="F122" s="14"/>
      <c r="G122" s="14"/>
      <c r="H122" s="14"/>
      <c r="I122" s="14"/>
      <c r="J122" s="14"/>
    </row>
    <row r="123" spans="1:10" ht="20.100000000000001" customHeight="1">
      <c r="A123" s="11">
        <v>119</v>
      </c>
      <c r="B123" s="11">
        <v>483</v>
      </c>
      <c r="C123" s="11">
        <v>462</v>
      </c>
      <c r="D123" s="48">
        <v>4.6875E-2</v>
      </c>
      <c r="E123" s="14"/>
      <c r="F123" s="14"/>
      <c r="G123" s="14"/>
      <c r="H123" s="14"/>
      <c r="I123" s="14"/>
      <c r="J123" s="14"/>
    </row>
    <row r="124" spans="1:10" ht="20.100000000000001" customHeight="1">
      <c r="A124" s="11">
        <v>120</v>
      </c>
      <c r="B124" s="11">
        <v>488</v>
      </c>
      <c r="C124" s="11">
        <v>462</v>
      </c>
      <c r="D124" s="48">
        <v>4.7511574074074074E-2</v>
      </c>
      <c r="E124" s="14"/>
      <c r="F124" s="14"/>
      <c r="G124" s="14"/>
      <c r="H124" s="14"/>
      <c r="I124" s="14"/>
      <c r="J124" s="14"/>
    </row>
    <row r="125" spans="1:10" ht="20.100000000000001" customHeight="1">
      <c r="A125" s="11">
        <v>121</v>
      </c>
      <c r="B125" s="11">
        <v>492</v>
      </c>
      <c r="C125" s="11">
        <v>488</v>
      </c>
      <c r="D125" s="48">
        <v>4.7800925925925927E-2</v>
      </c>
      <c r="E125" s="14"/>
      <c r="F125" s="14"/>
      <c r="G125" s="14"/>
      <c r="H125" s="14"/>
      <c r="I125" s="14"/>
      <c r="J125" s="14"/>
    </row>
    <row r="126" spans="1:10" ht="20.100000000000001" customHeight="1">
      <c r="A126" s="11">
        <v>122</v>
      </c>
      <c r="B126" s="11">
        <v>497</v>
      </c>
      <c r="C126" s="11">
        <v>488</v>
      </c>
      <c r="D126" s="48">
        <v>4.8206018518518516E-2</v>
      </c>
      <c r="E126" s="14"/>
      <c r="F126" s="14"/>
      <c r="G126" s="14"/>
      <c r="H126" s="14"/>
      <c r="I126" s="14"/>
      <c r="J126" s="14"/>
    </row>
    <row r="127" spans="1:10" ht="20.100000000000001" customHeight="1">
      <c r="A127" s="11">
        <v>123</v>
      </c>
      <c r="B127" s="11">
        <v>503</v>
      </c>
      <c r="C127" s="11">
        <v>488</v>
      </c>
      <c r="D127" s="48">
        <v>4.884259259259259E-2</v>
      </c>
      <c r="E127" s="14"/>
      <c r="F127" s="14"/>
      <c r="G127" s="14"/>
      <c r="H127" s="14"/>
      <c r="I127" s="14"/>
      <c r="J127" s="14"/>
    </row>
    <row r="128" spans="1:10" ht="20.100000000000001" customHeight="1">
      <c r="A128" s="11">
        <v>124</v>
      </c>
      <c r="B128" s="11">
        <v>509</v>
      </c>
      <c r="C128" s="11">
        <v>488</v>
      </c>
      <c r="D128" s="48">
        <v>4.9421296296296297E-2</v>
      </c>
      <c r="E128" s="14"/>
      <c r="F128" s="14"/>
      <c r="G128" s="14"/>
      <c r="H128" s="14"/>
      <c r="I128" s="14"/>
      <c r="J128" s="14"/>
    </row>
    <row r="129" spans="1:10" ht="20.100000000000001" customHeight="1">
      <c r="A129" s="11">
        <v>125</v>
      </c>
      <c r="B129" s="11">
        <v>515</v>
      </c>
      <c r="C129" s="11">
        <v>488</v>
      </c>
      <c r="D129" s="48">
        <v>4.9826388888888892E-2</v>
      </c>
      <c r="E129" s="14"/>
      <c r="F129" s="14"/>
      <c r="G129" s="14"/>
      <c r="H129" s="14"/>
      <c r="I129" s="14"/>
      <c r="J129" s="14"/>
    </row>
    <row r="130" spans="1:10" ht="20.100000000000001" customHeight="1">
      <c r="A130" s="11">
        <v>126</v>
      </c>
      <c r="B130" s="11">
        <v>522</v>
      </c>
      <c r="C130" s="11">
        <v>488</v>
      </c>
      <c r="D130" s="48">
        <v>5.0289351851851849E-2</v>
      </c>
      <c r="E130" s="14"/>
      <c r="F130" s="14"/>
      <c r="G130" s="14"/>
      <c r="H130" s="14"/>
      <c r="I130" s="14"/>
      <c r="J130" s="14"/>
    </row>
    <row r="131" spans="1:10" ht="20.100000000000001" customHeight="1">
      <c r="A131" s="11">
        <v>127</v>
      </c>
      <c r="B131" s="11">
        <v>529</v>
      </c>
      <c r="C131" s="11">
        <v>488</v>
      </c>
      <c r="D131" s="48">
        <v>5.0578703703703702E-2</v>
      </c>
      <c r="E131" s="14"/>
      <c r="F131" s="14"/>
      <c r="G131" s="14"/>
      <c r="H131" s="14"/>
      <c r="I131" s="14"/>
      <c r="J131" s="14"/>
    </row>
    <row r="132" spans="1:10" ht="20.100000000000001" customHeight="1">
      <c r="A132" s="11">
        <v>128</v>
      </c>
      <c r="B132" s="11">
        <v>535</v>
      </c>
      <c r="C132" s="11">
        <v>488</v>
      </c>
      <c r="D132" s="48">
        <v>5.0868055555555555E-2</v>
      </c>
      <c r="E132" s="14"/>
      <c r="F132" s="14"/>
      <c r="G132" s="14"/>
      <c r="H132" s="14"/>
      <c r="I132" s="14"/>
      <c r="J132" s="14"/>
    </row>
    <row r="133" spans="1:10" ht="20.100000000000001" customHeight="1">
      <c r="A133" s="11">
        <v>129</v>
      </c>
      <c r="B133" s="11">
        <v>541</v>
      </c>
      <c r="C133" s="11">
        <v>488</v>
      </c>
      <c r="D133" s="48">
        <v>5.1099537037037034E-2</v>
      </c>
      <c r="E133" s="14"/>
      <c r="F133" s="14"/>
      <c r="G133" s="14"/>
      <c r="H133" s="14"/>
      <c r="I133" s="14"/>
      <c r="J133" s="14"/>
    </row>
    <row r="134" spans="1:10" ht="20.100000000000001" customHeight="1">
      <c r="A134" s="11">
        <v>130</v>
      </c>
      <c r="B134" s="11">
        <v>550</v>
      </c>
      <c r="C134" s="11">
        <v>488</v>
      </c>
      <c r="D134" s="48">
        <v>5.167824074074074E-2</v>
      </c>
      <c r="E134" s="14"/>
      <c r="F134" s="14"/>
      <c r="G134" s="14"/>
      <c r="H134" s="14"/>
      <c r="I134" s="14"/>
      <c r="J134" s="14"/>
    </row>
    <row r="135" spans="1:10" ht="20.100000000000001" customHeight="1">
      <c r="A135" s="11">
        <v>131</v>
      </c>
      <c r="B135" s="11">
        <v>552</v>
      </c>
      <c r="C135" s="11">
        <v>488</v>
      </c>
      <c r="D135" s="48">
        <v>5.185185185185185E-2</v>
      </c>
      <c r="E135" s="14"/>
      <c r="F135" s="14"/>
      <c r="G135" s="14"/>
      <c r="H135" s="14"/>
      <c r="I135" s="14"/>
      <c r="J135" s="14"/>
    </row>
    <row r="136" spans="1:10" ht="20.100000000000001" customHeight="1">
      <c r="A136" s="11">
        <v>132</v>
      </c>
      <c r="B136" s="11">
        <v>556</v>
      </c>
      <c r="C136" s="11">
        <v>488</v>
      </c>
      <c r="D136" s="48">
        <v>5.2025462962962968E-2</v>
      </c>
      <c r="E136" s="14"/>
      <c r="F136" s="14"/>
      <c r="G136" s="14"/>
      <c r="H136" s="14"/>
      <c r="I136" s="14"/>
      <c r="J136" s="14"/>
    </row>
    <row r="137" spans="1:10" ht="20.100000000000001" customHeight="1">
      <c r="A137" s="11">
        <v>133</v>
      </c>
      <c r="B137" s="11">
        <v>559</v>
      </c>
      <c r="C137" s="11">
        <v>488</v>
      </c>
      <c r="D137" s="48">
        <v>5.2256944444444446E-2</v>
      </c>
      <c r="E137" s="14"/>
      <c r="F137" s="14"/>
      <c r="G137" s="14"/>
      <c r="H137" s="14"/>
      <c r="I137" s="14"/>
      <c r="J137" s="14"/>
    </row>
    <row r="138" spans="1:10" ht="20.100000000000001" customHeight="1">
      <c r="A138" s="11">
        <v>134</v>
      </c>
      <c r="B138" s="11">
        <v>561</v>
      </c>
      <c r="C138" s="11">
        <v>488</v>
      </c>
      <c r="D138" s="48">
        <v>5.2546296296296299E-2</v>
      </c>
      <c r="E138" s="14"/>
      <c r="F138" s="14"/>
      <c r="G138" s="14"/>
      <c r="H138" s="14"/>
      <c r="I138" s="14"/>
      <c r="J138" s="14"/>
    </row>
    <row r="139" spans="1:10" ht="20.100000000000001" customHeight="1">
      <c r="A139" s="11">
        <v>135</v>
      </c>
      <c r="B139" s="11">
        <v>564</v>
      </c>
      <c r="C139" s="11">
        <v>561</v>
      </c>
      <c r="D139" s="48">
        <v>5.2951388888888888E-2</v>
      </c>
      <c r="E139" s="14"/>
      <c r="F139" s="14"/>
      <c r="G139" s="14"/>
      <c r="H139" s="14"/>
      <c r="I139" s="14"/>
      <c r="J139" s="14"/>
    </row>
    <row r="140" spans="1:10" ht="20.100000000000001" customHeight="1">
      <c r="A140" s="11">
        <v>136</v>
      </c>
      <c r="B140" s="11">
        <v>567</v>
      </c>
      <c r="C140" s="11">
        <v>561</v>
      </c>
      <c r="D140" s="48">
        <v>5.3356481481481484E-2</v>
      </c>
      <c r="E140" s="14"/>
      <c r="F140" s="14"/>
      <c r="G140" s="14"/>
      <c r="H140" s="14"/>
      <c r="I140" s="14"/>
      <c r="J140" s="14"/>
    </row>
    <row r="141" spans="1:10" ht="20.100000000000001" customHeight="1">
      <c r="A141" s="11">
        <v>137</v>
      </c>
      <c r="B141" s="11">
        <v>570</v>
      </c>
      <c r="C141" s="11">
        <v>561</v>
      </c>
      <c r="D141" s="48">
        <v>5.3761574074074073E-2</v>
      </c>
      <c r="E141" s="14"/>
      <c r="F141" s="14"/>
      <c r="G141" s="14"/>
      <c r="H141" s="14"/>
      <c r="I141" s="14"/>
      <c r="J141" s="14"/>
    </row>
    <row r="142" spans="1:10" ht="20.100000000000001" customHeight="1">
      <c r="A142" s="11">
        <v>138</v>
      </c>
      <c r="B142" s="11">
        <v>573</v>
      </c>
      <c r="C142" s="11">
        <v>561</v>
      </c>
      <c r="D142" s="48">
        <v>5.4166666666666669E-2</v>
      </c>
      <c r="E142" s="14"/>
      <c r="F142" s="14"/>
      <c r="G142" s="14"/>
      <c r="H142" s="14"/>
      <c r="I142" s="14"/>
      <c r="J142" s="14"/>
    </row>
    <row r="143" spans="1:10" ht="20.100000000000001" customHeight="1">
      <c r="A143" s="11">
        <v>139</v>
      </c>
      <c r="B143" s="11">
        <v>576</v>
      </c>
      <c r="C143" s="11">
        <v>573</v>
      </c>
      <c r="D143" s="48">
        <v>5.4282407407407404E-2</v>
      </c>
      <c r="E143" s="14"/>
      <c r="F143" s="14"/>
      <c r="G143" s="14"/>
      <c r="H143" s="14"/>
      <c r="I143" s="14"/>
      <c r="J143" s="14"/>
    </row>
    <row r="144" spans="1:10" ht="20.100000000000001" customHeight="1">
      <c r="A144" s="11">
        <v>140</v>
      </c>
      <c r="B144" s="11">
        <v>581</v>
      </c>
      <c r="C144" s="11">
        <v>573</v>
      </c>
      <c r="D144" s="48">
        <v>5.4571759259259257E-2</v>
      </c>
      <c r="E144" s="14"/>
      <c r="F144" s="14"/>
      <c r="G144" s="14"/>
      <c r="H144" s="14"/>
      <c r="I144" s="14"/>
      <c r="J144" s="14"/>
    </row>
    <row r="145" spans="1:10" ht="20.100000000000001" customHeight="1">
      <c r="A145" s="11">
        <v>141</v>
      </c>
      <c r="B145" s="11">
        <v>590</v>
      </c>
      <c r="C145" s="11">
        <v>573</v>
      </c>
      <c r="D145" s="48">
        <v>5.4976851851851853E-2</v>
      </c>
      <c r="E145" s="14"/>
      <c r="F145" s="14"/>
      <c r="G145" s="14"/>
      <c r="H145" s="14"/>
      <c r="I145" s="14"/>
      <c r="J145" s="14"/>
    </row>
    <row r="146" spans="1:10" ht="20.100000000000001" customHeight="1">
      <c r="A146" s="11">
        <v>142</v>
      </c>
      <c r="B146" s="11">
        <v>598</v>
      </c>
      <c r="C146" s="11">
        <v>573</v>
      </c>
      <c r="D146" s="48">
        <v>5.5150462962962964E-2</v>
      </c>
      <c r="E146" s="14"/>
      <c r="F146" s="14"/>
      <c r="G146" s="14"/>
      <c r="H146" s="14"/>
      <c r="I146" s="14"/>
      <c r="J146" s="14"/>
    </row>
    <row r="147" spans="1:10" ht="20.100000000000001" customHeight="1">
      <c r="A147" s="11">
        <v>143</v>
      </c>
      <c r="B147" s="11">
        <v>601</v>
      </c>
      <c r="C147" s="11">
        <v>573</v>
      </c>
      <c r="D147" s="48">
        <v>5.5555555555555552E-2</v>
      </c>
      <c r="E147" s="14"/>
      <c r="F147" s="14"/>
      <c r="G147" s="14"/>
      <c r="H147" s="14"/>
      <c r="I147" s="14"/>
      <c r="J147" s="14"/>
    </row>
    <row r="148" spans="1:10" ht="20.100000000000001" customHeight="1">
      <c r="A148" s="11">
        <v>144</v>
      </c>
      <c r="B148" s="11">
        <v>605</v>
      </c>
      <c r="C148" s="11">
        <v>601</v>
      </c>
      <c r="D148" s="48">
        <v>5.5787037037037038E-2</v>
      </c>
      <c r="E148" s="14"/>
      <c r="F148" s="14"/>
      <c r="G148" s="14"/>
      <c r="H148" s="14"/>
      <c r="I148" s="14"/>
      <c r="J148" s="14"/>
    </row>
    <row r="149" spans="1:10" ht="20.100000000000001" customHeight="1">
      <c r="A149" s="11">
        <v>145</v>
      </c>
      <c r="B149" s="11">
        <v>608</v>
      </c>
      <c r="C149" s="11">
        <v>601</v>
      </c>
      <c r="D149" s="48">
        <v>5.6134259259259259E-2</v>
      </c>
      <c r="E149" s="14"/>
      <c r="F149" s="14"/>
      <c r="G149" s="14"/>
      <c r="H149" s="14"/>
      <c r="I149" s="14"/>
      <c r="J149" s="14"/>
    </row>
    <row r="150" spans="1:10" ht="20.100000000000001" customHeight="1">
      <c r="A150" s="11">
        <v>146</v>
      </c>
      <c r="B150" s="11">
        <v>620</v>
      </c>
      <c r="C150" s="11">
        <v>601</v>
      </c>
      <c r="D150" s="48">
        <v>5.752314814814815E-2</v>
      </c>
      <c r="E150" s="14"/>
      <c r="F150" s="14"/>
      <c r="G150" s="14"/>
      <c r="H150" s="14"/>
      <c r="I150" s="14"/>
      <c r="J150" s="14"/>
    </row>
    <row r="151" spans="1:10" ht="20.100000000000001" customHeight="1">
      <c r="A151" s="11">
        <v>147</v>
      </c>
      <c r="B151" s="11">
        <v>631</v>
      </c>
      <c r="C151" s="11">
        <v>601</v>
      </c>
      <c r="D151" s="48">
        <v>5.8796296296296298E-2</v>
      </c>
      <c r="E151" s="14"/>
      <c r="F151" s="14"/>
      <c r="G151" s="14"/>
      <c r="H151" s="14"/>
      <c r="I151" s="14"/>
      <c r="J151" s="14"/>
    </row>
    <row r="152" spans="1:10" ht="20.100000000000001" customHeight="1">
      <c r="A152" s="11">
        <v>148</v>
      </c>
      <c r="B152" s="11">
        <v>643</v>
      </c>
      <c r="C152" s="11">
        <v>601</v>
      </c>
      <c r="D152" s="48">
        <v>6.0300925925925924E-2</v>
      </c>
      <c r="E152" s="14"/>
      <c r="F152" s="14"/>
      <c r="G152" s="14"/>
      <c r="H152" s="14"/>
      <c r="I152" s="14"/>
      <c r="J152" s="14"/>
    </row>
    <row r="153" spans="1:10" ht="20.100000000000001" customHeight="1">
      <c r="A153" s="11">
        <v>149</v>
      </c>
      <c r="B153" s="11">
        <v>646</v>
      </c>
      <c r="C153" s="11">
        <v>601</v>
      </c>
      <c r="D153" s="48">
        <v>6.0474537037037035E-2</v>
      </c>
      <c r="E153" s="14"/>
      <c r="F153" s="14"/>
      <c r="G153" s="14"/>
      <c r="H153" s="14"/>
      <c r="I153" s="14"/>
      <c r="J153" s="14"/>
    </row>
    <row r="154" spans="1:10" ht="20.100000000000001" customHeight="1">
      <c r="A154" s="11">
        <v>150</v>
      </c>
      <c r="B154" s="11">
        <v>651</v>
      </c>
      <c r="C154" s="11">
        <v>646</v>
      </c>
      <c r="D154" s="48">
        <v>6.128472222222222E-2</v>
      </c>
      <c r="E154" s="14"/>
      <c r="F154" s="14"/>
      <c r="G154" s="14"/>
      <c r="H154" s="14"/>
      <c r="I154" s="14"/>
      <c r="J154" s="14"/>
    </row>
    <row r="155" spans="1:10" ht="20.100000000000001" customHeight="1">
      <c r="A155" s="11">
        <v>151</v>
      </c>
      <c r="B155" s="11">
        <v>655</v>
      </c>
      <c r="C155" s="11">
        <v>646</v>
      </c>
      <c r="D155" s="48">
        <v>6.2152777777777779E-2</v>
      </c>
      <c r="E155" s="14"/>
      <c r="F155" s="14"/>
      <c r="G155" s="14"/>
      <c r="H155" s="14"/>
      <c r="I155" s="14"/>
      <c r="J155" s="14"/>
    </row>
    <row r="156" spans="1:10" ht="20.100000000000001" customHeight="1">
      <c r="A156" s="11">
        <v>152</v>
      </c>
      <c r="B156" s="11">
        <v>658</v>
      </c>
      <c r="C156" s="11">
        <v>646</v>
      </c>
      <c r="D156" s="48">
        <v>6.2557870370370375E-2</v>
      </c>
      <c r="E156" s="14"/>
      <c r="F156" s="14"/>
      <c r="G156" s="14"/>
      <c r="H156" s="14"/>
      <c r="I156" s="14"/>
      <c r="J156" s="14"/>
    </row>
    <row r="157" spans="1:10" ht="20.100000000000001" customHeight="1">
      <c r="A157" s="11">
        <v>153</v>
      </c>
      <c r="B157" s="11">
        <v>662</v>
      </c>
      <c r="C157" s="11">
        <v>646</v>
      </c>
      <c r="D157" s="48">
        <v>6.3136574074074067E-2</v>
      </c>
      <c r="E157" s="14"/>
      <c r="F157" s="14"/>
      <c r="G157" s="14"/>
      <c r="H157" s="14"/>
      <c r="I157" s="14"/>
      <c r="J157" s="14"/>
    </row>
    <row r="158" spans="1:10" ht="20.100000000000001" customHeight="1">
      <c r="A158" s="11">
        <v>154</v>
      </c>
      <c r="B158" s="11">
        <v>668</v>
      </c>
      <c r="C158" s="11">
        <v>662</v>
      </c>
      <c r="D158" s="48">
        <v>6.3831018518518523E-2</v>
      </c>
      <c r="E158" s="14"/>
      <c r="F158" s="14"/>
      <c r="G158" s="14"/>
      <c r="H158" s="14"/>
      <c r="I158" s="14"/>
      <c r="J158" s="14"/>
    </row>
    <row r="159" spans="1:10" ht="20.100000000000001" customHeight="1">
      <c r="A159" s="11">
        <v>155</v>
      </c>
      <c r="B159" s="11">
        <v>672</v>
      </c>
      <c r="C159" s="11">
        <v>662</v>
      </c>
      <c r="D159" s="48">
        <v>6.4178240740740744E-2</v>
      </c>
      <c r="E159" s="14"/>
      <c r="F159" s="14"/>
      <c r="G159" s="14"/>
      <c r="H159" s="14"/>
      <c r="I159" s="14"/>
      <c r="J159" s="14"/>
    </row>
    <row r="160" spans="1:10" ht="20.100000000000001" customHeight="1">
      <c r="A160" s="11">
        <v>156</v>
      </c>
      <c r="B160" s="11">
        <v>678</v>
      </c>
      <c r="C160" s="11">
        <v>662</v>
      </c>
      <c r="D160" s="48">
        <v>6.4872685185185186E-2</v>
      </c>
      <c r="E160" s="14"/>
      <c r="F160" s="14"/>
      <c r="G160" s="14"/>
      <c r="H160" s="14"/>
      <c r="I160" s="14"/>
      <c r="J160" s="14"/>
    </row>
    <row r="161" spans="1:10" ht="20.100000000000001" customHeight="1">
      <c r="A161" s="11">
        <v>157</v>
      </c>
      <c r="B161" s="11">
        <v>682</v>
      </c>
      <c r="C161" s="11">
        <v>662</v>
      </c>
      <c r="D161" s="48">
        <v>6.5219907407407407E-2</v>
      </c>
      <c r="E161" s="14"/>
      <c r="F161" s="14"/>
      <c r="G161" s="14"/>
      <c r="H161" s="14"/>
      <c r="I161" s="14"/>
      <c r="J161" s="14"/>
    </row>
    <row r="162" spans="1:10" ht="20.100000000000001" customHeight="1">
      <c r="A162" s="11">
        <v>158</v>
      </c>
      <c r="B162" s="11">
        <v>687</v>
      </c>
      <c r="C162" s="11">
        <v>662</v>
      </c>
      <c r="D162" s="48">
        <v>6.5856481481481488E-2</v>
      </c>
      <c r="E162" s="14"/>
      <c r="F162" s="14"/>
      <c r="G162" s="14"/>
      <c r="H162" s="14"/>
      <c r="I162" s="14"/>
      <c r="J162" s="14"/>
    </row>
    <row r="163" spans="1:10" ht="20.100000000000001" customHeight="1">
      <c r="A163" s="11">
        <v>159</v>
      </c>
      <c r="B163" s="11">
        <v>693</v>
      </c>
      <c r="C163" s="11">
        <v>687</v>
      </c>
      <c r="D163" s="48">
        <v>6.6145833333333334E-2</v>
      </c>
      <c r="E163" s="14"/>
      <c r="F163" s="14"/>
      <c r="G163" s="14"/>
      <c r="H163" s="14"/>
      <c r="I163" s="14"/>
      <c r="J163" s="14"/>
    </row>
    <row r="164" spans="1:10" ht="20.100000000000001" customHeight="1">
      <c r="A164" s="11">
        <v>160</v>
      </c>
      <c r="B164" s="11">
        <v>702</v>
      </c>
      <c r="C164" s="11">
        <v>687</v>
      </c>
      <c r="D164" s="48">
        <v>6.6493055555555555E-2</v>
      </c>
      <c r="E164" s="14"/>
      <c r="F164" s="14"/>
      <c r="G164" s="14"/>
      <c r="H164" s="14"/>
      <c r="I164" s="14"/>
      <c r="J164" s="14"/>
    </row>
    <row r="165" spans="1:10" ht="20.100000000000001" customHeight="1">
      <c r="A165" s="11">
        <v>161</v>
      </c>
      <c r="B165" s="11">
        <v>705</v>
      </c>
      <c r="C165" s="11">
        <v>687</v>
      </c>
      <c r="D165" s="48">
        <v>6.6898148148148151E-2</v>
      </c>
      <c r="E165" s="14"/>
      <c r="F165" s="14"/>
      <c r="G165" s="14"/>
      <c r="H165" s="14"/>
      <c r="I165" s="14"/>
      <c r="J165" s="14"/>
    </row>
    <row r="166" spans="1:10" ht="20.100000000000001" customHeight="1">
      <c r="A166" s="11">
        <v>162</v>
      </c>
      <c r="B166" s="11">
        <v>709</v>
      </c>
      <c r="C166" s="11">
        <v>705</v>
      </c>
      <c r="D166" s="48">
        <v>6.7071759259259262E-2</v>
      </c>
      <c r="E166" s="14"/>
      <c r="F166" s="14"/>
      <c r="G166" s="14"/>
      <c r="H166" s="14"/>
      <c r="I166" s="14"/>
      <c r="J166" s="14"/>
    </row>
    <row r="167" spans="1:10" ht="20.100000000000001" customHeight="1">
      <c r="A167" s="11">
        <v>163</v>
      </c>
      <c r="B167" s="11">
        <v>721</v>
      </c>
      <c r="C167" s="11">
        <v>705</v>
      </c>
      <c r="D167" s="48">
        <v>6.7650462962962968E-2</v>
      </c>
      <c r="E167" s="14"/>
      <c r="F167" s="14"/>
      <c r="G167" s="14"/>
      <c r="H167" s="14"/>
      <c r="I167" s="14"/>
      <c r="J167" s="14"/>
    </row>
    <row r="168" spans="1:10" ht="20.100000000000001" customHeight="1">
      <c r="A168" s="11">
        <v>164</v>
      </c>
      <c r="B168" s="11">
        <v>733</v>
      </c>
      <c r="C168" s="11">
        <v>705</v>
      </c>
      <c r="D168" s="48">
        <v>6.8171296296296299E-2</v>
      </c>
      <c r="E168" s="14"/>
      <c r="F168" s="14"/>
      <c r="G168" s="14"/>
      <c r="H168" s="14"/>
      <c r="I168" s="14"/>
      <c r="J168" s="14"/>
    </row>
    <row r="169" spans="1:10" ht="20.100000000000001" customHeight="1">
      <c r="A169" s="11">
        <v>165</v>
      </c>
      <c r="B169" s="11">
        <v>745</v>
      </c>
      <c r="C169" s="11">
        <v>705</v>
      </c>
      <c r="D169" s="48">
        <v>6.8692129629629631E-2</v>
      </c>
      <c r="E169" s="14"/>
      <c r="F169" s="14"/>
      <c r="G169" s="14"/>
      <c r="H169" s="14"/>
      <c r="I169" s="14"/>
      <c r="J169" s="14"/>
    </row>
    <row r="170" spans="1:10" ht="20.100000000000001" customHeight="1">
      <c r="A170" s="11">
        <v>166</v>
      </c>
      <c r="B170" s="11">
        <v>757</v>
      </c>
      <c r="C170" s="11">
        <v>705</v>
      </c>
      <c r="D170" s="48">
        <v>6.9444444444444448E-2</v>
      </c>
      <c r="E170" s="14"/>
      <c r="F170" s="14"/>
      <c r="G170" s="14"/>
      <c r="H170" s="14"/>
      <c r="I170" s="14"/>
      <c r="J170" s="14"/>
    </row>
    <row r="171" spans="1:10" ht="20.100000000000001" customHeight="1">
      <c r="A171" s="11">
        <v>167</v>
      </c>
      <c r="B171" s="11">
        <v>769</v>
      </c>
      <c r="C171" s="11">
        <v>705</v>
      </c>
      <c r="D171" s="48">
        <v>7.0196759259259264E-2</v>
      </c>
      <c r="E171" s="14"/>
      <c r="F171" s="14"/>
      <c r="G171" s="14"/>
      <c r="H171" s="14"/>
      <c r="I171" s="14"/>
      <c r="J171" s="14"/>
    </row>
    <row r="172" spans="1:10" ht="20.100000000000001" customHeight="1">
      <c r="A172" s="11">
        <v>168</v>
      </c>
      <c r="B172" s="11">
        <v>781</v>
      </c>
      <c r="C172" s="11">
        <v>705</v>
      </c>
      <c r="D172" s="48">
        <v>7.1932870370370369E-2</v>
      </c>
      <c r="E172" s="14"/>
      <c r="F172" s="14"/>
      <c r="G172" s="14"/>
      <c r="H172" s="14"/>
      <c r="I172" s="14"/>
      <c r="J172" s="14"/>
    </row>
    <row r="173" spans="1:10" ht="20.100000000000001" customHeight="1">
      <c r="A173" s="11">
        <v>169</v>
      </c>
      <c r="B173" s="11">
        <v>784</v>
      </c>
      <c r="C173" s="11">
        <v>705</v>
      </c>
      <c r="D173" s="48">
        <v>7.228009259259259E-2</v>
      </c>
      <c r="E173" s="14"/>
      <c r="F173" s="14"/>
      <c r="G173" s="14"/>
      <c r="H173" s="14"/>
      <c r="I173" s="14"/>
      <c r="J173" s="14"/>
    </row>
    <row r="174" spans="1:10" ht="20.100000000000001" customHeight="1">
      <c r="A174" s="11">
        <v>170</v>
      </c>
      <c r="B174" s="11">
        <v>788</v>
      </c>
      <c r="C174" s="11">
        <v>784</v>
      </c>
      <c r="D174" s="48">
        <v>7.2916666666666671E-2</v>
      </c>
      <c r="E174" s="14"/>
      <c r="F174" s="14"/>
      <c r="G174" s="14"/>
      <c r="H174" s="14"/>
      <c r="I174" s="14"/>
      <c r="J174" s="14"/>
    </row>
    <row r="175" spans="1:10" ht="20.100000000000001" customHeight="1">
      <c r="A175" s="11">
        <v>171</v>
      </c>
      <c r="B175" s="11">
        <v>793</v>
      </c>
      <c r="C175" s="11">
        <v>784</v>
      </c>
      <c r="D175" s="48">
        <v>7.3900462962962959E-2</v>
      </c>
      <c r="E175" s="14"/>
      <c r="F175" s="14"/>
      <c r="G175" s="14"/>
      <c r="H175" s="14"/>
      <c r="I175" s="14"/>
      <c r="J175" s="14"/>
    </row>
    <row r="176" spans="1:10" ht="20.100000000000001" customHeight="1">
      <c r="A176" s="11">
        <v>172</v>
      </c>
      <c r="B176" s="11">
        <v>798</v>
      </c>
      <c r="C176" s="11">
        <v>784</v>
      </c>
      <c r="D176" s="48">
        <v>7.4652777777777776E-2</v>
      </c>
      <c r="E176" s="14"/>
      <c r="F176" s="14"/>
      <c r="G176" s="14"/>
      <c r="H176" s="14"/>
      <c r="I176" s="14"/>
      <c r="J176" s="14"/>
    </row>
    <row r="177" spans="1:10" ht="20.100000000000001" customHeight="1">
      <c r="A177" s="11">
        <v>173</v>
      </c>
      <c r="B177" s="11">
        <v>802</v>
      </c>
      <c r="C177" s="11">
        <v>784</v>
      </c>
      <c r="D177" s="48">
        <v>7.4999999999999997E-2</v>
      </c>
      <c r="E177" s="14"/>
      <c r="F177" s="14"/>
      <c r="G177" s="14"/>
      <c r="H177" s="14"/>
      <c r="I177" s="14"/>
      <c r="J177" s="14"/>
    </row>
    <row r="178" spans="1:10" ht="20.100000000000001" customHeight="1">
      <c r="A178" s="11">
        <v>174</v>
      </c>
      <c r="B178" s="11">
        <v>805</v>
      </c>
      <c r="C178" s="11">
        <v>802</v>
      </c>
      <c r="D178" s="48">
        <v>7.5231481481481483E-2</v>
      </c>
      <c r="E178" s="14"/>
      <c r="F178" s="14"/>
      <c r="G178" s="14"/>
      <c r="H178" s="14"/>
      <c r="I178" s="14"/>
      <c r="J178" s="14"/>
    </row>
    <row r="179" spans="1:10" ht="20.100000000000001" customHeight="1">
      <c r="A179" s="10">
        <v>175</v>
      </c>
      <c r="B179" s="10">
        <v>809</v>
      </c>
      <c r="C179" s="10">
        <v>802</v>
      </c>
      <c r="D179" s="48">
        <v>7.5578703703703703E-2</v>
      </c>
      <c r="E179" s="14"/>
      <c r="F179" s="14"/>
      <c r="G179" s="14"/>
      <c r="H179" s="14"/>
      <c r="I179" s="14"/>
      <c r="J179" s="14"/>
    </row>
    <row r="180" spans="1:10" ht="20.100000000000001" customHeight="1">
      <c r="A180" s="10">
        <v>176</v>
      </c>
      <c r="B180" s="10">
        <v>814</v>
      </c>
      <c r="C180" s="10">
        <v>802</v>
      </c>
      <c r="D180" s="48">
        <v>7.5810185185185189E-2</v>
      </c>
      <c r="E180" s="14"/>
      <c r="F180" s="14"/>
      <c r="G180" s="14"/>
      <c r="H180" s="14"/>
      <c r="I180" s="14"/>
      <c r="J180" s="14"/>
    </row>
    <row r="181" spans="1:10" ht="20.100000000000001" customHeight="1">
      <c r="A181" s="10">
        <v>177</v>
      </c>
      <c r="B181" s="10">
        <v>819</v>
      </c>
      <c r="C181" s="10">
        <v>802</v>
      </c>
      <c r="D181" s="48">
        <v>7.6099537037037035E-2</v>
      </c>
      <c r="E181" s="14"/>
      <c r="F181" s="14"/>
      <c r="G181" s="14"/>
      <c r="H181" s="14"/>
      <c r="I181" s="14"/>
      <c r="J181" s="14"/>
    </row>
    <row r="182" spans="1:10" ht="20.100000000000001" customHeight="1">
      <c r="A182" s="10">
        <v>178</v>
      </c>
      <c r="B182" s="10">
        <v>831</v>
      </c>
      <c r="C182" s="10">
        <v>819</v>
      </c>
      <c r="D182" s="48">
        <v>7.7199074074074073E-2</v>
      </c>
      <c r="E182" s="14"/>
      <c r="F182" s="14"/>
      <c r="G182" s="14"/>
      <c r="H182" s="14"/>
      <c r="I182" s="14"/>
      <c r="J182" s="14"/>
    </row>
    <row r="183" spans="1:10" ht="20.100000000000001" customHeight="1">
      <c r="A183" s="10">
        <v>179</v>
      </c>
      <c r="B183" s="10">
        <v>843</v>
      </c>
      <c r="C183" s="10">
        <v>819</v>
      </c>
      <c r="D183" s="48">
        <v>7.829861111111111E-2</v>
      </c>
      <c r="E183" s="14"/>
      <c r="F183" s="14"/>
      <c r="G183" s="14"/>
      <c r="H183" s="14"/>
      <c r="I183" s="14"/>
      <c r="J183" s="14"/>
    </row>
    <row r="184" spans="1:10" ht="20.100000000000001" customHeight="1">
      <c r="A184" s="10">
        <v>180</v>
      </c>
      <c r="B184" s="10">
        <v>855</v>
      </c>
      <c r="C184" s="10">
        <v>819</v>
      </c>
      <c r="D184" s="48">
        <v>7.9571759259259259E-2</v>
      </c>
      <c r="E184" s="14"/>
      <c r="F184" s="14"/>
      <c r="G184" s="14"/>
      <c r="H184" s="14"/>
      <c r="I184" s="14"/>
      <c r="J184" s="14"/>
    </row>
    <row r="185" spans="1:10" ht="20.100000000000001" customHeight="1">
      <c r="A185" s="10">
        <v>181</v>
      </c>
      <c r="B185" s="10">
        <v>867</v>
      </c>
      <c r="C185" s="10">
        <v>819</v>
      </c>
      <c r="D185" s="48">
        <v>8.1655092592592599E-2</v>
      </c>
      <c r="E185" s="14"/>
      <c r="F185" s="14"/>
      <c r="G185" s="14"/>
      <c r="H185" s="14"/>
      <c r="I185" s="14"/>
      <c r="J185" s="14"/>
    </row>
    <row r="186" spans="1:10" ht="20.100000000000001" customHeight="1">
      <c r="A186" s="10">
        <v>182</v>
      </c>
      <c r="B186" s="10">
        <v>871</v>
      </c>
      <c r="C186" s="10">
        <v>867</v>
      </c>
      <c r="D186" s="48">
        <v>8.200231481481482E-2</v>
      </c>
      <c r="E186" s="14"/>
      <c r="F186" s="14"/>
      <c r="G186" s="14"/>
      <c r="H186" s="14"/>
      <c r="I186" s="14"/>
      <c r="J186" s="14"/>
    </row>
    <row r="187" spans="1:10" ht="20.100000000000001" customHeight="1">
      <c r="A187" s="10">
        <v>183</v>
      </c>
      <c r="B187" s="10">
        <v>875</v>
      </c>
      <c r="C187" s="10">
        <v>871</v>
      </c>
      <c r="D187" s="48">
        <v>8.2696759259259262E-2</v>
      </c>
      <c r="E187" s="14"/>
      <c r="F187" s="14"/>
      <c r="G187" s="14"/>
      <c r="H187" s="14"/>
      <c r="I187" s="14"/>
      <c r="J187" s="14"/>
    </row>
    <row r="188" spans="1:10" ht="20.100000000000001" customHeight="1">
      <c r="A188" s="10">
        <v>184</v>
      </c>
      <c r="B188" s="10">
        <v>879</v>
      </c>
      <c r="C188" s="10">
        <v>871</v>
      </c>
      <c r="D188" s="48">
        <v>8.3101851851851857E-2</v>
      </c>
      <c r="E188" s="14"/>
      <c r="F188" s="14"/>
      <c r="G188" s="14"/>
      <c r="H188" s="14"/>
      <c r="I188" s="14"/>
      <c r="J188" s="14"/>
    </row>
    <row r="189" spans="1:10" ht="20.100000000000001" customHeight="1">
      <c r="A189" s="10">
        <v>185</v>
      </c>
      <c r="B189" s="10">
        <v>885</v>
      </c>
      <c r="C189" s="10">
        <v>871</v>
      </c>
      <c r="D189" s="48">
        <v>8.4027777777777785E-2</v>
      </c>
      <c r="E189" s="14"/>
      <c r="F189" s="14"/>
      <c r="G189" s="14"/>
      <c r="H189" s="14"/>
      <c r="I189" s="14"/>
      <c r="J189" s="14"/>
    </row>
    <row r="190" spans="1:10" ht="20.100000000000001" customHeight="1">
      <c r="A190" s="10">
        <v>186</v>
      </c>
      <c r="B190" s="10">
        <v>893</v>
      </c>
      <c r="C190" s="10">
        <v>871</v>
      </c>
      <c r="D190" s="48">
        <v>8.5474537037037043E-2</v>
      </c>
      <c r="E190" s="14"/>
      <c r="F190" s="14"/>
      <c r="G190" s="14"/>
      <c r="H190" s="14"/>
      <c r="I190" s="14"/>
      <c r="J190" s="14"/>
    </row>
    <row r="191" spans="1:10" ht="20.100000000000001" customHeight="1">
      <c r="A191" s="10">
        <v>187</v>
      </c>
      <c r="B191" s="10">
        <v>898</v>
      </c>
      <c r="C191" s="10">
        <v>871</v>
      </c>
      <c r="D191" s="48">
        <v>8.6053240740740736E-2</v>
      </c>
      <c r="E191" s="14"/>
      <c r="F191" s="14"/>
      <c r="G191" s="14"/>
      <c r="H191" s="14"/>
      <c r="I191" s="14"/>
      <c r="J191" s="14"/>
    </row>
    <row r="192" spans="1:10" ht="20.100000000000001" customHeight="1">
      <c r="A192" s="10">
        <v>188</v>
      </c>
      <c r="B192" s="10">
        <v>906</v>
      </c>
      <c r="C192" s="10">
        <v>871</v>
      </c>
      <c r="D192" s="48">
        <v>8.7384259259259259E-2</v>
      </c>
      <c r="E192" s="14"/>
      <c r="F192" s="14"/>
      <c r="G192" s="14"/>
      <c r="H192" s="14"/>
      <c r="I192" s="14"/>
      <c r="J192" s="14"/>
    </row>
    <row r="193" spans="1:10" ht="20.100000000000001" customHeight="1">
      <c r="A193" s="10">
        <v>189</v>
      </c>
      <c r="B193" s="10">
        <v>911</v>
      </c>
      <c r="C193" s="10">
        <v>871</v>
      </c>
      <c r="D193" s="48">
        <v>8.8541666666666671E-2</v>
      </c>
      <c r="E193" s="14"/>
      <c r="F193" s="14"/>
      <c r="G193" s="14"/>
      <c r="H193" s="14"/>
      <c r="I193" s="14"/>
      <c r="J193" s="14"/>
    </row>
    <row r="194" spans="1:10" ht="20.100000000000001" customHeight="1">
      <c r="A194" s="10">
        <v>190</v>
      </c>
      <c r="B194" s="10">
        <v>917</v>
      </c>
      <c r="C194" s="10">
        <v>871</v>
      </c>
      <c r="D194" s="48">
        <v>8.9467592592592599E-2</v>
      </c>
      <c r="E194" s="14"/>
      <c r="F194" s="14"/>
      <c r="G194" s="14"/>
      <c r="H194" s="14"/>
      <c r="I194" s="14"/>
      <c r="J194" s="14"/>
    </row>
    <row r="195" spans="1:10" ht="20.100000000000001" customHeight="1">
      <c r="A195" s="10">
        <v>191</v>
      </c>
      <c r="B195" s="10">
        <v>921</v>
      </c>
      <c r="C195" s="10">
        <v>871</v>
      </c>
      <c r="D195" s="48">
        <v>9.0104166666666666E-2</v>
      </c>
      <c r="E195" s="14"/>
      <c r="F195" s="14"/>
      <c r="G195" s="14"/>
      <c r="H195" s="14"/>
      <c r="I195" s="14"/>
      <c r="J195" s="14"/>
    </row>
    <row r="196" spans="1:10" ht="20.100000000000001" customHeight="1">
      <c r="A196" s="10">
        <v>192</v>
      </c>
      <c r="B196" s="10">
        <v>925</v>
      </c>
      <c r="C196" s="10">
        <v>921</v>
      </c>
      <c r="D196" s="48">
        <v>9.0682870370370372E-2</v>
      </c>
      <c r="E196" s="14"/>
      <c r="F196" s="14"/>
      <c r="G196" s="14"/>
      <c r="H196" s="14"/>
      <c r="I196" s="14"/>
      <c r="J196" s="14"/>
    </row>
    <row r="197" spans="1:10" ht="20.100000000000001" customHeight="1">
      <c r="A197" s="10">
        <v>193</v>
      </c>
      <c r="B197" s="10">
        <v>929</v>
      </c>
      <c r="C197" s="10">
        <v>921</v>
      </c>
      <c r="D197" s="48">
        <v>9.1319444444444439E-2</v>
      </c>
      <c r="E197" s="14"/>
      <c r="F197" s="14"/>
      <c r="G197" s="14"/>
      <c r="H197" s="14"/>
      <c r="I197" s="14"/>
      <c r="J197" s="14"/>
    </row>
    <row r="198" spans="1:10" ht="20.100000000000001" customHeight="1">
      <c r="A198" s="10">
        <v>194</v>
      </c>
      <c r="B198" s="10">
        <v>932</v>
      </c>
      <c r="C198" s="10">
        <v>921</v>
      </c>
      <c r="D198" s="48">
        <v>9.1724537037037035E-2</v>
      </c>
      <c r="E198" s="14"/>
      <c r="F198" s="14"/>
      <c r="G198" s="14"/>
      <c r="H198" s="14"/>
      <c r="I198" s="14"/>
      <c r="J198" s="14"/>
    </row>
    <row r="199" spans="1:10" ht="20.100000000000001" customHeight="1">
      <c r="A199" s="10">
        <v>195</v>
      </c>
      <c r="B199" s="10">
        <v>935</v>
      </c>
      <c r="C199" s="10">
        <v>932</v>
      </c>
      <c r="D199" s="48">
        <v>9.195601851851852E-2</v>
      </c>
      <c r="E199" s="14"/>
      <c r="F199" s="14"/>
      <c r="G199" s="14"/>
      <c r="H199" s="14"/>
      <c r="I199" s="14"/>
      <c r="J199" s="14"/>
    </row>
    <row r="200" spans="1:10" ht="20.100000000000001" customHeight="1">
      <c r="A200" s="10">
        <v>196</v>
      </c>
      <c r="B200" s="10">
        <v>939</v>
      </c>
      <c r="C200" s="10">
        <v>932</v>
      </c>
      <c r="D200" s="48">
        <v>9.2592592592592587E-2</v>
      </c>
      <c r="E200" s="14"/>
      <c r="F200" s="14"/>
      <c r="G200" s="14"/>
      <c r="H200" s="14"/>
      <c r="I200" s="14"/>
      <c r="J200" s="14"/>
    </row>
    <row r="201" spans="1:10" ht="20.100000000000001" customHeight="1">
      <c r="A201" s="10">
        <v>197</v>
      </c>
      <c r="B201" s="10">
        <v>943</v>
      </c>
      <c r="C201" s="10">
        <v>932</v>
      </c>
      <c r="D201" s="48">
        <v>9.2939814814814808E-2</v>
      </c>
      <c r="E201" s="14"/>
      <c r="F201" s="14"/>
      <c r="G201" s="14"/>
      <c r="H201" s="14"/>
      <c r="I201" s="14"/>
      <c r="J201" s="14"/>
    </row>
    <row r="202" spans="1:10" ht="20.100000000000001" customHeight="1">
      <c r="A202" s="10">
        <v>198</v>
      </c>
      <c r="B202" s="10">
        <v>947</v>
      </c>
      <c r="C202" s="10">
        <v>932</v>
      </c>
      <c r="D202" s="48">
        <v>9.3634259259259264E-2</v>
      </c>
      <c r="E202" s="14"/>
      <c r="F202" s="14"/>
      <c r="G202" s="14"/>
      <c r="H202" s="14"/>
      <c r="I202" s="14"/>
      <c r="J202" s="14"/>
    </row>
    <row r="203" spans="1:10" ht="20.100000000000001" customHeight="1">
      <c r="A203" s="10">
        <v>199</v>
      </c>
      <c r="B203" s="10">
        <v>950</v>
      </c>
      <c r="C203" s="10">
        <v>947</v>
      </c>
      <c r="D203" s="48">
        <v>9.392361111111111E-2</v>
      </c>
      <c r="E203" s="14"/>
      <c r="F203" s="14"/>
      <c r="G203" s="14"/>
      <c r="H203" s="14"/>
      <c r="I203" s="14"/>
      <c r="J203" s="14"/>
    </row>
    <row r="204" spans="1:10" ht="20.100000000000001" customHeight="1">
      <c r="A204" s="10">
        <v>200</v>
      </c>
      <c r="B204" s="10">
        <v>954</v>
      </c>
      <c r="C204" s="10">
        <v>947</v>
      </c>
      <c r="D204" s="48">
        <v>9.4212962962962957E-2</v>
      </c>
      <c r="E204" s="14"/>
      <c r="F204" s="14"/>
      <c r="G204" s="14"/>
      <c r="H204" s="14"/>
      <c r="I204" s="14"/>
      <c r="J204" s="14"/>
    </row>
    <row r="205" spans="1:10" ht="20.100000000000001" customHeight="1">
      <c r="A205" s="10">
        <v>201</v>
      </c>
      <c r="B205" s="10">
        <v>958</v>
      </c>
      <c r="C205" s="10">
        <v>947</v>
      </c>
      <c r="D205" s="48">
        <v>9.4502314814814817E-2</v>
      </c>
      <c r="E205" s="14"/>
      <c r="F205" s="14"/>
      <c r="G205" s="14"/>
      <c r="H205" s="14"/>
      <c r="I205" s="14"/>
      <c r="J205" s="14"/>
    </row>
    <row r="206" spans="1:10" ht="20.100000000000001" customHeight="1">
      <c r="A206" s="10">
        <v>202</v>
      </c>
      <c r="B206" s="10">
        <v>962</v>
      </c>
      <c r="C206" s="10">
        <v>947</v>
      </c>
      <c r="D206" s="48">
        <v>9.4791666666666663E-2</v>
      </c>
      <c r="E206" s="14"/>
      <c r="F206" s="14"/>
      <c r="G206" s="14"/>
      <c r="H206" s="14"/>
      <c r="I206" s="14"/>
      <c r="J206" s="14"/>
    </row>
    <row r="207" spans="1:10" ht="20.100000000000001" customHeight="1">
      <c r="A207" s="10">
        <v>203</v>
      </c>
      <c r="B207" s="10">
        <v>968</v>
      </c>
      <c r="C207" s="10">
        <v>947</v>
      </c>
      <c r="D207" s="48">
        <v>9.5486111111111105E-2</v>
      </c>
      <c r="E207" s="14"/>
      <c r="F207" s="14"/>
      <c r="G207" s="14"/>
      <c r="H207" s="14"/>
      <c r="I207" s="14"/>
      <c r="J207" s="14"/>
    </row>
    <row r="208" spans="1:10" ht="20.100000000000001" customHeight="1">
      <c r="A208" s="10">
        <v>204</v>
      </c>
      <c r="B208" s="10">
        <v>972</v>
      </c>
      <c r="C208" s="10">
        <v>947</v>
      </c>
      <c r="D208" s="48">
        <v>9.5775462962962965E-2</v>
      </c>
      <c r="E208" s="14"/>
      <c r="F208" s="14"/>
      <c r="G208" s="14"/>
      <c r="H208" s="14"/>
      <c r="I208" s="14"/>
      <c r="J208" s="14"/>
    </row>
    <row r="209" spans="1:10" ht="20.100000000000001" customHeight="1">
      <c r="A209" s="10">
        <v>205</v>
      </c>
      <c r="B209" s="10">
        <v>977</v>
      </c>
      <c r="C209" s="10">
        <v>947</v>
      </c>
      <c r="D209" s="48">
        <v>9.6875000000000003E-2</v>
      </c>
      <c r="E209" s="14"/>
      <c r="F209" s="14"/>
      <c r="G209" s="14"/>
      <c r="H209" s="14"/>
      <c r="I209" s="14"/>
      <c r="J209" s="14"/>
    </row>
    <row r="210" spans="1:10" ht="20.100000000000001" customHeight="1">
      <c r="A210" s="10">
        <v>206</v>
      </c>
      <c r="B210" s="10">
        <v>981</v>
      </c>
      <c r="C210" s="10">
        <v>947</v>
      </c>
      <c r="D210" s="48">
        <v>9.7164351851851849E-2</v>
      </c>
      <c r="E210" s="14"/>
      <c r="F210" s="14"/>
      <c r="G210" s="14"/>
      <c r="H210" s="14"/>
      <c r="I210" s="14"/>
      <c r="J210" s="14"/>
    </row>
    <row r="211" spans="1:10" ht="20.100000000000001" customHeight="1">
      <c r="A211" s="10">
        <v>207</v>
      </c>
      <c r="B211" s="10">
        <v>985</v>
      </c>
      <c r="C211" s="10">
        <v>947</v>
      </c>
      <c r="D211" s="48">
        <v>9.7453703703703709E-2</v>
      </c>
      <c r="E211" s="14"/>
      <c r="F211" s="14"/>
      <c r="G211" s="14"/>
      <c r="H211" s="14"/>
      <c r="I211" s="14"/>
      <c r="J211" s="14"/>
    </row>
    <row r="212" spans="1:10" ht="20.100000000000001" customHeight="1">
      <c r="A212" s="10">
        <v>208</v>
      </c>
      <c r="B212" s="10">
        <v>991</v>
      </c>
      <c r="C212" s="10">
        <v>947</v>
      </c>
      <c r="D212" s="48">
        <v>9.8148148148148151E-2</v>
      </c>
      <c r="E212" s="14"/>
      <c r="F212" s="14"/>
      <c r="G212" s="14"/>
      <c r="H212" s="14"/>
      <c r="I212" s="14"/>
      <c r="J212" s="14"/>
    </row>
    <row r="213" spans="1:10" ht="20.100000000000001" customHeight="1">
      <c r="A213" s="10">
        <v>209</v>
      </c>
      <c r="B213" s="10">
        <v>996</v>
      </c>
      <c r="C213" s="10">
        <v>947</v>
      </c>
      <c r="D213" s="48">
        <v>9.8784722222222218E-2</v>
      </c>
      <c r="E213" s="14"/>
      <c r="F213" s="14"/>
      <c r="G213" s="14"/>
      <c r="H213" s="14"/>
      <c r="I213" s="14"/>
      <c r="J213" s="14"/>
    </row>
    <row r="214" spans="1:10" ht="20.100000000000001" customHeight="1">
      <c r="A214" s="10">
        <v>210</v>
      </c>
      <c r="B214" s="10">
        <v>999</v>
      </c>
      <c r="C214" s="10">
        <v>947</v>
      </c>
      <c r="D214" s="48">
        <v>9.9710648148148145E-2</v>
      </c>
      <c r="E214" s="14"/>
      <c r="F214" s="14"/>
      <c r="G214" s="14"/>
      <c r="H214" s="14"/>
      <c r="I214" s="14"/>
      <c r="J214" s="14"/>
    </row>
    <row r="215" spans="1:10" ht="20.25">
      <c r="A215" s="74">
        <v>211</v>
      </c>
      <c r="B215" s="74">
        <v>1003</v>
      </c>
      <c r="C215" s="74">
        <v>999</v>
      </c>
      <c r="D215" s="79">
        <v>0.1</v>
      </c>
      <c r="E215" s="74"/>
      <c r="F215" s="74"/>
      <c r="G215" s="74"/>
      <c r="H215" s="74"/>
      <c r="I215" s="74"/>
      <c r="J215" s="74"/>
    </row>
    <row r="216" spans="1:10" ht="20.25">
      <c r="A216" s="74">
        <v>212</v>
      </c>
      <c r="B216" s="74">
        <v>1007</v>
      </c>
      <c r="C216" s="74">
        <v>999</v>
      </c>
      <c r="D216" s="79">
        <v>0.10034722222222223</v>
      </c>
      <c r="E216" s="74"/>
      <c r="F216" s="74"/>
      <c r="G216" s="74"/>
      <c r="H216" s="74"/>
      <c r="I216" s="74"/>
      <c r="J216" s="74"/>
    </row>
    <row r="217" spans="1:10" ht="20.25">
      <c r="A217" s="74">
        <v>213</v>
      </c>
      <c r="B217" s="74">
        <v>1013</v>
      </c>
      <c r="C217" s="74">
        <v>1007</v>
      </c>
      <c r="D217" s="79">
        <v>0.10069444444444445</v>
      </c>
      <c r="E217" s="74"/>
      <c r="F217" s="74"/>
      <c r="G217" s="74"/>
      <c r="H217" s="74"/>
      <c r="I217" s="74"/>
      <c r="J217" s="74"/>
    </row>
    <row r="218" spans="1:10" ht="20.25">
      <c r="A218" s="74">
        <v>214</v>
      </c>
      <c r="B218" s="74">
        <v>1018</v>
      </c>
      <c r="C218" s="74">
        <v>1007</v>
      </c>
      <c r="D218" s="79">
        <v>0.10121527777777778</v>
      </c>
      <c r="E218" s="74"/>
      <c r="F218" s="74"/>
      <c r="G218" s="74"/>
      <c r="H218" s="74"/>
      <c r="I218" s="74"/>
      <c r="J218" s="74"/>
    </row>
    <row r="219" spans="1:10" ht="20.25">
      <c r="A219" s="74">
        <v>215</v>
      </c>
      <c r="B219" s="74">
        <v>1028</v>
      </c>
      <c r="C219" s="74">
        <v>1007</v>
      </c>
      <c r="D219" s="79">
        <v>0.10202546296296296</v>
      </c>
      <c r="E219" s="74"/>
      <c r="F219" s="74"/>
      <c r="G219" s="74"/>
      <c r="H219" s="74"/>
      <c r="I219" s="74"/>
      <c r="J219" s="74"/>
    </row>
    <row r="220" spans="1:10" ht="20.25">
      <c r="A220" s="74">
        <v>216</v>
      </c>
      <c r="B220" s="74">
        <v>1033</v>
      </c>
      <c r="C220" s="74">
        <v>1007</v>
      </c>
      <c r="D220" s="79">
        <v>0.10248842592592593</v>
      </c>
      <c r="E220" s="74"/>
      <c r="F220" s="74"/>
      <c r="G220" s="74"/>
      <c r="H220" s="74"/>
      <c r="I220" s="74"/>
      <c r="J220" s="74"/>
    </row>
    <row r="221" spans="1:10" ht="20.25">
      <c r="A221" s="74">
        <v>217</v>
      </c>
      <c r="B221" s="74">
        <v>1039</v>
      </c>
      <c r="C221" s="74">
        <v>1007</v>
      </c>
      <c r="D221" s="79">
        <v>0.10295138888888888</v>
      </c>
      <c r="E221" s="74"/>
      <c r="F221" s="74"/>
      <c r="G221" s="74"/>
      <c r="H221" s="74"/>
      <c r="I221" s="74"/>
      <c r="J221" s="74"/>
    </row>
    <row r="222" spans="1:10" ht="20.25">
      <c r="A222" s="74">
        <v>218</v>
      </c>
      <c r="B222" s="74">
        <v>1043</v>
      </c>
      <c r="C222" s="74">
        <v>1039</v>
      </c>
      <c r="D222" s="79">
        <v>0.10318287037037037</v>
      </c>
      <c r="E222" s="74"/>
      <c r="F222" s="74"/>
      <c r="G222" s="74"/>
      <c r="H222" s="74"/>
      <c r="I222" s="74"/>
      <c r="J222" s="74"/>
    </row>
    <row r="223" spans="1:10" ht="20.25">
      <c r="A223" s="74">
        <v>219</v>
      </c>
      <c r="B223" s="74">
        <v>1049</v>
      </c>
      <c r="C223" s="74">
        <v>1039</v>
      </c>
      <c r="D223" s="79">
        <v>0.10387731481481481</v>
      </c>
      <c r="E223" s="74"/>
      <c r="F223" s="74"/>
      <c r="G223" s="74"/>
      <c r="H223" s="74"/>
      <c r="I223" s="74"/>
      <c r="J223" s="74"/>
    </row>
    <row r="224" spans="1:10" ht="20.25">
      <c r="A224" s="74">
        <v>220</v>
      </c>
      <c r="B224" s="74">
        <v>1054</v>
      </c>
      <c r="C224" s="74">
        <v>1039</v>
      </c>
      <c r="D224" s="79">
        <v>0.10451388888888889</v>
      </c>
      <c r="E224" s="74"/>
      <c r="F224" s="74"/>
      <c r="G224" s="74"/>
      <c r="H224" s="74"/>
      <c r="I224" s="74"/>
      <c r="J224" s="74"/>
    </row>
    <row r="225" spans="1:10" ht="20.25">
      <c r="A225" s="74">
        <v>221</v>
      </c>
      <c r="B225" s="74">
        <v>1057</v>
      </c>
      <c r="C225" s="74">
        <v>1039</v>
      </c>
      <c r="D225" s="79">
        <v>0.10480324074074074</v>
      </c>
      <c r="E225" s="74"/>
      <c r="F225" s="74"/>
      <c r="G225" s="74"/>
      <c r="H225" s="74"/>
      <c r="I225" s="74"/>
      <c r="J225" s="74"/>
    </row>
    <row r="226" spans="1:10" ht="20.25">
      <c r="A226" s="74">
        <v>222</v>
      </c>
      <c r="B226" s="74">
        <v>1063</v>
      </c>
      <c r="C226" s="74">
        <v>1039</v>
      </c>
      <c r="D226" s="79">
        <v>0.10526620370370371</v>
      </c>
      <c r="E226" s="74"/>
      <c r="F226" s="74"/>
      <c r="G226" s="74"/>
      <c r="H226" s="74"/>
      <c r="I226" s="74"/>
      <c r="J226" s="74"/>
    </row>
    <row r="227" spans="1:10" ht="20.25">
      <c r="A227" s="74">
        <v>223</v>
      </c>
      <c r="B227" s="74">
        <v>1068</v>
      </c>
      <c r="C227" s="74">
        <v>1039</v>
      </c>
      <c r="D227" s="79">
        <v>0.10590277777777778</v>
      </c>
      <c r="E227" s="74"/>
      <c r="F227" s="74"/>
      <c r="G227" s="74"/>
      <c r="H227" s="74"/>
      <c r="I227" s="74"/>
      <c r="J227" s="74"/>
    </row>
    <row r="228" spans="1:10" ht="20.25">
      <c r="A228" s="74">
        <v>224</v>
      </c>
      <c r="B228" s="74">
        <v>1071</v>
      </c>
      <c r="C228" s="74">
        <v>1039</v>
      </c>
      <c r="D228" s="79">
        <v>0.10619212962962964</v>
      </c>
      <c r="E228" s="74"/>
      <c r="F228" s="74"/>
      <c r="G228" s="74"/>
      <c r="H228" s="74"/>
      <c r="I228" s="74"/>
      <c r="J228" s="74"/>
    </row>
    <row r="229" spans="1:10" ht="20.25">
      <c r="A229" s="74">
        <v>225</v>
      </c>
      <c r="B229" s="74">
        <v>1076</v>
      </c>
      <c r="C229" s="74">
        <v>1039</v>
      </c>
      <c r="D229" s="79">
        <v>0.1068287037037037</v>
      </c>
      <c r="E229" s="74"/>
      <c r="F229" s="74"/>
      <c r="G229" s="74"/>
      <c r="H229" s="74"/>
      <c r="I229" s="74"/>
      <c r="J229" s="74"/>
    </row>
    <row r="230" spans="1:10" ht="20.25">
      <c r="A230" s="74">
        <v>226</v>
      </c>
      <c r="B230" s="74">
        <v>1082</v>
      </c>
      <c r="C230" s="74">
        <v>1039</v>
      </c>
      <c r="D230" s="79">
        <v>0.10758101851851852</v>
      </c>
      <c r="E230" s="74"/>
      <c r="F230" s="74"/>
      <c r="G230" s="74"/>
      <c r="H230" s="74"/>
      <c r="I230" s="74"/>
      <c r="J230" s="74"/>
    </row>
    <row r="231" spans="1:10" ht="20.25">
      <c r="A231" s="74">
        <v>227</v>
      </c>
      <c r="B231" s="74">
        <v>1085</v>
      </c>
      <c r="C231" s="74">
        <v>1039</v>
      </c>
      <c r="D231" s="79">
        <v>0.10787037037037037</v>
      </c>
      <c r="E231" s="74"/>
      <c r="F231" s="74"/>
      <c r="G231" s="74"/>
      <c r="H231" s="74"/>
      <c r="I231" s="74"/>
      <c r="J231" s="74"/>
    </row>
    <row r="232" spans="1:10" ht="20.25">
      <c r="A232" s="74">
        <v>228</v>
      </c>
      <c r="B232" s="74">
        <v>1090</v>
      </c>
      <c r="C232" s="74">
        <v>1039</v>
      </c>
      <c r="D232" s="79">
        <v>0.10879629629629629</v>
      </c>
      <c r="E232" s="74"/>
      <c r="F232" s="74"/>
      <c r="G232" s="74"/>
      <c r="H232" s="74"/>
      <c r="I232" s="74"/>
      <c r="J232" s="74"/>
    </row>
    <row r="233" spans="1:10" ht="20.25">
      <c r="A233" s="74">
        <v>229</v>
      </c>
      <c r="B233" s="74">
        <v>1095</v>
      </c>
      <c r="C233" s="74">
        <v>1039</v>
      </c>
      <c r="D233" s="79">
        <v>0.10943287037037037</v>
      </c>
      <c r="E233" s="74"/>
      <c r="F233" s="74"/>
      <c r="G233" s="74"/>
      <c r="H233" s="74"/>
      <c r="I233" s="74"/>
      <c r="J233" s="74"/>
    </row>
    <row r="234" spans="1:10" ht="20.25">
      <c r="A234" s="74">
        <v>230</v>
      </c>
      <c r="B234" s="74">
        <v>1099</v>
      </c>
      <c r="C234" s="74">
        <v>1095</v>
      </c>
      <c r="D234" s="79">
        <v>0.10972222222222222</v>
      </c>
      <c r="E234" s="74"/>
      <c r="F234" s="74"/>
      <c r="G234" s="74"/>
      <c r="H234" s="74"/>
      <c r="I234" s="74"/>
      <c r="J234" s="74"/>
    </row>
    <row r="235" spans="1:10" ht="20.25">
      <c r="A235" s="74">
        <v>231</v>
      </c>
      <c r="B235" s="74">
        <v>1105</v>
      </c>
      <c r="C235" s="74">
        <v>1095</v>
      </c>
      <c r="D235" s="79">
        <v>0.11041666666666666</v>
      </c>
      <c r="E235" s="74"/>
      <c r="F235" s="74"/>
      <c r="G235" s="74"/>
      <c r="H235" s="74"/>
      <c r="I235" s="74"/>
      <c r="J235" s="74"/>
    </row>
    <row r="236" spans="1:10" ht="20.25">
      <c r="A236" s="74">
        <v>232</v>
      </c>
      <c r="B236" s="74">
        <v>1110</v>
      </c>
      <c r="C236" s="74">
        <v>1095</v>
      </c>
      <c r="D236" s="79">
        <v>0.11105324074074074</v>
      </c>
      <c r="E236" s="74"/>
      <c r="F236" s="74"/>
      <c r="G236" s="74"/>
      <c r="H236" s="74"/>
      <c r="I236" s="74"/>
      <c r="J236" s="74"/>
    </row>
    <row r="237" spans="1:10" ht="20.25">
      <c r="A237" s="74">
        <v>233</v>
      </c>
      <c r="B237" s="74">
        <v>1114</v>
      </c>
      <c r="C237" s="74">
        <v>1095</v>
      </c>
      <c r="D237" s="79">
        <v>0.11140046296296297</v>
      </c>
      <c r="E237" s="74"/>
      <c r="F237" s="74"/>
      <c r="G237" s="74"/>
      <c r="H237" s="74"/>
      <c r="I237" s="74"/>
      <c r="J237" s="74"/>
    </row>
    <row r="238" spans="1:10" ht="20.25">
      <c r="A238" s="74">
        <v>234</v>
      </c>
      <c r="B238" s="74">
        <v>1119</v>
      </c>
      <c r="C238" s="74">
        <v>1095</v>
      </c>
      <c r="D238" s="79">
        <v>0.11203703703703703</v>
      </c>
      <c r="E238" s="74"/>
      <c r="F238" s="74"/>
      <c r="G238" s="74"/>
      <c r="H238" s="74"/>
      <c r="I238" s="74"/>
      <c r="J238" s="74"/>
    </row>
    <row r="239" spans="1:10" ht="20.25">
      <c r="A239" s="74">
        <v>235</v>
      </c>
      <c r="B239" s="74">
        <v>1126</v>
      </c>
      <c r="C239" s="74">
        <v>1095</v>
      </c>
      <c r="D239" s="79">
        <v>0.11244212962962963</v>
      </c>
      <c r="E239" s="74"/>
      <c r="F239" s="74"/>
      <c r="G239" s="74"/>
      <c r="H239" s="74"/>
      <c r="I239" s="74"/>
      <c r="J239" s="74"/>
    </row>
    <row r="240" spans="1:10" ht="20.25">
      <c r="A240" s="74">
        <v>236</v>
      </c>
      <c r="B240" s="74">
        <v>1132</v>
      </c>
      <c r="C240" s="74">
        <v>1095</v>
      </c>
      <c r="D240" s="79">
        <v>0.11278935185185185</v>
      </c>
      <c r="E240" s="74"/>
      <c r="F240" s="74"/>
      <c r="G240" s="74"/>
      <c r="H240" s="74"/>
      <c r="I240" s="74"/>
      <c r="J240" s="74"/>
    </row>
    <row r="241" spans="1:10" ht="20.25">
      <c r="A241" s="74">
        <v>237</v>
      </c>
      <c r="B241" s="74">
        <v>1137</v>
      </c>
      <c r="C241" s="74">
        <v>1095</v>
      </c>
      <c r="D241" s="79">
        <v>0.11302083333333333</v>
      </c>
      <c r="E241" s="74"/>
      <c r="F241" s="74"/>
      <c r="G241" s="74"/>
      <c r="H241" s="74"/>
      <c r="I241" s="74"/>
      <c r="J241" s="74"/>
    </row>
    <row r="242" spans="1:10" ht="20.25">
      <c r="A242" s="74">
        <v>238</v>
      </c>
      <c r="B242" s="74">
        <v>1144</v>
      </c>
      <c r="C242" s="74">
        <v>1095</v>
      </c>
      <c r="D242" s="79">
        <v>0.11325231481481482</v>
      </c>
      <c r="E242" s="74"/>
      <c r="F242" s="74"/>
      <c r="G242" s="74"/>
      <c r="H242" s="74"/>
      <c r="I242" s="74"/>
      <c r="J242" s="74"/>
    </row>
    <row r="243" spans="1:10" ht="20.25">
      <c r="A243" s="74">
        <v>239</v>
      </c>
      <c r="B243" s="74">
        <v>1150</v>
      </c>
      <c r="C243" s="74">
        <v>1095</v>
      </c>
      <c r="D243" s="79">
        <v>0.11550925925925926</v>
      </c>
      <c r="E243" s="74"/>
      <c r="F243" s="74"/>
      <c r="G243" s="74"/>
      <c r="H243" s="74"/>
      <c r="I243" s="74"/>
      <c r="J243" s="74"/>
    </row>
    <row r="244" spans="1:10" ht="20.25">
      <c r="A244" s="74">
        <v>240</v>
      </c>
      <c r="B244" s="74">
        <v>1155</v>
      </c>
      <c r="C244" s="74">
        <v>1095</v>
      </c>
      <c r="D244" s="79">
        <v>0.11915509259259259</v>
      </c>
      <c r="E244" s="74"/>
      <c r="F244" s="74"/>
      <c r="G244" s="74"/>
      <c r="H244" s="74"/>
      <c r="I244" s="74"/>
      <c r="J244" s="74"/>
    </row>
    <row r="245" spans="1:10" ht="20.25">
      <c r="A245" s="74">
        <v>241</v>
      </c>
      <c r="B245" s="74">
        <v>1159</v>
      </c>
      <c r="C245" s="74">
        <v>1155</v>
      </c>
      <c r="D245" s="79">
        <v>0.1193287037037037</v>
      </c>
      <c r="E245" s="74"/>
      <c r="F245" s="74"/>
      <c r="G245" s="74"/>
      <c r="H245" s="74"/>
      <c r="I245" s="74"/>
      <c r="J245" s="74"/>
    </row>
    <row r="246" spans="1:10" ht="20.25">
      <c r="A246" s="74">
        <v>242</v>
      </c>
      <c r="B246" s="74">
        <v>1163</v>
      </c>
      <c r="C246" s="74">
        <v>1155</v>
      </c>
      <c r="D246" s="79">
        <v>0.11967592592592592</v>
      </c>
      <c r="E246" s="74"/>
      <c r="F246" s="74"/>
      <c r="G246" s="74"/>
      <c r="H246" s="74"/>
      <c r="I246" s="74"/>
      <c r="J246" s="74"/>
    </row>
    <row r="247" spans="1:10" ht="20.25">
      <c r="A247" s="74">
        <v>243</v>
      </c>
      <c r="B247" s="74">
        <v>1169</v>
      </c>
      <c r="C247" s="74">
        <v>1155</v>
      </c>
      <c r="D247" s="79">
        <v>0.11984953703703703</v>
      </c>
      <c r="E247" s="74"/>
      <c r="F247" s="74"/>
      <c r="G247" s="74"/>
      <c r="H247" s="74"/>
      <c r="I247" s="74"/>
      <c r="J247" s="74"/>
    </row>
    <row r="248" spans="1:10" ht="20.25">
      <c r="A248" s="74">
        <v>244</v>
      </c>
      <c r="B248" s="74">
        <v>1175</v>
      </c>
      <c r="C248" s="74">
        <v>1155</v>
      </c>
      <c r="D248" s="79">
        <v>0.12013888888888889</v>
      </c>
      <c r="E248" s="74"/>
      <c r="F248" s="74"/>
      <c r="G248" s="74"/>
      <c r="H248" s="74"/>
      <c r="I248" s="74"/>
      <c r="J248" s="74"/>
    </row>
    <row r="249" spans="1:10" ht="20.25">
      <c r="A249" s="74">
        <v>245</v>
      </c>
      <c r="B249" s="74">
        <v>1180</v>
      </c>
      <c r="C249" s="74">
        <v>1155</v>
      </c>
      <c r="D249" s="79">
        <v>0.12077546296296296</v>
      </c>
      <c r="E249" s="74"/>
      <c r="F249" s="74"/>
      <c r="G249" s="74"/>
      <c r="H249" s="74"/>
      <c r="I249" s="74"/>
      <c r="J249" s="74"/>
    </row>
    <row r="250" spans="1:10" ht="20.25">
      <c r="A250" s="74">
        <v>246</v>
      </c>
      <c r="B250" s="74">
        <v>1192</v>
      </c>
      <c r="C250" s="74">
        <v>1155</v>
      </c>
      <c r="D250" s="79">
        <v>0.12239583333333333</v>
      </c>
      <c r="E250" s="74"/>
      <c r="F250" s="74"/>
      <c r="G250" s="74"/>
      <c r="H250" s="74"/>
      <c r="I250" s="74"/>
      <c r="J250" s="74"/>
    </row>
    <row r="251" spans="1:10" ht="20.25">
      <c r="A251" s="74">
        <v>247</v>
      </c>
      <c r="B251" s="74">
        <v>1204</v>
      </c>
      <c r="C251" s="74">
        <v>1155</v>
      </c>
      <c r="D251" s="79">
        <v>0.12366898148148148</v>
      </c>
      <c r="E251" s="74"/>
      <c r="F251" s="74"/>
      <c r="G251" s="74"/>
      <c r="H251" s="74"/>
      <c r="I251" s="74"/>
      <c r="J251" s="74"/>
    </row>
    <row r="252" spans="1:10" ht="20.25">
      <c r="A252" s="74">
        <v>248</v>
      </c>
      <c r="B252" s="74">
        <v>1216</v>
      </c>
      <c r="C252" s="74">
        <v>1155</v>
      </c>
      <c r="D252" s="79">
        <v>0.12442129629629629</v>
      </c>
      <c r="E252" s="74"/>
      <c r="F252" s="74"/>
      <c r="G252" s="74"/>
      <c r="H252" s="74"/>
      <c r="I252" s="74"/>
      <c r="J252" s="74"/>
    </row>
    <row r="253" spans="1:10" ht="20.25">
      <c r="A253" s="74">
        <v>249</v>
      </c>
      <c r="B253" s="74">
        <v>1222</v>
      </c>
      <c r="C253" s="74">
        <v>1155</v>
      </c>
      <c r="D253" s="79">
        <v>0.12517361111111111</v>
      </c>
      <c r="E253" s="74"/>
      <c r="F253" s="74"/>
      <c r="G253" s="74"/>
      <c r="H253" s="74"/>
      <c r="I253" s="74"/>
      <c r="J253" s="74"/>
    </row>
    <row r="254" spans="1:10" ht="20.25">
      <c r="A254" s="74">
        <v>250</v>
      </c>
      <c r="B254" s="74">
        <v>1230</v>
      </c>
      <c r="C254" s="74">
        <v>1155</v>
      </c>
      <c r="D254" s="79">
        <v>0.12662037037037038</v>
      </c>
      <c r="E254" s="74"/>
      <c r="F254" s="74"/>
      <c r="G254" s="74"/>
      <c r="H254" s="74"/>
      <c r="I254" s="74"/>
      <c r="J254" s="74"/>
    </row>
    <row r="255" spans="1:10" ht="20.25">
      <c r="A255" s="74">
        <v>251</v>
      </c>
      <c r="B255" s="74">
        <v>1238</v>
      </c>
      <c r="C255" s="74">
        <v>1155</v>
      </c>
      <c r="D255" s="79">
        <v>0.12771990740740741</v>
      </c>
      <c r="E255" s="74"/>
      <c r="F255" s="74"/>
      <c r="G255" s="74"/>
      <c r="H255" s="74"/>
      <c r="I255" s="74"/>
      <c r="J255" s="74"/>
    </row>
    <row r="256" spans="1:10" ht="20.25">
      <c r="A256" s="74">
        <v>252</v>
      </c>
      <c r="B256" s="74">
        <v>1242</v>
      </c>
      <c r="C256" s="74">
        <v>1155</v>
      </c>
      <c r="D256" s="79">
        <v>0.12795138888888888</v>
      </c>
      <c r="E256" s="74"/>
      <c r="F256" s="74"/>
      <c r="G256" s="74"/>
      <c r="H256" s="74"/>
      <c r="I256" s="74"/>
      <c r="J256" s="74"/>
    </row>
    <row r="257" spans="1:10" ht="20.25">
      <c r="A257" s="74">
        <v>253</v>
      </c>
      <c r="B257" s="74">
        <v>1247</v>
      </c>
      <c r="C257" s="74">
        <v>1155</v>
      </c>
      <c r="D257" s="79">
        <v>0.12858796296296296</v>
      </c>
      <c r="E257" s="74"/>
      <c r="F257" s="74"/>
      <c r="G257" s="74"/>
      <c r="H257" s="74"/>
      <c r="I257" s="74"/>
      <c r="J257" s="74"/>
    </row>
    <row r="258" spans="1:10" ht="20.25">
      <c r="A258" s="74">
        <v>254</v>
      </c>
      <c r="B258" s="74">
        <v>1252</v>
      </c>
      <c r="C258" s="74">
        <v>1155</v>
      </c>
      <c r="D258" s="79">
        <v>0.12922453703703704</v>
      </c>
      <c r="E258" s="74"/>
      <c r="F258" s="74"/>
      <c r="G258" s="74"/>
      <c r="H258" s="74"/>
      <c r="I258" s="74"/>
      <c r="J258" s="74"/>
    </row>
    <row r="259" spans="1:10" ht="20.25">
      <c r="A259" s="74">
        <v>255</v>
      </c>
      <c r="B259" s="74">
        <v>1264</v>
      </c>
      <c r="C259" s="74">
        <v>1155</v>
      </c>
      <c r="D259" s="79">
        <v>0.13038194444444445</v>
      </c>
      <c r="E259" s="74"/>
      <c r="F259" s="74"/>
      <c r="G259" s="74"/>
      <c r="H259" s="74"/>
      <c r="I259" s="74"/>
      <c r="J259" s="74"/>
    </row>
    <row r="260" spans="1:10" ht="20.25">
      <c r="A260" s="74">
        <v>256</v>
      </c>
      <c r="B260" s="74">
        <v>1270</v>
      </c>
      <c r="C260" s="74">
        <v>1264</v>
      </c>
      <c r="D260" s="79">
        <v>0.13078703703703703</v>
      </c>
      <c r="E260" s="74"/>
      <c r="F260" s="74"/>
      <c r="G260" s="74"/>
      <c r="H260" s="74"/>
      <c r="I260" s="74"/>
      <c r="J260" s="74"/>
    </row>
    <row r="261" spans="1:10" ht="20.25">
      <c r="A261" s="74">
        <v>257</v>
      </c>
      <c r="B261" s="74">
        <v>1274</v>
      </c>
      <c r="C261" s="74">
        <v>1264</v>
      </c>
      <c r="D261" s="79">
        <v>0.13113425925925926</v>
      </c>
      <c r="E261" s="74"/>
      <c r="F261" s="74"/>
      <c r="G261" s="74"/>
      <c r="H261" s="74"/>
      <c r="I261" s="74"/>
      <c r="J261" s="74"/>
    </row>
    <row r="262" spans="1:10" ht="20.25">
      <c r="A262" s="74">
        <v>258</v>
      </c>
      <c r="B262" s="74">
        <v>1279</v>
      </c>
      <c r="C262" s="74">
        <v>1274</v>
      </c>
      <c r="D262" s="79">
        <v>0.13142361111111112</v>
      </c>
      <c r="E262" s="74"/>
      <c r="F262" s="74"/>
      <c r="G262" s="74"/>
      <c r="H262" s="74"/>
      <c r="I262" s="74"/>
      <c r="J262" s="74"/>
    </row>
    <row r="263" spans="1:10" ht="20.25">
      <c r="A263" s="74">
        <v>259</v>
      </c>
      <c r="B263" s="74">
        <v>1283</v>
      </c>
      <c r="C263" s="74">
        <v>1279</v>
      </c>
      <c r="D263" s="79">
        <v>0.13177083333333334</v>
      </c>
      <c r="E263" s="74"/>
      <c r="F263" s="74"/>
      <c r="G263" s="74"/>
      <c r="H263" s="74"/>
      <c r="I263" s="74"/>
      <c r="J263" s="74"/>
    </row>
    <row r="264" spans="1:10" ht="20.25">
      <c r="A264" s="74">
        <v>260</v>
      </c>
      <c r="B264" s="74">
        <v>1288</v>
      </c>
      <c r="C264" s="74">
        <v>1279</v>
      </c>
      <c r="D264" s="79">
        <v>0.13240740740740742</v>
      </c>
      <c r="E264" s="74"/>
      <c r="F264" s="74"/>
      <c r="G264" s="74"/>
      <c r="H264" s="74"/>
      <c r="I264" s="74"/>
      <c r="J264" s="74"/>
    </row>
    <row r="265" spans="1:10" ht="20.25">
      <c r="A265" s="74">
        <v>261</v>
      </c>
      <c r="B265" s="74">
        <v>1292</v>
      </c>
      <c r="C265" s="74">
        <v>1279</v>
      </c>
      <c r="D265" s="79">
        <v>0.13269675925925925</v>
      </c>
      <c r="E265" s="74"/>
      <c r="F265" s="74"/>
      <c r="G265" s="74"/>
      <c r="H265" s="74"/>
      <c r="I265" s="74"/>
      <c r="J265" s="74"/>
    </row>
    <row r="266" spans="1:10" ht="20.25">
      <c r="A266" s="74">
        <v>262</v>
      </c>
      <c r="B266" s="74">
        <v>1297</v>
      </c>
      <c r="C266" s="74">
        <v>1279</v>
      </c>
      <c r="D266" s="79">
        <v>0.13333333333333333</v>
      </c>
      <c r="E266" s="74"/>
      <c r="F266" s="74"/>
      <c r="G266" s="74"/>
      <c r="H266" s="74"/>
      <c r="I266" s="74"/>
      <c r="J266" s="74"/>
    </row>
    <row r="267" spans="1:10" ht="20.25">
      <c r="A267" s="74">
        <v>263</v>
      </c>
      <c r="B267" s="74">
        <v>1301</v>
      </c>
      <c r="C267" s="74">
        <v>1297</v>
      </c>
      <c r="D267" s="79">
        <v>0.13368055555555555</v>
      </c>
      <c r="E267" s="74"/>
      <c r="F267" s="74"/>
      <c r="G267" s="74"/>
      <c r="H267" s="74"/>
      <c r="I267" s="74"/>
      <c r="J267" s="74"/>
    </row>
    <row r="268" spans="1:10" ht="20.25">
      <c r="A268" s="74">
        <v>264</v>
      </c>
      <c r="B268" s="74">
        <v>1305</v>
      </c>
      <c r="C268" s="74">
        <v>1297</v>
      </c>
      <c r="D268" s="79">
        <v>0.13402777777777777</v>
      </c>
      <c r="E268" s="74"/>
      <c r="F268" s="74"/>
      <c r="G268" s="74"/>
      <c r="H268" s="74"/>
      <c r="I268" s="74"/>
      <c r="J268" s="74"/>
    </row>
    <row r="269" spans="1:10" ht="20.25">
      <c r="A269" s="74">
        <v>265</v>
      </c>
      <c r="B269" s="74">
        <v>1311</v>
      </c>
      <c r="C269" s="74">
        <v>1297</v>
      </c>
      <c r="D269" s="79">
        <v>0.13576388888888888</v>
      </c>
      <c r="E269" s="74"/>
      <c r="F269" s="74"/>
      <c r="G269" s="74"/>
      <c r="H269" s="74"/>
      <c r="I269" s="74"/>
      <c r="J269" s="74"/>
    </row>
    <row r="270" spans="1:10" ht="20.25">
      <c r="A270" s="74">
        <v>266</v>
      </c>
      <c r="B270" s="74">
        <v>1314</v>
      </c>
      <c r="C270" s="74">
        <v>1297</v>
      </c>
      <c r="D270" s="79">
        <v>0.13645833333333332</v>
      </c>
      <c r="E270" s="74"/>
      <c r="F270" s="74"/>
      <c r="G270" s="74"/>
      <c r="H270" s="74"/>
      <c r="I270" s="74"/>
      <c r="J270" s="74"/>
    </row>
    <row r="271" spans="1:10" ht="20.25">
      <c r="A271" s="74">
        <v>267</v>
      </c>
      <c r="B271" s="74">
        <v>1321</v>
      </c>
      <c r="C271" s="74">
        <v>1297</v>
      </c>
      <c r="D271" s="79">
        <v>0.13773148148148148</v>
      </c>
      <c r="E271" s="74"/>
      <c r="F271" s="74"/>
      <c r="G271" s="74"/>
      <c r="H271" s="74"/>
      <c r="I271" s="74"/>
      <c r="J271" s="74"/>
    </row>
    <row r="272" spans="1:10" ht="20.25">
      <c r="A272" s="74">
        <v>268</v>
      </c>
      <c r="B272" s="74">
        <v>1326</v>
      </c>
      <c r="C272" s="74">
        <v>1321</v>
      </c>
      <c r="D272" s="79">
        <v>0.13871527777777778</v>
      </c>
      <c r="E272" s="74"/>
      <c r="F272" s="74"/>
      <c r="G272" s="74"/>
      <c r="H272" s="74"/>
      <c r="I272" s="74"/>
      <c r="J272" s="74"/>
    </row>
    <row r="273" spans="1:10" ht="20.25">
      <c r="A273" s="74">
        <v>269</v>
      </c>
      <c r="B273" s="74">
        <v>1331</v>
      </c>
      <c r="C273" s="74">
        <v>1321</v>
      </c>
      <c r="D273" s="79">
        <v>0.13946759259259259</v>
      </c>
      <c r="E273" s="74"/>
      <c r="F273" s="74"/>
      <c r="G273" s="74"/>
      <c r="H273" s="74"/>
      <c r="I273" s="74"/>
      <c r="J273" s="74"/>
    </row>
    <row r="274" spans="1:10" ht="20.25">
      <c r="A274" s="74">
        <v>270</v>
      </c>
      <c r="B274" s="74">
        <v>1335</v>
      </c>
      <c r="C274" s="74">
        <v>1321</v>
      </c>
      <c r="D274" s="79">
        <v>0.14004629629629631</v>
      </c>
      <c r="E274" s="74"/>
      <c r="F274" s="74"/>
      <c r="G274" s="74"/>
      <c r="H274" s="74"/>
      <c r="I274" s="74"/>
      <c r="J274" s="74"/>
    </row>
    <row r="275" spans="1:10" ht="20.25">
      <c r="A275" s="74">
        <v>271</v>
      </c>
      <c r="B275" s="74">
        <v>1340</v>
      </c>
      <c r="C275" s="74">
        <v>1321</v>
      </c>
      <c r="D275" s="79">
        <v>0.14039351851851853</v>
      </c>
      <c r="E275" s="74"/>
      <c r="F275" s="74"/>
      <c r="G275" s="74"/>
      <c r="H275" s="74"/>
      <c r="I275" s="74"/>
      <c r="J275" s="74"/>
    </row>
    <row r="276" spans="1:10" ht="20.25">
      <c r="A276" s="74">
        <v>272</v>
      </c>
      <c r="B276" s="74">
        <v>1346</v>
      </c>
      <c r="C276" s="74">
        <v>1340</v>
      </c>
      <c r="D276" s="79">
        <v>0.14079861111111111</v>
      </c>
      <c r="E276" s="74"/>
      <c r="F276" s="74"/>
      <c r="G276" s="74"/>
      <c r="H276" s="74"/>
      <c r="I276" s="74"/>
      <c r="J276" s="74"/>
    </row>
    <row r="277" spans="1:10" ht="20.25">
      <c r="A277" s="74">
        <v>273</v>
      </c>
      <c r="B277" s="74">
        <v>1353</v>
      </c>
      <c r="C277" s="74">
        <v>1346</v>
      </c>
      <c r="D277" s="79">
        <v>0.14108796296296297</v>
      </c>
      <c r="E277" s="74"/>
      <c r="F277" s="74"/>
      <c r="G277" s="74"/>
      <c r="H277" s="74"/>
      <c r="I277" s="74"/>
      <c r="J277" s="74"/>
    </row>
    <row r="278" spans="1:10" ht="20.25">
      <c r="A278" s="74">
        <v>274</v>
      </c>
      <c r="B278" s="74">
        <v>1359</v>
      </c>
      <c r="C278" s="74">
        <v>1346</v>
      </c>
      <c r="D278" s="79">
        <v>0.14178240740740741</v>
      </c>
      <c r="E278" s="74"/>
      <c r="F278" s="74"/>
      <c r="G278" s="74"/>
      <c r="H278" s="74"/>
      <c r="I278" s="74"/>
      <c r="J278" s="74"/>
    </row>
    <row r="279" spans="1:10" ht="20.25">
      <c r="A279" s="74">
        <v>275</v>
      </c>
      <c r="B279" s="74">
        <v>1365</v>
      </c>
      <c r="C279" s="74">
        <v>1359</v>
      </c>
      <c r="D279" s="79">
        <v>0.14247685185185185</v>
      </c>
      <c r="E279" s="74"/>
      <c r="F279" s="74"/>
      <c r="G279" s="74"/>
      <c r="H279" s="74"/>
      <c r="I279" s="74"/>
      <c r="J279" s="74"/>
    </row>
    <row r="280" spans="1:10" ht="20.25">
      <c r="A280" s="74">
        <v>276</v>
      </c>
      <c r="B280" s="74">
        <v>1371</v>
      </c>
      <c r="C280" s="74">
        <v>1359</v>
      </c>
      <c r="D280" s="79">
        <v>0.14421296296296296</v>
      </c>
      <c r="E280" s="74"/>
      <c r="F280" s="74"/>
      <c r="G280" s="74"/>
      <c r="H280" s="74"/>
      <c r="I280" s="74"/>
      <c r="J280" s="74"/>
    </row>
    <row r="281" spans="1:10" ht="20.25">
      <c r="A281" s="74">
        <v>277</v>
      </c>
      <c r="B281" s="74">
        <v>1377</v>
      </c>
      <c r="C281" s="74">
        <v>1359</v>
      </c>
      <c r="D281" s="79">
        <v>0.1449074074074074</v>
      </c>
      <c r="E281" s="74"/>
      <c r="F281" s="74"/>
      <c r="G281" s="74"/>
      <c r="H281" s="74"/>
      <c r="I281" s="74"/>
      <c r="J281" s="74"/>
    </row>
    <row r="282" spans="1:10" ht="20.25">
      <c r="A282" s="74">
        <v>278</v>
      </c>
      <c r="B282" s="74">
        <v>1382</v>
      </c>
      <c r="C282" s="74">
        <v>1377</v>
      </c>
      <c r="D282" s="79">
        <v>0.14554398148148148</v>
      </c>
      <c r="E282" s="74"/>
      <c r="F282" s="74"/>
      <c r="G282" s="74"/>
      <c r="H282" s="74"/>
      <c r="I282" s="74"/>
      <c r="J282" s="74"/>
    </row>
    <row r="283" spans="1:10" ht="20.25">
      <c r="A283" s="74">
        <v>279</v>
      </c>
      <c r="B283" s="74">
        <v>1387</v>
      </c>
      <c r="C283" s="74">
        <v>1377</v>
      </c>
      <c r="D283" s="79">
        <v>0.14618055555555556</v>
      </c>
      <c r="E283" s="74"/>
      <c r="F283" s="74"/>
      <c r="G283" s="74"/>
      <c r="H283" s="74"/>
      <c r="I283" s="74"/>
      <c r="J283" s="74"/>
    </row>
    <row r="284" spans="1:10" ht="20.25">
      <c r="A284" s="74">
        <v>280</v>
      </c>
      <c r="B284" s="74">
        <v>1391</v>
      </c>
      <c r="C284" s="74">
        <v>1387</v>
      </c>
      <c r="D284" s="79">
        <v>0.1464699074074074</v>
      </c>
      <c r="E284" s="74"/>
      <c r="F284" s="74"/>
      <c r="G284" s="74"/>
      <c r="H284" s="74"/>
      <c r="I284" s="74"/>
      <c r="J284" s="74"/>
    </row>
    <row r="285" spans="1:10" ht="20.25">
      <c r="A285" s="74">
        <v>281</v>
      </c>
      <c r="B285" s="74">
        <v>1396</v>
      </c>
      <c r="C285" s="74">
        <v>1391</v>
      </c>
      <c r="D285" s="79">
        <v>0.14722222222222223</v>
      </c>
      <c r="E285" s="74"/>
      <c r="F285" s="74"/>
      <c r="G285" s="74"/>
      <c r="H285" s="74"/>
      <c r="I285" s="74"/>
      <c r="J285" s="74"/>
    </row>
    <row r="286" spans="1:10" ht="20.25">
      <c r="A286" s="74">
        <v>282</v>
      </c>
      <c r="B286" s="74">
        <v>1399</v>
      </c>
      <c r="C286" s="74">
        <v>1391</v>
      </c>
      <c r="D286" s="79">
        <v>0.14751157407407409</v>
      </c>
      <c r="E286" s="74"/>
      <c r="F286" s="74"/>
      <c r="G286" s="74"/>
      <c r="H286" s="74"/>
      <c r="I286" s="74"/>
      <c r="J286" s="74"/>
    </row>
    <row r="287" spans="1:10" ht="20.25">
      <c r="A287" s="74">
        <v>283</v>
      </c>
      <c r="B287" s="74">
        <v>1411</v>
      </c>
      <c r="C287" s="74">
        <v>1391</v>
      </c>
      <c r="D287" s="79">
        <v>0.15480324074074073</v>
      </c>
      <c r="E287" s="74"/>
      <c r="F287" s="74"/>
      <c r="G287" s="74"/>
      <c r="H287" s="74"/>
      <c r="I287" s="74"/>
      <c r="J287" s="74"/>
    </row>
    <row r="288" spans="1:10" ht="20.25">
      <c r="A288" s="74">
        <v>284</v>
      </c>
      <c r="B288" s="74">
        <v>1416</v>
      </c>
      <c r="C288" s="74">
        <v>1411</v>
      </c>
      <c r="D288" s="79">
        <v>0.15543981481481481</v>
      </c>
      <c r="E288" s="74"/>
      <c r="F288" s="74"/>
      <c r="G288" s="74"/>
      <c r="H288" s="74"/>
      <c r="I288" s="74"/>
      <c r="J288" s="74"/>
    </row>
    <row r="289" spans="1:10" ht="20.25">
      <c r="A289" s="74">
        <v>285</v>
      </c>
      <c r="B289" s="74">
        <v>1428</v>
      </c>
      <c r="C289" s="74">
        <v>1411</v>
      </c>
      <c r="D289" s="79">
        <v>0.15729166666666666</v>
      </c>
      <c r="E289" s="74"/>
      <c r="F289" s="74"/>
      <c r="G289" s="74"/>
      <c r="H289" s="74"/>
      <c r="I289" s="74"/>
      <c r="J289" s="74"/>
    </row>
    <row r="290" spans="1:10" ht="20.25">
      <c r="A290" s="74">
        <v>286</v>
      </c>
      <c r="B290" s="74">
        <v>1440</v>
      </c>
      <c r="C290" s="74">
        <v>1411</v>
      </c>
      <c r="D290" s="79">
        <v>0.15914351851851852</v>
      </c>
      <c r="E290" s="74"/>
      <c r="F290" s="74"/>
      <c r="G290" s="74"/>
      <c r="H290" s="74"/>
      <c r="I290" s="74"/>
      <c r="J290" s="74"/>
    </row>
    <row r="291" spans="1:10" ht="20.25">
      <c r="A291" s="74">
        <v>287</v>
      </c>
      <c r="B291" s="74">
        <v>1452</v>
      </c>
      <c r="C291" s="74">
        <v>1411</v>
      </c>
      <c r="D291" s="79">
        <v>0.16134259259259259</v>
      </c>
      <c r="E291" s="74"/>
      <c r="F291" s="74"/>
      <c r="G291" s="74"/>
      <c r="H291" s="74"/>
      <c r="I291" s="74"/>
      <c r="J291" s="74"/>
    </row>
    <row r="292" spans="1:10" ht="20.25">
      <c r="A292" s="74">
        <v>288</v>
      </c>
      <c r="B292" s="74">
        <v>1464</v>
      </c>
      <c r="C292" s="74">
        <v>1411</v>
      </c>
      <c r="D292" s="79">
        <v>0.16412037037037036</v>
      </c>
      <c r="E292" s="74"/>
      <c r="F292" s="74"/>
      <c r="G292" s="74"/>
      <c r="H292" s="74"/>
      <c r="I292" s="74"/>
      <c r="J292" s="74"/>
    </row>
    <row r="293" spans="1:10" ht="20.25">
      <c r="A293" s="74">
        <v>289</v>
      </c>
      <c r="B293" s="74">
        <v>1474</v>
      </c>
      <c r="C293" s="74">
        <v>1411</v>
      </c>
      <c r="D293" s="79">
        <v>0.16475694444444444</v>
      </c>
      <c r="E293" s="74"/>
      <c r="F293" s="74"/>
      <c r="G293" s="74"/>
      <c r="H293" s="74"/>
      <c r="I293" s="74"/>
      <c r="J293" s="74"/>
    </row>
    <row r="294" spans="1:10" ht="20.25">
      <c r="A294" s="74">
        <v>290</v>
      </c>
      <c r="B294" s="74">
        <v>1479</v>
      </c>
      <c r="C294" s="74">
        <v>1474</v>
      </c>
      <c r="D294" s="79">
        <v>0.16539351851851852</v>
      </c>
      <c r="E294" s="74"/>
      <c r="F294" s="74"/>
      <c r="G294" s="74"/>
      <c r="H294" s="74"/>
      <c r="I294" s="74"/>
      <c r="J294" s="74"/>
    </row>
    <row r="295" spans="1:10" ht="20.25">
      <c r="A295" s="74">
        <v>291</v>
      </c>
      <c r="B295" s="74">
        <v>1483</v>
      </c>
      <c r="C295" s="74">
        <v>1474</v>
      </c>
      <c r="D295" s="79">
        <v>0.16574074074074074</v>
      </c>
      <c r="E295" s="74"/>
      <c r="F295" s="74"/>
      <c r="G295" s="74"/>
      <c r="H295" s="74"/>
      <c r="I295" s="74"/>
      <c r="J295" s="74"/>
    </row>
    <row r="296" spans="1:10" ht="20.25">
      <c r="A296" s="74">
        <v>292</v>
      </c>
      <c r="B296" s="74">
        <v>1487</v>
      </c>
      <c r="C296" s="74">
        <v>1474</v>
      </c>
      <c r="D296" s="79">
        <v>0.16608796296296297</v>
      </c>
      <c r="E296" s="74"/>
      <c r="F296" s="74"/>
      <c r="G296" s="74"/>
      <c r="H296" s="74"/>
      <c r="I296" s="74"/>
      <c r="J296" s="74"/>
    </row>
    <row r="297" spans="1:10" ht="20.25">
      <c r="A297" s="74">
        <v>293</v>
      </c>
      <c r="B297" s="74">
        <v>1495</v>
      </c>
      <c r="C297" s="74">
        <v>1487</v>
      </c>
      <c r="D297" s="79">
        <v>0.16747685185185185</v>
      </c>
      <c r="E297" s="74"/>
      <c r="F297" s="74"/>
      <c r="G297" s="74"/>
      <c r="H297" s="74"/>
      <c r="I297" s="74"/>
      <c r="J297" s="74"/>
    </row>
    <row r="298" spans="1:10" ht="20.25">
      <c r="A298" s="74">
        <v>294</v>
      </c>
      <c r="B298" s="74">
        <v>1500</v>
      </c>
      <c r="C298" s="74">
        <v>1487</v>
      </c>
      <c r="D298" s="79">
        <v>0.16811342592592593</v>
      </c>
      <c r="E298" s="74"/>
      <c r="F298" s="74"/>
      <c r="G298" s="74"/>
      <c r="H298" s="74"/>
      <c r="I298" s="74"/>
      <c r="J298" s="74"/>
    </row>
    <row r="299" spans="1:10" ht="20.25">
      <c r="A299" s="74">
        <v>295</v>
      </c>
      <c r="B299" s="74">
        <v>1505</v>
      </c>
      <c r="C299" s="74">
        <v>1487</v>
      </c>
      <c r="D299" s="79">
        <v>0.16875000000000001</v>
      </c>
      <c r="E299" s="74"/>
      <c r="F299" s="74"/>
      <c r="G299" s="74"/>
      <c r="H299" s="74"/>
      <c r="I299" s="74"/>
      <c r="J299" s="74"/>
    </row>
    <row r="300" spans="1:10" ht="20.25">
      <c r="A300" s="74">
        <v>296</v>
      </c>
      <c r="B300" s="74">
        <v>1510</v>
      </c>
      <c r="C300" s="74">
        <v>1487</v>
      </c>
      <c r="D300" s="79">
        <v>0.16938657407407406</v>
      </c>
      <c r="E300" s="74"/>
      <c r="F300" s="74"/>
      <c r="G300" s="74"/>
      <c r="H300" s="74"/>
      <c r="I300" s="74"/>
      <c r="J300" s="74"/>
    </row>
    <row r="301" spans="1:10" ht="20.25">
      <c r="A301" s="74">
        <v>297</v>
      </c>
      <c r="B301" s="74">
        <v>1520</v>
      </c>
      <c r="C301" s="74">
        <v>1510</v>
      </c>
      <c r="D301" s="79">
        <v>0.17077546296296298</v>
      </c>
      <c r="E301" s="74"/>
      <c r="F301" s="74"/>
      <c r="G301" s="74"/>
      <c r="H301" s="74"/>
      <c r="I301" s="74"/>
      <c r="J301" s="74"/>
    </row>
    <row r="302" spans="1:10" ht="20.25">
      <c r="A302" s="74">
        <v>298</v>
      </c>
      <c r="B302" s="74">
        <v>1530</v>
      </c>
      <c r="C302" s="74">
        <v>1510</v>
      </c>
      <c r="D302" s="79">
        <v>0.17216435185185186</v>
      </c>
      <c r="E302" s="74"/>
      <c r="F302" s="74"/>
      <c r="G302" s="74"/>
      <c r="H302" s="74"/>
      <c r="I302" s="74"/>
      <c r="J302" s="74"/>
    </row>
    <row r="303" spans="1:10" ht="20.25">
      <c r="A303" s="74">
        <v>299</v>
      </c>
      <c r="B303" s="74">
        <v>1534</v>
      </c>
      <c r="C303" s="74">
        <v>1510</v>
      </c>
      <c r="D303" s="79">
        <v>0.17251157407407408</v>
      </c>
      <c r="E303" s="74"/>
      <c r="F303" s="74"/>
      <c r="G303" s="74"/>
      <c r="H303" s="74"/>
      <c r="I303" s="74"/>
      <c r="J303" s="74"/>
    </row>
    <row r="304" spans="1:10" ht="20.25">
      <c r="A304" s="74">
        <v>300</v>
      </c>
      <c r="B304" s="74">
        <v>1539</v>
      </c>
      <c r="C304" s="74">
        <v>1534</v>
      </c>
      <c r="D304" s="79">
        <v>0.17291666666666666</v>
      </c>
      <c r="E304" s="74"/>
      <c r="F304" s="74"/>
      <c r="G304" s="74"/>
      <c r="H304" s="74"/>
      <c r="I304" s="74"/>
      <c r="J304" s="74"/>
    </row>
    <row r="305" spans="1:10" ht="20.25">
      <c r="A305" s="74">
        <v>301</v>
      </c>
      <c r="B305" s="74">
        <v>1543</v>
      </c>
      <c r="C305" s="74">
        <v>1534</v>
      </c>
      <c r="D305" s="79">
        <v>0.17372685185185185</v>
      </c>
      <c r="E305" s="74"/>
      <c r="F305" s="74"/>
      <c r="G305" s="74"/>
      <c r="H305" s="74"/>
      <c r="I305" s="74"/>
      <c r="J305" s="74"/>
    </row>
    <row r="306" spans="1:10" ht="20.25">
      <c r="A306" s="74">
        <v>302</v>
      </c>
      <c r="B306" s="74">
        <v>1548</v>
      </c>
      <c r="C306" s="74">
        <v>1534</v>
      </c>
      <c r="D306" s="79">
        <v>0.17471064814814816</v>
      </c>
      <c r="E306" s="74"/>
      <c r="F306" s="74"/>
      <c r="G306" s="74"/>
      <c r="H306" s="74"/>
      <c r="I306" s="74"/>
      <c r="J306" s="74"/>
    </row>
    <row r="307" spans="1:10" ht="20.25">
      <c r="A307" s="74">
        <v>303</v>
      </c>
      <c r="B307" s="74">
        <v>1552</v>
      </c>
      <c r="C307" s="74">
        <v>1534</v>
      </c>
      <c r="D307" s="79">
        <v>0.17534722222222221</v>
      </c>
      <c r="E307" s="74"/>
      <c r="F307" s="74"/>
      <c r="G307" s="74"/>
      <c r="H307" s="74"/>
      <c r="I307" s="74"/>
      <c r="J307" s="74"/>
    </row>
    <row r="308" spans="1:10" ht="20.25">
      <c r="A308" s="74">
        <v>304</v>
      </c>
      <c r="B308" s="74">
        <v>1556</v>
      </c>
      <c r="C308" s="74">
        <v>1534</v>
      </c>
      <c r="D308" s="79">
        <v>0.17598379629629629</v>
      </c>
      <c r="E308" s="74"/>
      <c r="F308" s="74"/>
      <c r="G308" s="74"/>
      <c r="H308" s="74"/>
      <c r="I308" s="74"/>
      <c r="J308" s="74"/>
    </row>
    <row r="309" spans="1:10" ht="20.25">
      <c r="A309" s="74">
        <v>305</v>
      </c>
      <c r="B309" s="74">
        <v>1561</v>
      </c>
      <c r="C309" s="74">
        <v>1534</v>
      </c>
      <c r="D309" s="79">
        <v>0.17679398148148148</v>
      </c>
      <c r="E309" s="74"/>
      <c r="F309" s="74"/>
      <c r="G309" s="74"/>
      <c r="H309" s="74"/>
      <c r="I309" s="74"/>
      <c r="J309" s="74"/>
    </row>
    <row r="310" spans="1:10" ht="20.25">
      <c r="A310" s="74">
        <v>306</v>
      </c>
      <c r="B310" s="74">
        <v>1566</v>
      </c>
      <c r="C310" s="74">
        <v>1534</v>
      </c>
      <c r="D310" s="79">
        <v>0.17754629629629629</v>
      </c>
      <c r="E310" s="74"/>
      <c r="F310" s="74"/>
      <c r="G310" s="74"/>
      <c r="H310" s="74"/>
      <c r="I310" s="74"/>
      <c r="J310" s="74"/>
    </row>
  </sheetData>
  <mergeCells count="2">
    <mergeCell ref="A1:J1"/>
    <mergeCell ref="A2:J2"/>
  </mergeCells>
  <phoneticPr fontId="26"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9"/>
  <sheetViews>
    <sheetView showGridLines="0" workbookViewId="0"/>
  </sheetViews>
  <sheetFormatPr defaultColWidth="8.875" defaultRowHeight="14.25"/>
  <cols>
    <col min="1" max="1" width="6" customWidth="1"/>
    <col min="2" max="2" width="22" customWidth="1"/>
    <col min="3" max="3" width="18" customWidth="1"/>
    <col min="4" max="5" width="31" customWidth="1"/>
    <col min="6" max="6" width="24" customWidth="1"/>
    <col min="7" max="7" width="31" customWidth="1"/>
    <col min="8" max="8" width="13" customWidth="1"/>
    <col min="9" max="11" width="15" customWidth="1"/>
    <col min="12" max="12" width="11" customWidth="1"/>
    <col min="13" max="13" width="28" customWidth="1"/>
    <col min="14" max="14" width="27" customWidth="1"/>
    <col min="15" max="16" width="14" customWidth="1"/>
    <col min="17" max="17" width="30" customWidth="1"/>
    <col min="18" max="18" width="28" customWidth="1"/>
    <col min="19" max="19" width="30" customWidth="1"/>
    <col min="20" max="20" width="26" customWidth="1"/>
  </cols>
  <sheetData>
    <row r="1" spans="1:20" ht="27.95" customHeight="1">
      <c r="A1" s="154" t="s">
        <v>2788</v>
      </c>
      <c r="B1" s="154"/>
      <c r="C1" s="154"/>
      <c r="D1" s="154"/>
      <c r="E1" s="154"/>
      <c r="F1" s="154"/>
      <c r="G1" s="154"/>
      <c r="H1" s="154"/>
      <c r="I1" s="154"/>
      <c r="J1" s="154"/>
      <c r="K1" s="154"/>
      <c r="L1" s="154"/>
      <c r="M1" s="154"/>
      <c r="N1" s="154"/>
      <c r="O1" s="154"/>
      <c r="P1" s="154"/>
      <c r="Q1" s="154"/>
      <c r="R1" s="154"/>
      <c r="S1" s="35"/>
      <c r="T1" s="35"/>
    </row>
    <row r="2" spans="1:20" ht="54.95" customHeight="1">
      <c r="A2" s="154" t="s">
        <v>3274</v>
      </c>
      <c r="B2" s="154"/>
      <c r="C2" s="154"/>
      <c r="D2" s="154"/>
      <c r="E2" s="154"/>
      <c r="F2" s="154"/>
      <c r="G2" s="154"/>
      <c r="H2" s="154"/>
      <c r="I2" s="154"/>
      <c r="J2" s="154"/>
      <c r="K2" s="154"/>
      <c r="L2" s="154"/>
      <c r="M2" s="154"/>
      <c r="N2" s="154"/>
      <c r="O2" s="154"/>
      <c r="P2" s="154"/>
      <c r="Q2" s="154"/>
      <c r="R2" s="154"/>
      <c r="S2" s="28"/>
      <c r="T2" s="28"/>
    </row>
    <row r="3" spans="1:20">
      <c r="A3" s="14"/>
      <c r="B3" s="14"/>
      <c r="C3" s="14"/>
      <c r="D3" s="14"/>
      <c r="E3" s="14"/>
      <c r="F3" s="14"/>
      <c r="G3" s="14"/>
      <c r="H3" s="14"/>
      <c r="I3" s="14"/>
      <c r="J3" s="14"/>
      <c r="K3" s="14"/>
      <c r="L3" s="14"/>
      <c r="M3" s="14"/>
      <c r="N3" s="14"/>
      <c r="O3" s="14"/>
      <c r="P3" s="14"/>
      <c r="Q3" s="14"/>
      <c r="R3" s="14"/>
      <c r="S3" s="14"/>
      <c r="T3" s="14"/>
    </row>
    <row r="4" spans="1:20" ht="45.95" customHeight="1">
      <c r="A4" s="42" t="s">
        <v>2789</v>
      </c>
      <c r="B4" s="42" t="s">
        <v>2790</v>
      </c>
      <c r="C4" s="42" t="s">
        <v>2791</v>
      </c>
      <c r="D4" s="42" t="s">
        <v>2792</v>
      </c>
      <c r="E4" s="42" t="s">
        <v>2793</v>
      </c>
      <c r="F4" s="42" t="s">
        <v>2794</v>
      </c>
      <c r="G4" s="42" t="s">
        <v>2795</v>
      </c>
      <c r="H4" s="42" t="s">
        <v>2796</v>
      </c>
      <c r="I4" s="42" t="s">
        <v>2797</v>
      </c>
      <c r="J4" s="42" t="s">
        <v>2798</v>
      </c>
      <c r="K4" s="42" t="s">
        <v>2799</v>
      </c>
      <c r="L4" s="42" t="s">
        <v>2800</v>
      </c>
      <c r="M4" s="42" t="s">
        <v>2801</v>
      </c>
      <c r="N4" s="42" t="s">
        <v>2802</v>
      </c>
      <c r="O4" s="42" t="s">
        <v>2497</v>
      </c>
      <c r="P4" s="42" t="s">
        <v>2803</v>
      </c>
      <c r="Q4" s="42" t="s">
        <v>2804</v>
      </c>
      <c r="R4" s="42" t="s">
        <v>2805</v>
      </c>
      <c r="S4" s="42" t="s">
        <v>2806</v>
      </c>
      <c r="T4" s="42" t="s">
        <v>2807</v>
      </c>
    </row>
    <row r="5" spans="1:20" ht="78" customHeight="1">
      <c r="A5" s="10">
        <v>1</v>
      </c>
      <c r="B5" s="10" t="s">
        <v>784</v>
      </c>
      <c r="C5" s="10" t="s">
        <v>2304</v>
      </c>
      <c r="D5" s="9" t="s">
        <v>2808</v>
      </c>
      <c r="E5" s="9" t="s">
        <v>2809</v>
      </c>
      <c r="F5" s="9" t="s">
        <v>3275</v>
      </c>
      <c r="G5" s="9" t="s">
        <v>3276</v>
      </c>
      <c r="H5" s="10">
        <v>6</v>
      </c>
      <c r="I5" s="10" t="s">
        <v>2810</v>
      </c>
      <c r="J5" s="10" t="s">
        <v>2811</v>
      </c>
      <c r="K5" s="10" t="s">
        <v>2812</v>
      </c>
      <c r="L5" s="10">
        <v>4</v>
      </c>
      <c r="M5" s="10" t="s">
        <v>2813</v>
      </c>
      <c r="N5" s="10" t="s">
        <v>2814</v>
      </c>
      <c r="O5" s="10" t="s">
        <v>2815</v>
      </c>
      <c r="P5" s="10">
        <v>4200</v>
      </c>
      <c r="Q5" s="9" t="s">
        <v>2816</v>
      </c>
      <c r="R5" s="9" t="s">
        <v>2817</v>
      </c>
      <c r="S5" s="9" t="s">
        <v>2818</v>
      </c>
      <c r="T5" s="9" t="s">
        <v>2819</v>
      </c>
    </row>
    <row r="6" spans="1:20" ht="78" customHeight="1">
      <c r="A6" s="10">
        <v>2</v>
      </c>
      <c r="B6" s="10" t="s">
        <v>909</v>
      </c>
      <c r="C6" s="10" t="s">
        <v>2317</v>
      </c>
      <c r="D6" s="9" t="s">
        <v>2820</v>
      </c>
      <c r="E6" s="9" t="s">
        <v>2821</v>
      </c>
      <c r="F6" s="9" t="s">
        <v>3277</v>
      </c>
      <c r="G6" s="9" t="s">
        <v>3278</v>
      </c>
      <c r="H6" s="10">
        <v>8</v>
      </c>
      <c r="I6" s="10" t="s">
        <v>2822</v>
      </c>
      <c r="J6" s="10" t="s">
        <v>2823</v>
      </c>
      <c r="K6" s="10" t="s">
        <v>2810</v>
      </c>
      <c r="L6" s="10">
        <v>6</v>
      </c>
      <c r="M6" s="10" t="s">
        <v>2824</v>
      </c>
      <c r="N6" s="10" t="s">
        <v>2825</v>
      </c>
      <c r="O6" s="10" t="s">
        <v>946</v>
      </c>
      <c r="P6" s="10">
        <v>7600</v>
      </c>
      <c r="Q6" s="9" t="s">
        <v>2826</v>
      </c>
      <c r="R6" s="9" t="s">
        <v>2827</v>
      </c>
      <c r="S6" s="9" t="s">
        <v>2828</v>
      </c>
      <c r="T6" s="9" t="s">
        <v>2829</v>
      </c>
    </row>
    <row r="7" spans="1:20" ht="78" customHeight="1">
      <c r="A7" s="10">
        <v>3</v>
      </c>
      <c r="B7" s="10" t="s">
        <v>1012</v>
      </c>
      <c r="C7" s="10" t="s">
        <v>2349</v>
      </c>
      <c r="D7" s="9" t="s">
        <v>2830</v>
      </c>
      <c r="E7" s="9" t="s">
        <v>2831</v>
      </c>
      <c r="F7" s="9" t="s">
        <v>3279</v>
      </c>
      <c r="G7" s="9" t="s">
        <v>3280</v>
      </c>
      <c r="H7" s="10">
        <v>8</v>
      </c>
      <c r="I7" s="10" t="s">
        <v>2832</v>
      </c>
      <c r="J7" s="10" t="s">
        <v>2833</v>
      </c>
      <c r="K7" s="10" t="s">
        <v>2822</v>
      </c>
      <c r="L7" s="10">
        <v>4</v>
      </c>
      <c r="M7" s="10" t="s">
        <v>2834</v>
      </c>
      <c r="N7" s="10" t="s">
        <v>2835</v>
      </c>
      <c r="O7" s="10" t="s">
        <v>1030</v>
      </c>
      <c r="P7" s="10">
        <v>4800</v>
      </c>
      <c r="Q7" s="9" t="s">
        <v>2836</v>
      </c>
      <c r="R7" s="9" t="s">
        <v>2837</v>
      </c>
      <c r="S7" s="9" t="s">
        <v>2838</v>
      </c>
      <c r="T7" s="9" t="s">
        <v>2839</v>
      </c>
    </row>
    <row r="8" spans="1:20" ht="78" customHeight="1">
      <c r="A8" s="10">
        <v>4</v>
      </c>
      <c r="B8" s="10" t="s">
        <v>2840</v>
      </c>
      <c r="C8" s="10" t="s">
        <v>2378</v>
      </c>
      <c r="D8" s="9" t="s">
        <v>2841</v>
      </c>
      <c r="E8" s="9" t="s">
        <v>2842</v>
      </c>
      <c r="F8" s="9" t="s">
        <v>3281</v>
      </c>
      <c r="G8" s="9" t="s">
        <v>3282</v>
      </c>
      <c r="H8" s="10">
        <v>8</v>
      </c>
      <c r="I8" s="10" t="s">
        <v>2843</v>
      </c>
      <c r="J8" s="10" t="s">
        <v>2832</v>
      </c>
      <c r="K8" s="10" t="s">
        <v>2833</v>
      </c>
      <c r="L8" s="10">
        <v>4</v>
      </c>
      <c r="M8" s="10" t="s">
        <v>2844</v>
      </c>
      <c r="N8" s="10" t="s">
        <v>2845</v>
      </c>
      <c r="O8" s="10" t="s">
        <v>2846</v>
      </c>
      <c r="P8" s="10">
        <v>5200</v>
      </c>
      <c r="Q8" s="9" t="s">
        <v>2847</v>
      </c>
      <c r="R8" s="9" t="s">
        <v>2848</v>
      </c>
      <c r="S8" s="9" t="s">
        <v>2849</v>
      </c>
      <c r="T8" s="9" t="s">
        <v>2850</v>
      </c>
    </row>
    <row r="9" spans="1:20" ht="78" customHeight="1">
      <c r="A9" s="10">
        <v>5</v>
      </c>
      <c r="B9" s="10" t="s">
        <v>1377</v>
      </c>
      <c r="C9" s="10" t="s">
        <v>2382</v>
      </c>
      <c r="D9" s="9" t="s">
        <v>2851</v>
      </c>
      <c r="E9" s="9" t="s">
        <v>2852</v>
      </c>
      <c r="F9" s="9" t="s">
        <v>3283</v>
      </c>
      <c r="G9" s="9" t="s">
        <v>3284</v>
      </c>
      <c r="H9" s="10">
        <v>9</v>
      </c>
      <c r="I9" s="10" t="s">
        <v>2853</v>
      </c>
      <c r="J9" s="10" t="s">
        <v>2854</v>
      </c>
      <c r="K9" s="10" t="s">
        <v>2855</v>
      </c>
      <c r="L9" s="10">
        <v>6</v>
      </c>
      <c r="M9" s="10" t="s">
        <v>2856</v>
      </c>
      <c r="N9" s="10" t="s">
        <v>2857</v>
      </c>
      <c r="O9" s="10" t="s">
        <v>2858</v>
      </c>
      <c r="P9" s="10">
        <v>8900</v>
      </c>
      <c r="Q9" s="9" t="s">
        <v>2859</v>
      </c>
      <c r="R9" s="9" t="s">
        <v>2860</v>
      </c>
      <c r="S9" s="9" t="s">
        <v>2861</v>
      </c>
      <c r="T9" s="9" t="s">
        <v>2862</v>
      </c>
    </row>
    <row r="10" spans="1:20" ht="78" customHeight="1">
      <c r="A10" s="109">
        <v>6</v>
      </c>
      <c r="B10" s="109" t="s">
        <v>1648</v>
      </c>
      <c r="C10" s="109" t="s">
        <v>2418</v>
      </c>
      <c r="D10" s="109" t="s">
        <v>2863</v>
      </c>
      <c r="E10" s="109" t="s">
        <v>2864</v>
      </c>
      <c r="F10" s="109" t="s">
        <v>3285</v>
      </c>
      <c r="G10" s="109" t="s">
        <v>3286</v>
      </c>
      <c r="H10" s="109">
        <v>9</v>
      </c>
      <c r="I10" s="109" t="s">
        <v>2865</v>
      </c>
      <c r="J10" s="109" t="s">
        <v>2866</v>
      </c>
      <c r="K10" s="109" t="s">
        <v>2867</v>
      </c>
      <c r="L10" s="109">
        <v>5</v>
      </c>
      <c r="M10" s="109" t="s">
        <v>2868</v>
      </c>
      <c r="N10" s="109" t="s">
        <v>2869</v>
      </c>
      <c r="O10" s="109" t="s">
        <v>2870</v>
      </c>
      <c r="P10" s="109">
        <v>6400</v>
      </c>
      <c r="Q10" s="109" t="s">
        <v>2871</v>
      </c>
      <c r="R10" s="109" t="s">
        <v>2872</v>
      </c>
      <c r="S10" s="109" t="s">
        <v>2873</v>
      </c>
      <c r="T10" s="109" t="s">
        <v>2874</v>
      </c>
    </row>
    <row r="11" spans="1:20" ht="33.950000000000003" customHeight="1">
      <c r="A11" s="154" t="s">
        <v>2875</v>
      </c>
      <c r="B11" s="154"/>
      <c r="C11" s="154"/>
      <c r="D11" s="154"/>
      <c r="E11" s="154"/>
      <c r="F11" s="154"/>
      <c r="G11" s="154"/>
      <c r="H11" s="154"/>
      <c r="I11" s="154"/>
      <c r="J11" s="154"/>
      <c r="K11" s="154"/>
      <c r="L11" s="154"/>
      <c r="M11" s="154"/>
      <c r="N11" s="154"/>
      <c r="O11" s="154"/>
      <c r="P11" s="154"/>
      <c r="Q11" s="154"/>
      <c r="R11" s="154"/>
      <c r="S11" s="32"/>
      <c r="T11" s="32"/>
    </row>
    <row r="12" spans="1:20">
      <c r="A12" s="76"/>
      <c r="B12" s="76"/>
      <c r="C12" s="76"/>
      <c r="D12" s="76"/>
      <c r="E12" s="76"/>
      <c r="F12" s="76"/>
      <c r="G12" s="76"/>
      <c r="H12" s="76"/>
      <c r="I12" s="76"/>
      <c r="J12" s="76"/>
      <c r="K12" s="76"/>
      <c r="L12" s="76"/>
      <c r="M12" s="76"/>
      <c r="N12" s="76"/>
      <c r="O12" s="76"/>
      <c r="P12" s="76"/>
      <c r="Q12" s="76"/>
      <c r="R12" s="76"/>
      <c r="S12" s="76"/>
      <c r="T12" s="76"/>
    </row>
    <row r="13" spans="1:20" ht="28.5">
      <c r="A13" s="43" t="s">
        <v>2791</v>
      </c>
      <c r="B13" s="43" t="s">
        <v>2876</v>
      </c>
      <c r="C13" s="43" t="s">
        <v>2877</v>
      </c>
      <c r="D13" s="43" t="s">
        <v>2878</v>
      </c>
      <c r="E13" s="76"/>
      <c r="F13" s="76"/>
      <c r="G13" s="76"/>
      <c r="H13" s="76"/>
      <c r="I13" s="76"/>
      <c r="J13" s="76"/>
      <c r="K13" s="76"/>
      <c r="L13" s="76"/>
      <c r="M13" s="76"/>
      <c r="N13" s="76"/>
      <c r="O13" s="76"/>
      <c r="P13" s="76"/>
      <c r="Q13" s="76"/>
      <c r="R13" s="76"/>
      <c r="S13" s="76"/>
      <c r="T13" s="76"/>
    </row>
    <row r="14" spans="1:20" ht="40.5">
      <c r="A14" s="80" t="s">
        <v>2304</v>
      </c>
      <c r="B14" s="81">
        <v>6</v>
      </c>
      <c r="C14" s="81">
        <v>5.5</v>
      </c>
      <c r="D14" s="81">
        <v>5</v>
      </c>
      <c r="E14" s="76"/>
      <c r="F14" s="76"/>
      <c r="G14" s="76"/>
      <c r="H14" s="76"/>
      <c r="I14" s="76"/>
      <c r="J14" s="76"/>
      <c r="K14" s="76"/>
      <c r="L14" s="76"/>
      <c r="M14" s="76"/>
      <c r="N14" s="76"/>
      <c r="O14" s="76"/>
      <c r="P14" s="76"/>
      <c r="Q14" s="76"/>
      <c r="R14" s="76"/>
      <c r="S14" s="76"/>
      <c r="T14" s="76"/>
    </row>
    <row r="15" spans="1:20" ht="40.5">
      <c r="A15" s="80" t="s">
        <v>2317</v>
      </c>
      <c r="B15" s="81">
        <v>7</v>
      </c>
      <c r="C15" s="81">
        <v>6.5</v>
      </c>
      <c r="D15" s="81">
        <v>6</v>
      </c>
      <c r="E15" s="76"/>
      <c r="F15" s="76"/>
      <c r="G15" s="76"/>
      <c r="H15" s="76"/>
      <c r="I15" s="76"/>
      <c r="J15" s="76"/>
      <c r="K15" s="76"/>
      <c r="L15" s="76"/>
      <c r="M15" s="76"/>
      <c r="N15" s="76"/>
      <c r="O15" s="76"/>
      <c r="P15" s="76"/>
      <c r="Q15" s="76"/>
      <c r="R15" s="76"/>
      <c r="S15" s="76"/>
      <c r="T15" s="76"/>
    </row>
    <row r="16" spans="1:20" ht="54">
      <c r="A16" s="80" t="s">
        <v>2349</v>
      </c>
      <c r="B16" s="81">
        <v>8</v>
      </c>
      <c r="C16" s="81">
        <v>7.5</v>
      </c>
      <c r="D16" s="81">
        <v>7</v>
      </c>
      <c r="E16" s="76"/>
      <c r="F16" s="76"/>
      <c r="G16" s="76"/>
      <c r="H16" s="76"/>
      <c r="I16" s="76"/>
      <c r="J16" s="76"/>
      <c r="K16" s="76"/>
      <c r="L16" s="76"/>
      <c r="M16" s="76"/>
      <c r="N16" s="76"/>
      <c r="O16" s="76"/>
      <c r="P16" s="76"/>
      <c r="Q16" s="76"/>
      <c r="R16" s="76"/>
      <c r="S16" s="76"/>
      <c r="T16" s="76"/>
    </row>
    <row r="17" spans="1:20" ht="40.5">
      <c r="A17" s="80" t="s">
        <v>2378</v>
      </c>
      <c r="B17" s="81">
        <v>8.5</v>
      </c>
      <c r="C17" s="81">
        <v>8</v>
      </c>
      <c r="D17" s="81">
        <v>7.5</v>
      </c>
      <c r="E17" s="76"/>
      <c r="F17" s="76"/>
      <c r="G17" s="76"/>
      <c r="H17" s="76"/>
      <c r="I17" s="76"/>
      <c r="J17" s="76"/>
      <c r="K17" s="76"/>
      <c r="L17" s="76"/>
      <c r="M17" s="76"/>
      <c r="N17" s="76"/>
      <c r="O17" s="76"/>
      <c r="P17" s="76"/>
      <c r="Q17" s="76"/>
      <c r="R17" s="76"/>
      <c r="S17" s="76"/>
      <c r="T17" s="76"/>
    </row>
    <row r="18" spans="1:20" ht="40.5">
      <c r="A18" s="80" t="s">
        <v>2382</v>
      </c>
      <c r="B18" s="81">
        <v>10</v>
      </c>
      <c r="C18" s="81">
        <v>9.5</v>
      </c>
      <c r="D18" s="81">
        <v>9</v>
      </c>
      <c r="E18" s="76"/>
      <c r="F18" s="76"/>
      <c r="G18" s="76"/>
      <c r="H18" s="76"/>
      <c r="I18" s="76"/>
      <c r="J18" s="76"/>
      <c r="K18" s="76"/>
      <c r="L18" s="76"/>
      <c r="M18" s="76"/>
      <c r="N18" s="76"/>
      <c r="O18" s="76"/>
      <c r="P18" s="76"/>
      <c r="Q18" s="76"/>
      <c r="R18" s="76"/>
      <c r="S18" s="76"/>
      <c r="T18" s="76"/>
    </row>
    <row r="19" spans="1:20" ht="57">
      <c r="A19" s="109" t="s">
        <v>2418</v>
      </c>
      <c r="B19" s="109">
        <v>12.5</v>
      </c>
      <c r="C19" s="109">
        <v>12</v>
      </c>
      <c r="D19" s="109">
        <v>11.5</v>
      </c>
    </row>
  </sheetData>
  <mergeCells count="3">
    <mergeCell ref="A1:R1"/>
    <mergeCell ref="A2:R2"/>
    <mergeCell ref="A11:R11"/>
  </mergeCells>
  <phoneticPr fontId="26" type="noConversion"/>
  <conditionalFormatting sqref="O5:O9">
    <cfRule type="colorScale" priority="1">
      <colorScale>
        <cfvo type="min"/>
        <cfvo type="percentile" val="50"/>
        <cfvo type="max"/>
        <color rgb="FFC6E0B4"/>
        <color rgb="FFFFE699"/>
        <color rgb="FFF4B183"/>
      </colorScale>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215"/>
  <sheetViews>
    <sheetView topLeftCell="A19" workbookViewId="0">
      <selection sqref="A1:AB1"/>
    </sheetView>
  </sheetViews>
  <sheetFormatPr defaultRowHeight="14.25"/>
  <cols>
    <col min="1" max="1" width="16" customWidth="1"/>
    <col min="2" max="2" width="22" customWidth="1"/>
    <col min="3" max="3" width="34" customWidth="1"/>
    <col min="4" max="4" width="12" customWidth="1"/>
    <col min="5" max="5" width="22" customWidth="1"/>
    <col min="6" max="6" width="48" customWidth="1"/>
    <col min="7" max="7" width="15" customWidth="1"/>
    <col min="8" max="8" width="16" customWidth="1"/>
    <col min="9" max="9" width="20" customWidth="1"/>
    <col min="10" max="10" width="22" customWidth="1"/>
    <col min="11" max="11" width="18" customWidth="1"/>
    <col min="12" max="12" width="32" customWidth="1"/>
    <col min="13" max="13" width="22" customWidth="1"/>
    <col min="14" max="15" width="11" customWidth="1"/>
    <col min="16" max="16" width="26" customWidth="1"/>
    <col min="17" max="19" width="14" customWidth="1"/>
    <col min="20" max="20" width="12" customWidth="1"/>
    <col min="21" max="21" width="14" customWidth="1"/>
    <col min="22" max="22" width="18" customWidth="1"/>
    <col min="23" max="23" width="14" customWidth="1"/>
    <col min="24" max="24" width="10" customWidth="1"/>
    <col min="25" max="25" width="14" customWidth="1"/>
    <col min="26" max="26" width="28" customWidth="1"/>
    <col min="27" max="27" width="24" customWidth="1"/>
    <col min="28" max="28" width="38" customWidth="1"/>
  </cols>
  <sheetData>
    <row r="1" spans="1:28" ht="27.95" customHeight="1">
      <c r="A1" s="155" t="s">
        <v>3287</v>
      </c>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row>
    <row r="2" spans="1:28" ht="44.1" customHeight="1">
      <c r="A2" s="156" t="s">
        <v>3288</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row>
    <row r="3" spans="1:28" ht="24" customHeight="1">
      <c r="A3" s="157" t="s">
        <v>3289</v>
      </c>
      <c r="B3" s="157"/>
      <c r="C3" s="157"/>
      <c r="D3" s="157"/>
      <c r="E3" s="157" t="s">
        <v>3290</v>
      </c>
      <c r="F3" s="157"/>
      <c r="G3" s="157"/>
      <c r="H3" s="157"/>
      <c r="I3" s="157"/>
      <c r="J3" s="157"/>
      <c r="K3" s="157" t="s">
        <v>3291</v>
      </c>
      <c r="L3" s="157"/>
      <c r="M3" s="157" t="s">
        <v>3292</v>
      </c>
      <c r="N3" s="157"/>
      <c r="O3" s="157"/>
      <c r="P3" s="157"/>
      <c r="Q3" s="157" t="s">
        <v>3293</v>
      </c>
      <c r="R3" s="157"/>
      <c r="S3" s="157" t="s">
        <v>3294</v>
      </c>
      <c r="T3" s="157"/>
      <c r="U3" s="157"/>
      <c r="V3" s="157" t="s">
        <v>3295</v>
      </c>
      <c r="W3" s="157"/>
      <c r="X3" s="157"/>
      <c r="Y3" s="157"/>
      <c r="Z3" s="157" t="s">
        <v>3296</v>
      </c>
      <c r="AA3" s="157"/>
      <c r="AB3" s="157"/>
    </row>
    <row r="4" spans="1:28" ht="42" customHeight="1">
      <c r="A4" s="115" t="s">
        <v>3297</v>
      </c>
      <c r="B4" s="115" t="s">
        <v>3298</v>
      </c>
      <c r="C4" s="115" t="s">
        <v>3299</v>
      </c>
      <c r="D4" s="115" t="s">
        <v>3300</v>
      </c>
      <c r="E4" s="115" t="s">
        <v>3301</v>
      </c>
      <c r="F4" s="115" t="s">
        <v>3302</v>
      </c>
      <c r="G4" s="110" t="s">
        <v>3303</v>
      </c>
      <c r="H4" s="110" t="s">
        <v>3304</v>
      </c>
      <c r="I4" s="110" t="s">
        <v>3305</v>
      </c>
      <c r="J4" s="110" t="s">
        <v>3306</v>
      </c>
      <c r="K4" s="110" t="s">
        <v>3307</v>
      </c>
      <c r="L4" s="110" t="s">
        <v>3308</v>
      </c>
      <c r="M4" s="110" t="s">
        <v>3309</v>
      </c>
      <c r="N4" s="110" t="s">
        <v>3310</v>
      </c>
      <c r="O4" s="110" t="s">
        <v>3311</v>
      </c>
      <c r="P4" s="110" t="s">
        <v>3312</v>
      </c>
      <c r="Q4" s="110" t="s">
        <v>3313</v>
      </c>
      <c r="R4" s="110" t="s">
        <v>3314</v>
      </c>
      <c r="S4" s="110" t="s">
        <v>3315</v>
      </c>
      <c r="T4" s="110" t="s">
        <v>3316</v>
      </c>
      <c r="U4" s="110" t="s">
        <v>3317</v>
      </c>
      <c r="V4" s="110" t="s">
        <v>3318</v>
      </c>
      <c r="W4" s="110" t="s">
        <v>3319</v>
      </c>
      <c r="X4" s="110" t="s">
        <v>3320</v>
      </c>
      <c r="Y4" s="110" t="s">
        <v>3321</v>
      </c>
      <c r="Z4" s="115" t="s">
        <v>3322</v>
      </c>
      <c r="AA4" s="115" t="s">
        <v>3323</v>
      </c>
      <c r="AB4" s="115" t="s">
        <v>2240</v>
      </c>
    </row>
    <row r="5" spans="1:28" ht="54" customHeight="1">
      <c r="A5" s="116" t="s">
        <v>3324</v>
      </c>
      <c r="B5" s="117" t="s">
        <v>3325</v>
      </c>
      <c r="C5" s="117" t="s">
        <v>3326</v>
      </c>
      <c r="D5" s="117" t="s">
        <v>3327</v>
      </c>
      <c r="E5" s="116" t="s">
        <v>3085</v>
      </c>
      <c r="F5" s="117" t="s">
        <v>3328</v>
      </c>
      <c r="G5" s="111"/>
      <c r="H5" s="111" t="s">
        <v>3329</v>
      </c>
      <c r="I5" s="111" t="s">
        <v>1777</v>
      </c>
      <c r="J5" s="111"/>
      <c r="K5" s="111" t="s">
        <v>3330</v>
      </c>
      <c r="L5" s="111" t="s">
        <v>3331</v>
      </c>
      <c r="M5" s="111" t="s">
        <v>3332</v>
      </c>
      <c r="N5" s="124">
        <v>0</v>
      </c>
      <c r="O5" s="111">
        <v>0</v>
      </c>
      <c r="P5" s="111" t="s">
        <v>3333</v>
      </c>
      <c r="Q5" s="128"/>
      <c r="R5" s="132"/>
      <c r="S5" s="111" t="s">
        <v>3332</v>
      </c>
      <c r="T5" s="124">
        <v>0</v>
      </c>
      <c r="U5" s="124">
        <v>0</v>
      </c>
      <c r="V5" s="111" t="s">
        <v>3332</v>
      </c>
      <c r="W5" s="111">
        <v>0</v>
      </c>
      <c r="X5" s="111" t="s">
        <v>3332</v>
      </c>
      <c r="Y5" s="128">
        <v>0</v>
      </c>
      <c r="Z5" s="117" t="s">
        <v>3334</v>
      </c>
      <c r="AA5" s="117" t="s">
        <v>3332</v>
      </c>
      <c r="AB5" s="117" t="s">
        <v>3335</v>
      </c>
    </row>
    <row r="6" spans="1:28" ht="54" customHeight="1">
      <c r="A6" s="116" t="s">
        <v>3336</v>
      </c>
      <c r="B6" s="117" t="s">
        <v>3337</v>
      </c>
      <c r="C6" s="117" t="s">
        <v>3338</v>
      </c>
      <c r="D6" s="117" t="s">
        <v>3327</v>
      </c>
      <c r="E6" s="116" t="s">
        <v>3087</v>
      </c>
      <c r="F6" s="117" t="s">
        <v>3339</v>
      </c>
      <c r="G6" s="111"/>
      <c r="H6" s="111" t="s">
        <v>3340</v>
      </c>
      <c r="I6" s="111" t="s">
        <v>1777</v>
      </c>
      <c r="J6" s="111"/>
      <c r="K6" s="111" t="s">
        <v>3341</v>
      </c>
      <c r="L6" s="111" t="s">
        <v>3342</v>
      </c>
      <c r="M6" s="111" t="s">
        <v>3332</v>
      </c>
      <c r="N6" s="124">
        <v>0</v>
      </c>
      <c r="O6" s="111">
        <v>0</v>
      </c>
      <c r="P6" s="111" t="s">
        <v>3333</v>
      </c>
      <c r="Q6" s="128"/>
      <c r="R6" s="132"/>
      <c r="S6" s="111" t="s">
        <v>3332</v>
      </c>
      <c r="T6" s="124">
        <v>0</v>
      </c>
      <c r="U6" s="124">
        <v>0.6</v>
      </c>
      <c r="V6" s="111" t="s">
        <v>2223</v>
      </c>
      <c r="W6" s="111">
        <v>990</v>
      </c>
      <c r="X6" s="111" t="s">
        <v>3343</v>
      </c>
      <c r="Y6" s="128">
        <v>0</v>
      </c>
      <c r="Z6" s="117" t="s">
        <v>3344</v>
      </c>
      <c r="AA6" s="117" t="s">
        <v>3345</v>
      </c>
      <c r="AB6" s="117" t="s">
        <v>3346</v>
      </c>
    </row>
    <row r="7" spans="1:28" ht="54" customHeight="1">
      <c r="A7" s="116" t="s">
        <v>3347</v>
      </c>
      <c r="B7" s="117" t="s">
        <v>3348</v>
      </c>
      <c r="C7" s="117" t="s">
        <v>3349</v>
      </c>
      <c r="D7" s="117" t="s">
        <v>3327</v>
      </c>
      <c r="E7" s="116" t="s">
        <v>3350</v>
      </c>
      <c r="F7" s="117" t="s">
        <v>3351</v>
      </c>
      <c r="G7" s="111"/>
      <c r="H7" s="111" t="s">
        <v>3329</v>
      </c>
      <c r="I7" s="111" t="s">
        <v>1777</v>
      </c>
      <c r="J7" s="111" t="s">
        <v>3352</v>
      </c>
      <c r="K7" s="111" t="s">
        <v>3330</v>
      </c>
      <c r="L7" s="111" t="s">
        <v>3353</v>
      </c>
      <c r="M7" s="111" t="s">
        <v>3354</v>
      </c>
      <c r="N7" s="124">
        <v>1</v>
      </c>
      <c r="O7" s="111">
        <v>0</v>
      </c>
      <c r="P7" s="111" t="s">
        <v>3355</v>
      </c>
      <c r="Q7" s="128"/>
      <c r="R7" s="132"/>
      <c r="S7" s="111" t="s">
        <v>3356</v>
      </c>
      <c r="T7" s="124">
        <v>0.45</v>
      </c>
      <c r="U7" s="124">
        <v>0.2</v>
      </c>
      <c r="V7" s="111" t="s">
        <v>3332</v>
      </c>
      <c r="W7" s="111">
        <v>0</v>
      </c>
      <c r="X7" s="111" t="s">
        <v>3332</v>
      </c>
      <c r="Y7" s="128">
        <v>0</v>
      </c>
      <c r="Z7" s="117" t="s">
        <v>3357</v>
      </c>
      <c r="AA7" s="117" t="s">
        <v>3358</v>
      </c>
      <c r="AB7" s="117" t="s">
        <v>3359</v>
      </c>
    </row>
    <row r="8" spans="1:28" ht="54" customHeight="1">
      <c r="A8" s="116" t="s">
        <v>3360</v>
      </c>
      <c r="B8" s="117" t="s">
        <v>3348</v>
      </c>
      <c r="C8" s="117" t="s">
        <v>3349</v>
      </c>
      <c r="D8" s="117" t="s">
        <v>3327</v>
      </c>
      <c r="E8" s="116" t="s">
        <v>3361</v>
      </c>
      <c r="F8" s="117" t="s">
        <v>3362</v>
      </c>
      <c r="G8" s="111"/>
      <c r="H8" s="111" t="s">
        <v>3329</v>
      </c>
      <c r="I8" s="111" t="s">
        <v>1777</v>
      </c>
      <c r="J8" s="111"/>
      <c r="K8" s="111" t="s">
        <v>3330</v>
      </c>
      <c r="L8" s="111" t="s">
        <v>3363</v>
      </c>
      <c r="M8" s="111" t="s">
        <v>3332</v>
      </c>
      <c r="N8" s="124">
        <v>0</v>
      </c>
      <c r="O8" s="111">
        <v>0</v>
      </c>
      <c r="P8" s="111" t="s">
        <v>3333</v>
      </c>
      <c r="Q8" s="128"/>
      <c r="R8" s="132"/>
      <c r="S8" s="111" t="s">
        <v>3356</v>
      </c>
      <c r="T8" s="124">
        <v>1.8</v>
      </c>
      <c r="U8" s="124">
        <v>0.1</v>
      </c>
      <c r="V8" s="111" t="s">
        <v>3364</v>
      </c>
      <c r="W8" s="111">
        <v>80</v>
      </c>
      <c r="X8" s="111" t="s">
        <v>3365</v>
      </c>
      <c r="Y8" s="128">
        <v>0.25</v>
      </c>
      <c r="Z8" s="117" t="s">
        <v>3366</v>
      </c>
      <c r="AA8" s="117" t="s">
        <v>3332</v>
      </c>
      <c r="AB8" s="117" t="s">
        <v>3367</v>
      </c>
    </row>
    <row r="9" spans="1:28" ht="54" customHeight="1">
      <c r="A9" s="116" t="s">
        <v>3368</v>
      </c>
      <c r="B9" s="117" t="s">
        <v>3369</v>
      </c>
      <c r="C9" s="117" t="s">
        <v>3370</v>
      </c>
      <c r="D9" s="117" t="s">
        <v>3327</v>
      </c>
      <c r="E9" s="116" t="s">
        <v>3371</v>
      </c>
      <c r="F9" s="117" t="s">
        <v>3372</v>
      </c>
      <c r="G9" s="111"/>
      <c r="H9" s="111" t="s">
        <v>3329</v>
      </c>
      <c r="I9" s="111" t="s">
        <v>2621</v>
      </c>
      <c r="J9" s="111" t="s">
        <v>3373</v>
      </c>
      <c r="K9" s="111" t="s">
        <v>3374</v>
      </c>
      <c r="L9" s="111" t="s">
        <v>3375</v>
      </c>
      <c r="M9" s="111" t="s">
        <v>3332</v>
      </c>
      <c r="N9" s="124">
        <v>0</v>
      </c>
      <c r="O9" s="111">
        <v>0</v>
      </c>
      <c r="P9" s="111" t="s">
        <v>3333</v>
      </c>
      <c r="Q9" s="128"/>
      <c r="R9" s="132"/>
      <c r="S9" s="111" t="s">
        <v>3374</v>
      </c>
      <c r="T9" s="124">
        <v>0</v>
      </c>
      <c r="U9" s="124">
        <v>0.15</v>
      </c>
      <c r="V9" s="111" t="s">
        <v>3332</v>
      </c>
      <c r="W9" s="111">
        <v>0</v>
      </c>
      <c r="X9" s="111" t="s">
        <v>3332</v>
      </c>
      <c r="Y9" s="128">
        <v>1</v>
      </c>
      <c r="Z9" s="117" t="s">
        <v>3376</v>
      </c>
      <c r="AA9" s="117" t="s">
        <v>3358</v>
      </c>
      <c r="AB9" s="117" t="s">
        <v>3377</v>
      </c>
    </row>
    <row r="10" spans="1:28" ht="54" customHeight="1">
      <c r="A10" s="116" t="s">
        <v>3378</v>
      </c>
      <c r="B10" s="117" t="s">
        <v>3379</v>
      </c>
      <c r="C10" s="117" t="s">
        <v>3380</v>
      </c>
      <c r="D10" s="117" t="s">
        <v>3327</v>
      </c>
      <c r="E10" s="116" t="s">
        <v>3090</v>
      </c>
      <c r="F10" s="117" t="s">
        <v>3381</v>
      </c>
      <c r="G10" s="111"/>
      <c r="H10" s="111" t="s">
        <v>3382</v>
      </c>
      <c r="I10" s="111" t="s">
        <v>1777</v>
      </c>
      <c r="J10" s="111"/>
      <c r="K10" s="111" t="s">
        <v>3383</v>
      </c>
      <c r="L10" s="111" t="s">
        <v>3384</v>
      </c>
      <c r="M10" s="111" t="s">
        <v>3332</v>
      </c>
      <c r="N10" s="124">
        <v>0</v>
      </c>
      <c r="O10" s="111">
        <v>0</v>
      </c>
      <c r="P10" s="111" t="s">
        <v>3333</v>
      </c>
      <c r="Q10" s="128"/>
      <c r="R10" s="132"/>
      <c r="S10" s="111" t="s">
        <v>3332</v>
      </c>
      <c r="T10" s="124">
        <v>0</v>
      </c>
      <c r="U10" s="124">
        <v>0</v>
      </c>
      <c r="V10" s="111" t="s">
        <v>3385</v>
      </c>
      <c r="W10" s="111">
        <v>0.3</v>
      </c>
      <c r="X10" s="111" t="s">
        <v>3386</v>
      </c>
      <c r="Y10" s="128">
        <v>0</v>
      </c>
      <c r="Z10" s="117" t="s">
        <v>3387</v>
      </c>
      <c r="AA10" s="117" t="s">
        <v>3332</v>
      </c>
      <c r="AB10" s="117" t="s">
        <v>3388</v>
      </c>
    </row>
    <row r="11" spans="1:28" ht="54" customHeight="1">
      <c r="A11" s="116" t="s">
        <v>3389</v>
      </c>
      <c r="B11" s="117" t="s">
        <v>3348</v>
      </c>
      <c r="C11" s="117" t="s">
        <v>3390</v>
      </c>
      <c r="D11" s="117" t="s">
        <v>3327</v>
      </c>
      <c r="E11" s="116" t="s">
        <v>3091</v>
      </c>
      <c r="F11" s="117" t="s">
        <v>3391</v>
      </c>
      <c r="G11" s="111"/>
      <c r="H11" s="111" t="s">
        <v>3329</v>
      </c>
      <c r="I11" s="111" t="s">
        <v>1777</v>
      </c>
      <c r="J11" s="111" t="s">
        <v>3392</v>
      </c>
      <c r="K11" s="111" t="s">
        <v>3393</v>
      </c>
      <c r="L11" s="111" t="s">
        <v>3394</v>
      </c>
      <c r="M11" s="111" t="s">
        <v>3354</v>
      </c>
      <c r="N11" s="124">
        <v>1.1499999999999999</v>
      </c>
      <c r="O11" s="111">
        <v>0</v>
      </c>
      <c r="P11" s="111" t="s">
        <v>3395</v>
      </c>
      <c r="Q11" s="128"/>
      <c r="R11" s="132"/>
      <c r="S11" s="111" t="s">
        <v>3356</v>
      </c>
      <c r="T11" s="124">
        <v>2</v>
      </c>
      <c r="U11" s="124">
        <v>0.25</v>
      </c>
      <c r="V11" s="111" t="s">
        <v>3332</v>
      </c>
      <c r="W11" s="111">
        <v>0</v>
      </c>
      <c r="X11" s="111" t="s">
        <v>3332</v>
      </c>
      <c r="Y11" s="128">
        <v>0</v>
      </c>
      <c r="Z11" s="117" t="s">
        <v>3396</v>
      </c>
      <c r="AA11" s="117" t="s">
        <v>3358</v>
      </c>
      <c r="AB11" s="117" t="s">
        <v>3397</v>
      </c>
    </row>
    <row r="12" spans="1:28" ht="54" customHeight="1">
      <c r="A12" s="116" t="s">
        <v>3398</v>
      </c>
      <c r="B12" s="117" t="s">
        <v>3399</v>
      </c>
      <c r="C12" s="117" t="s">
        <v>3400</v>
      </c>
      <c r="D12" s="117" t="s">
        <v>3327</v>
      </c>
      <c r="E12" s="116" t="s">
        <v>3092</v>
      </c>
      <c r="F12" s="117" t="s">
        <v>3401</v>
      </c>
      <c r="G12" s="111"/>
      <c r="H12" s="111" t="s">
        <v>3329</v>
      </c>
      <c r="I12" s="111" t="s">
        <v>1777</v>
      </c>
      <c r="J12" s="111"/>
      <c r="K12" s="111" t="s">
        <v>3402</v>
      </c>
      <c r="L12" s="111" t="s">
        <v>3403</v>
      </c>
      <c r="M12" s="111" t="s">
        <v>3354</v>
      </c>
      <c r="N12" s="124">
        <v>1.35</v>
      </c>
      <c r="O12" s="111">
        <v>0</v>
      </c>
      <c r="P12" s="111" t="s">
        <v>3404</v>
      </c>
      <c r="Q12" s="128"/>
      <c r="R12" s="132"/>
      <c r="S12" s="111" t="s">
        <v>3356</v>
      </c>
      <c r="T12" s="124">
        <v>2.5</v>
      </c>
      <c r="U12" s="124">
        <v>0.35</v>
      </c>
      <c r="V12" s="111" t="s">
        <v>3332</v>
      </c>
      <c r="W12" s="111">
        <v>0</v>
      </c>
      <c r="X12" s="111" t="s">
        <v>3332</v>
      </c>
      <c r="Y12" s="128">
        <v>0</v>
      </c>
      <c r="Z12" s="117" t="s">
        <v>3405</v>
      </c>
      <c r="AA12" s="117" t="s">
        <v>3332</v>
      </c>
      <c r="AB12" s="117" t="s">
        <v>3406</v>
      </c>
    </row>
    <row r="13" spans="1:28" ht="54" customHeight="1">
      <c r="A13" s="116" t="s">
        <v>3407</v>
      </c>
      <c r="B13" s="117" t="s">
        <v>3408</v>
      </c>
      <c r="C13" s="117" t="s">
        <v>1958</v>
      </c>
      <c r="D13" s="117" t="s">
        <v>3327</v>
      </c>
      <c r="E13" s="116" t="s">
        <v>3409</v>
      </c>
      <c r="F13" s="117" t="s">
        <v>3410</v>
      </c>
      <c r="G13" s="111"/>
      <c r="H13" s="111" t="s">
        <v>3329</v>
      </c>
      <c r="I13" s="111" t="s">
        <v>1777</v>
      </c>
      <c r="J13" s="111"/>
      <c r="K13" s="111" t="s">
        <v>3411</v>
      </c>
      <c r="L13" s="111" t="s">
        <v>3412</v>
      </c>
      <c r="M13" s="111" t="s">
        <v>3332</v>
      </c>
      <c r="N13" s="124">
        <v>0</v>
      </c>
      <c r="O13" s="111">
        <v>0</v>
      </c>
      <c r="P13" s="111" t="s">
        <v>3333</v>
      </c>
      <c r="Q13" s="128"/>
      <c r="R13" s="132"/>
      <c r="S13" s="111" t="s">
        <v>3413</v>
      </c>
      <c r="T13" s="124">
        <v>0</v>
      </c>
      <c r="U13" s="124">
        <v>0.15</v>
      </c>
      <c r="V13" s="111" t="s">
        <v>3414</v>
      </c>
      <c r="W13" s="111">
        <v>-50</v>
      </c>
      <c r="X13" s="111" t="s">
        <v>3365</v>
      </c>
      <c r="Y13" s="128">
        <v>0</v>
      </c>
      <c r="Z13" s="117" t="s">
        <v>3415</v>
      </c>
      <c r="AA13" s="117" t="s">
        <v>3332</v>
      </c>
      <c r="AB13" s="117" t="s">
        <v>3416</v>
      </c>
    </row>
    <row r="14" spans="1:28" ht="54" customHeight="1">
      <c r="A14" s="116" t="s">
        <v>3417</v>
      </c>
      <c r="B14" s="117" t="s">
        <v>3418</v>
      </c>
      <c r="C14" s="117" t="s">
        <v>3419</v>
      </c>
      <c r="D14" s="117" t="s">
        <v>3327</v>
      </c>
      <c r="E14" s="116" t="s">
        <v>3420</v>
      </c>
      <c r="F14" s="117" t="s">
        <v>3421</v>
      </c>
      <c r="G14" s="111"/>
      <c r="H14" s="111" t="s">
        <v>3340</v>
      </c>
      <c r="I14" s="111" t="s">
        <v>2266</v>
      </c>
      <c r="J14" s="111" t="s">
        <v>3422</v>
      </c>
      <c r="K14" s="111" t="s">
        <v>3423</v>
      </c>
      <c r="L14" s="111" t="s">
        <v>3424</v>
      </c>
      <c r="M14" s="111" t="s">
        <v>3332</v>
      </c>
      <c r="N14" s="124">
        <v>0</v>
      </c>
      <c r="O14" s="111">
        <v>0</v>
      </c>
      <c r="P14" s="111" t="s">
        <v>3333</v>
      </c>
      <c r="Q14" s="128"/>
      <c r="R14" s="132"/>
      <c r="S14" s="111" t="s">
        <v>3425</v>
      </c>
      <c r="T14" s="124">
        <v>0</v>
      </c>
      <c r="U14" s="124">
        <v>0.4</v>
      </c>
      <c r="V14" s="111" t="s">
        <v>3426</v>
      </c>
      <c r="W14" s="111">
        <v>-1</v>
      </c>
      <c r="X14" s="111" t="s">
        <v>2630</v>
      </c>
      <c r="Y14" s="128">
        <v>4</v>
      </c>
      <c r="Z14" s="117" t="s">
        <v>3427</v>
      </c>
      <c r="AA14" s="117" t="s">
        <v>3428</v>
      </c>
      <c r="AB14" s="117" t="s">
        <v>3429</v>
      </c>
    </row>
    <row r="15" spans="1:28" ht="54" customHeight="1">
      <c r="A15" s="116" t="s">
        <v>3430</v>
      </c>
      <c r="B15" s="117" t="s">
        <v>3418</v>
      </c>
      <c r="C15" s="117" t="s">
        <v>3419</v>
      </c>
      <c r="D15" s="117" t="s">
        <v>3327</v>
      </c>
      <c r="E15" s="116" t="s">
        <v>3094</v>
      </c>
      <c r="F15" s="117" t="s">
        <v>3431</v>
      </c>
      <c r="G15" s="111"/>
      <c r="H15" s="111" t="s">
        <v>3329</v>
      </c>
      <c r="I15" s="111" t="s">
        <v>1777</v>
      </c>
      <c r="J15" s="111"/>
      <c r="K15" s="111" t="s">
        <v>3432</v>
      </c>
      <c r="L15" s="111" t="s">
        <v>3433</v>
      </c>
      <c r="M15" s="111" t="s">
        <v>3332</v>
      </c>
      <c r="N15" s="124">
        <v>0</v>
      </c>
      <c r="O15" s="111">
        <v>0</v>
      </c>
      <c r="P15" s="111" t="s">
        <v>3333</v>
      </c>
      <c r="Q15" s="128"/>
      <c r="R15" s="132"/>
      <c r="S15" s="111" t="s">
        <v>3356</v>
      </c>
      <c r="T15" s="124">
        <v>3</v>
      </c>
      <c r="U15" s="124">
        <v>0.3</v>
      </c>
      <c r="V15" s="111" t="s">
        <v>3434</v>
      </c>
      <c r="W15" s="111">
        <v>1</v>
      </c>
      <c r="X15" s="111" t="s">
        <v>3435</v>
      </c>
      <c r="Y15" s="128">
        <v>3</v>
      </c>
      <c r="Z15" s="117" t="s">
        <v>3436</v>
      </c>
      <c r="AA15" s="117" t="s">
        <v>3437</v>
      </c>
      <c r="AB15" s="117" t="s">
        <v>3438</v>
      </c>
    </row>
    <row r="16" spans="1:28" ht="54" customHeight="1">
      <c r="A16" s="116" t="s">
        <v>3439</v>
      </c>
      <c r="B16" s="117" t="s">
        <v>3440</v>
      </c>
      <c r="C16" s="117" t="s">
        <v>3441</v>
      </c>
      <c r="D16" s="117" t="s">
        <v>3327</v>
      </c>
      <c r="E16" s="116" t="s">
        <v>3095</v>
      </c>
      <c r="F16" s="117" t="s">
        <v>3442</v>
      </c>
      <c r="G16" s="111"/>
      <c r="H16" s="111" t="s">
        <v>3329</v>
      </c>
      <c r="I16" s="111" t="s">
        <v>1777</v>
      </c>
      <c r="J16" s="111"/>
      <c r="K16" s="111" t="s">
        <v>3402</v>
      </c>
      <c r="L16" s="111" t="s">
        <v>3443</v>
      </c>
      <c r="M16" s="111" t="s">
        <v>3354</v>
      </c>
      <c r="N16" s="124">
        <v>1.4</v>
      </c>
      <c r="O16" s="111">
        <v>0</v>
      </c>
      <c r="P16" s="111" t="s">
        <v>3444</v>
      </c>
      <c r="Q16" s="128"/>
      <c r="R16" s="132"/>
      <c r="S16" s="111" t="s">
        <v>3356</v>
      </c>
      <c r="T16" s="124">
        <v>1.5</v>
      </c>
      <c r="U16" s="124">
        <v>0.3</v>
      </c>
      <c r="V16" s="111" t="s">
        <v>3445</v>
      </c>
      <c r="W16" s="111">
        <v>40</v>
      </c>
      <c r="X16" s="111" t="s">
        <v>3365</v>
      </c>
      <c r="Y16" s="128">
        <v>0</v>
      </c>
      <c r="Z16" s="117" t="s">
        <v>3446</v>
      </c>
      <c r="AA16" s="117" t="s">
        <v>3332</v>
      </c>
      <c r="AB16" s="117" t="s">
        <v>3447</v>
      </c>
    </row>
    <row r="17" spans="1:28" ht="54" customHeight="1">
      <c r="A17" s="116" t="s">
        <v>3448</v>
      </c>
      <c r="B17" s="117" t="s">
        <v>3449</v>
      </c>
      <c r="C17" s="117" t="s">
        <v>3450</v>
      </c>
      <c r="D17" s="117" t="s">
        <v>3327</v>
      </c>
      <c r="E17" s="116" t="s">
        <v>3096</v>
      </c>
      <c r="F17" s="117" t="s">
        <v>3451</v>
      </c>
      <c r="G17" s="111"/>
      <c r="H17" s="111" t="s">
        <v>3329</v>
      </c>
      <c r="I17" s="111" t="s">
        <v>1777</v>
      </c>
      <c r="J17" s="111" t="s">
        <v>3452</v>
      </c>
      <c r="K17" s="111" t="s">
        <v>3453</v>
      </c>
      <c r="L17" s="111" t="s">
        <v>3454</v>
      </c>
      <c r="M17" s="111" t="s">
        <v>3332</v>
      </c>
      <c r="N17" s="124">
        <v>0</v>
      </c>
      <c r="O17" s="111">
        <v>0</v>
      </c>
      <c r="P17" s="111" t="s">
        <v>3333</v>
      </c>
      <c r="Q17" s="128"/>
      <c r="R17" s="132"/>
      <c r="S17" s="111" t="s">
        <v>3356</v>
      </c>
      <c r="T17" s="124">
        <v>8</v>
      </c>
      <c r="U17" s="124">
        <v>0.35</v>
      </c>
      <c r="V17" s="111" t="s">
        <v>2223</v>
      </c>
      <c r="W17" s="111">
        <v>15</v>
      </c>
      <c r="X17" s="111" t="s">
        <v>3343</v>
      </c>
      <c r="Y17" s="128">
        <v>8</v>
      </c>
      <c r="Z17" s="117" t="s">
        <v>3455</v>
      </c>
      <c r="AA17" s="117" t="s">
        <v>3332</v>
      </c>
      <c r="AB17" s="117" t="s">
        <v>3456</v>
      </c>
    </row>
    <row r="18" spans="1:28" ht="54" customHeight="1">
      <c r="A18" s="116" t="s">
        <v>3457</v>
      </c>
      <c r="B18" s="117" t="s">
        <v>3458</v>
      </c>
      <c r="C18" s="117" t="s">
        <v>3459</v>
      </c>
      <c r="D18" s="117" t="s">
        <v>3327</v>
      </c>
      <c r="E18" s="116" t="s">
        <v>3097</v>
      </c>
      <c r="F18" s="117" t="s">
        <v>3460</v>
      </c>
      <c r="G18" s="111"/>
      <c r="H18" s="111" t="s">
        <v>3329</v>
      </c>
      <c r="I18" s="111" t="s">
        <v>1777</v>
      </c>
      <c r="J18" s="111"/>
      <c r="K18" s="111" t="s">
        <v>3330</v>
      </c>
      <c r="L18" s="111" t="s">
        <v>3461</v>
      </c>
      <c r="M18" s="111" t="s">
        <v>3354</v>
      </c>
      <c r="N18" s="124">
        <v>1.1000000000000001</v>
      </c>
      <c r="O18" s="111">
        <v>0</v>
      </c>
      <c r="P18" s="111" t="s">
        <v>3462</v>
      </c>
      <c r="Q18" s="128"/>
      <c r="R18" s="132"/>
      <c r="S18" s="111" t="s">
        <v>3356</v>
      </c>
      <c r="T18" s="124">
        <v>3.2</v>
      </c>
      <c r="U18" s="124">
        <v>0.5</v>
      </c>
      <c r="V18" s="111" t="s">
        <v>3463</v>
      </c>
      <c r="W18" s="111">
        <v>3</v>
      </c>
      <c r="X18" s="111" t="s">
        <v>3464</v>
      </c>
      <c r="Y18" s="128">
        <v>0</v>
      </c>
      <c r="Z18" s="117" t="s">
        <v>3357</v>
      </c>
      <c r="AA18" s="117" t="s">
        <v>3332</v>
      </c>
      <c r="AB18" s="117" t="s">
        <v>3465</v>
      </c>
    </row>
    <row r="19" spans="1:28" ht="54" customHeight="1">
      <c r="A19" s="116" t="s">
        <v>3466</v>
      </c>
      <c r="B19" s="117" t="s">
        <v>3467</v>
      </c>
      <c r="C19" s="117" t="s">
        <v>3468</v>
      </c>
      <c r="D19" s="117" t="s">
        <v>3327</v>
      </c>
      <c r="E19" s="116" t="s">
        <v>3098</v>
      </c>
      <c r="F19" s="117" t="s">
        <v>3469</v>
      </c>
      <c r="G19" s="111"/>
      <c r="H19" s="111" t="s">
        <v>3382</v>
      </c>
      <c r="I19" s="111" t="s">
        <v>1777</v>
      </c>
      <c r="J19" s="111"/>
      <c r="K19" s="111" t="s">
        <v>3470</v>
      </c>
      <c r="L19" s="111" t="s">
        <v>3471</v>
      </c>
      <c r="M19" s="111" t="s">
        <v>3332</v>
      </c>
      <c r="N19" s="124">
        <v>0</v>
      </c>
      <c r="O19" s="111">
        <v>0</v>
      </c>
      <c r="P19" s="111" t="s">
        <v>3333</v>
      </c>
      <c r="Q19" s="128"/>
      <c r="R19" s="132"/>
      <c r="S19" s="111" t="s">
        <v>3332</v>
      </c>
      <c r="T19" s="124">
        <v>0</v>
      </c>
      <c r="U19" s="124">
        <v>0</v>
      </c>
      <c r="V19" s="111" t="s">
        <v>3472</v>
      </c>
      <c r="W19" s="111">
        <v>1</v>
      </c>
      <c r="X19" s="111" t="s">
        <v>3473</v>
      </c>
      <c r="Y19" s="128">
        <v>0</v>
      </c>
      <c r="Z19" s="117" t="s">
        <v>3474</v>
      </c>
      <c r="AA19" s="117" t="s">
        <v>3332</v>
      </c>
      <c r="AB19" s="117" t="s">
        <v>3475</v>
      </c>
    </row>
    <row r="20" spans="1:28" ht="54" customHeight="1">
      <c r="A20" s="116" t="s">
        <v>3476</v>
      </c>
      <c r="B20" s="117" t="s">
        <v>3467</v>
      </c>
      <c r="C20" s="117" t="s">
        <v>3477</v>
      </c>
      <c r="D20" s="117" t="s">
        <v>3327</v>
      </c>
      <c r="E20" s="116" t="s">
        <v>3099</v>
      </c>
      <c r="F20" s="117" t="s">
        <v>3478</v>
      </c>
      <c r="G20" s="111"/>
      <c r="H20" s="111" t="s">
        <v>3329</v>
      </c>
      <c r="I20" s="111" t="s">
        <v>1777</v>
      </c>
      <c r="J20" s="111"/>
      <c r="K20" s="111" t="s">
        <v>3479</v>
      </c>
      <c r="L20" s="111" t="s">
        <v>3480</v>
      </c>
      <c r="M20" s="111" t="s">
        <v>3354</v>
      </c>
      <c r="N20" s="124">
        <v>1.2</v>
      </c>
      <c r="O20" s="111">
        <v>0</v>
      </c>
      <c r="P20" s="111" t="s">
        <v>3481</v>
      </c>
      <c r="Q20" s="128"/>
      <c r="R20" s="132"/>
      <c r="S20" s="111" t="s">
        <v>3356</v>
      </c>
      <c r="T20" s="124">
        <v>5</v>
      </c>
      <c r="U20" s="124">
        <v>0.45</v>
      </c>
      <c r="V20" s="111" t="s">
        <v>3482</v>
      </c>
      <c r="W20" s="111">
        <v>0.6</v>
      </c>
      <c r="X20" s="111" t="s">
        <v>3386</v>
      </c>
      <c r="Y20" s="128">
        <v>0</v>
      </c>
      <c r="Z20" s="117" t="s">
        <v>3483</v>
      </c>
      <c r="AA20" s="117" t="s">
        <v>3332</v>
      </c>
      <c r="AB20" s="117" t="s">
        <v>3484</v>
      </c>
    </row>
    <row r="21" spans="1:28" ht="54" customHeight="1">
      <c r="A21" s="116" t="s">
        <v>3485</v>
      </c>
      <c r="B21" s="117" t="s">
        <v>3486</v>
      </c>
      <c r="C21" s="117" t="s">
        <v>3487</v>
      </c>
      <c r="D21" s="117" t="s">
        <v>3327</v>
      </c>
      <c r="E21" s="116" t="s">
        <v>3100</v>
      </c>
      <c r="F21" s="117" t="s">
        <v>3488</v>
      </c>
      <c r="G21" s="111"/>
      <c r="H21" s="111" t="s">
        <v>3329</v>
      </c>
      <c r="I21" s="111" t="s">
        <v>1777</v>
      </c>
      <c r="J21" s="111"/>
      <c r="K21" s="111" t="s">
        <v>3393</v>
      </c>
      <c r="L21" s="111" t="s">
        <v>3489</v>
      </c>
      <c r="M21" s="111" t="s">
        <v>3332</v>
      </c>
      <c r="N21" s="124">
        <v>0</v>
      </c>
      <c r="O21" s="111">
        <v>0</v>
      </c>
      <c r="P21" s="111" t="s">
        <v>3333</v>
      </c>
      <c r="Q21" s="128"/>
      <c r="R21" s="132"/>
      <c r="S21" s="111" t="s">
        <v>3356</v>
      </c>
      <c r="T21" s="124">
        <v>4</v>
      </c>
      <c r="U21" s="124">
        <v>0.2</v>
      </c>
      <c r="V21" s="111" t="s">
        <v>3490</v>
      </c>
      <c r="W21" s="111">
        <v>-35</v>
      </c>
      <c r="X21" s="111" t="s">
        <v>3365</v>
      </c>
      <c r="Y21" s="128">
        <v>1</v>
      </c>
      <c r="Z21" s="117" t="s">
        <v>3491</v>
      </c>
      <c r="AA21" s="117" t="s">
        <v>3492</v>
      </c>
      <c r="AB21" s="117" t="s">
        <v>3493</v>
      </c>
    </row>
    <row r="22" spans="1:28" ht="54" customHeight="1">
      <c r="A22" s="116" t="s">
        <v>3494</v>
      </c>
      <c r="B22" s="117" t="s">
        <v>3495</v>
      </c>
      <c r="C22" s="117" t="s">
        <v>3496</v>
      </c>
      <c r="D22" s="117" t="s">
        <v>3327</v>
      </c>
      <c r="E22" s="116" t="s">
        <v>3101</v>
      </c>
      <c r="F22" s="117" t="s">
        <v>3497</v>
      </c>
      <c r="G22" s="111"/>
      <c r="H22" s="111" t="s">
        <v>3382</v>
      </c>
      <c r="I22" s="111" t="s">
        <v>1777</v>
      </c>
      <c r="J22" s="111"/>
      <c r="K22" s="111" t="s">
        <v>3498</v>
      </c>
      <c r="L22" s="111" t="s">
        <v>3499</v>
      </c>
      <c r="M22" s="111" t="s">
        <v>3332</v>
      </c>
      <c r="N22" s="124">
        <v>0</v>
      </c>
      <c r="O22" s="111">
        <v>0</v>
      </c>
      <c r="P22" s="111" t="s">
        <v>3333</v>
      </c>
      <c r="Q22" s="128"/>
      <c r="R22" s="132"/>
      <c r="S22" s="111" t="s">
        <v>3332</v>
      </c>
      <c r="T22" s="124">
        <v>0</v>
      </c>
      <c r="U22" s="124">
        <v>0</v>
      </c>
      <c r="V22" s="111" t="s">
        <v>3500</v>
      </c>
      <c r="W22" s="111">
        <v>0</v>
      </c>
      <c r="X22" s="111" t="s">
        <v>3501</v>
      </c>
      <c r="Y22" s="128">
        <v>0</v>
      </c>
      <c r="Z22" s="117" t="s">
        <v>3502</v>
      </c>
      <c r="AA22" s="117" t="s">
        <v>3503</v>
      </c>
      <c r="AB22" s="117" t="s">
        <v>3504</v>
      </c>
    </row>
    <row r="23" spans="1:28" ht="54" customHeight="1">
      <c r="A23" s="116" t="s">
        <v>3505</v>
      </c>
      <c r="B23" s="117" t="s">
        <v>3495</v>
      </c>
      <c r="C23" s="117" t="s">
        <v>3506</v>
      </c>
      <c r="D23" s="117" t="s">
        <v>3327</v>
      </c>
      <c r="E23" s="116" t="s">
        <v>3102</v>
      </c>
      <c r="F23" s="117" t="s">
        <v>3507</v>
      </c>
      <c r="G23" s="111"/>
      <c r="H23" s="111" t="s">
        <v>3340</v>
      </c>
      <c r="I23" s="111" t="s">
        <v>1777</v>
      </c>
      <c r="J23" s="111"/>
      <c r="K23" s="111" t="s">
        <v>3508</v>
      </c>
      <c r="L23" s="111" t="s">
        <v>3509</v>
      </c>
      <c r="M23" s="111" t="s">
        <v>3332</v>
      </c>
      <c r="N23" s="124">
        <v>0</v>
      </c>
      <c r="O23" s="111">
        <v>0</v>
      </c>
      <c r="P23" s="111" t="s">
        <v>3333</v>
      </c>
      <c r="Q23" s="128"/>
      <c r="R23" s="132"/>
      <c r="S23" s="111" t="s">
        <v>3332</v>
      </c>
      <c r="T23" s="124">
        <v>0</v>
      </c>
      <c r="U23" s="124">
        <v>1</v>
      </c>
      <c r="V23" s="111" t="s">
        <v>3510</v>
      </c>
      <c r="W23" s="111">
        <v>0</v>
      </c>
      <c r="X23" s="111" t="s">
        <v>3501</v>
      </c>
      <c r="Y23" s="128">
        <v>0</v>
      </c>
      <c r="Z23" s="117" t="s">
        <v>3511</v>
      </c>
      <c r="AA23" s="117" t="s">
        <v>3503</v>
      </c>
      <c r="AB23" s="117" t="s">
        <v>3512</v>
      </c>
    </row>
    <row r="24" spans="1:28" ht="54" customHeight="1">
      <c r="A24" s="116" t="s">
        <v>3513</v>
      </c>
      <c r="B24" s="117" t="s">
        <v>3514</v>
      </c>
      <c r="C24" s="117" t="s">
        <v>3515</v>
      </c>
      <c r="D24" s="117" t="s">
        <v>3327</v>
      </c>
      <c r="E24" s="116" t="s">
        <v>3516</v>
      </c>
      <c r="F24" s="117" t="s">
        <v>3517</v>
      </c>
      <c r="G24" s="111"/>
      <c r="H24" s="111" t="s">
        <v>3329</v>
      </c>
      <c r="I24" s="111" t="s">
        <v>3518</v>
      </c>
      <c r="J24" s="111"/>
      <c r="K24" s="111" t="s">
        <v>3519</v>
      </c>
      <c r="L24" s="111" t="s">
        <v>3520</v>
      </c>
      <c r="M24" s="111" t="s">
        <v>3332</v>
      </c>
      <c r="N24" s="124">
        <v>0</v>
      </c>
      <c r="O24" s="111">
        <v>0</v>
      </c>
      <c r="P24" s="111" t="s">
        <v>3333</v>
      </c>
      <c r="Q24" s="128"/>
      <c r="R24" s="132"/>
      <c r="S24" s="111" t="s">
        <v>3521</v>
      </c>
      <c r="T24" s="124">
        <v>0</v>
      </c>
      <c r="U24" s="124">
        <v>0.3</v>
      </c>
      <c r="V24" s="111" t="s">
        <v>3332</v>
      </c>
      <c r="W24" s="111">
        <v>0</v>
      </c>
      <c r="X24" s="111" t="s">
        <v>3332</v>
      </c>
      <c r="Y24" s="128">
        <v>0</v>
      </c>
      <c r="Z24" s="117" t="s">
        <v>3522</v>
      </c>
      <c r="AA24" s="117" t="s">
        <v>3523</v>
      </c>
      <c r="AB24" s="117" t="s">
        <v>3524</v>
      </c>
    </row>
    <row r="25" spans="1:28" ht="54" customHeight="1">
      <c r="A25" s="116" t="s">
        <v>3525</v>
      </c>
      <c r="B25" s="117" t="s">
        <v>3514</v>
      </c>
      <c r="C25" s="117" t="s">
        <v>3515</v>
      </c>
      <c r="D25" s="117" t="s">
        <v>3327</v>
      </c>
      <c r="E25" s="116" t="s">
        <v>3526</v>
      </c>
      <c r="F25" s="117" t="s">
        <v>3527</v>
      </c>
      <c r="G25" s="111"/>
      <c r="H25" s="111" t="s">
        <v>3340</v>
      </c>
      <c r="I25" s="111" t="s">
        <v>1777</v>
      </c>
      <c r="J25" s="111"/>
      <c r="K25" s="111" t="s">
        <v>3423</v>
      </c>
      <c r="L25" s="111" t="s">
        <v>3528</v>
      </c>
      <c r="M25" s="111" t="s">
        <v>3332</v>
      </c>
      <c r="N25" s="124">
        <v>0</v>
      </c>
      <c r="O25" s="111">
        <v>0</v>
      </c>
      <c r="P25" s="111" t="s">
        <v>3333</v>
      </c>
      <c r="Q25" s="128"/>
      <c r="R25" s="132"/>
      <c r="S25" s="111" t="s">
        <v>3425</v>
      </c>
      <c r="T25" s="124">
        <v>0</v>
      </c>
      <c r="U25" s="124">
        <v>0.8</v>
      </c>
      <c r="V25" s="111" t="s">
        <v>3529</v>
      </c>
      <c r="W25" s="111">
        <v>1</v>
      </c>
      <c r="X25" s="111" t="s">
        <v>3530</v>
      </c>
      <c r="Y25" s="128">
        <v>0</v>
      </c>
      <c r="Z25" s="117" t="s">
        <v>3531</v>
      </c>
      <c r="AA25" s="117" t="s">
        <v>3332</v>
      </c>
      <c r="AB25" s="117" t="s">
        <v>3532</v>
      </c>
    </row>
    <row r="26" spans="1:28" ht="54" customHeight="1">
      <c r="A26" s="116" t="s">
        <v>3533</v>
      </c>
      <c r="B26" s="117" t="s">
        <v>3534</v>
      </c>
      <c r="C26" s="117" t="s">
        <v>3535</v>
      </c>
      <c r="D26" s="117" t="s">
        <v>3327</v>
      </c>
      <c r="E26" s="116" t="s">
        <v>3104</v>
      </c>
      <c r="F26" s="117" t="s">
        <v>3536</v>
      </c>
      <c r="G26" s="111"/>
      <c r="H26" s="111" t="s">
        <v>3537</v>
      </c>
      <c r="I26" s="111" t="s">
        <v>1777</v>
      </c>
      <c r="J26" s="111"/>
      <c r="K26" s="111" t="s">
        <v>3538</v>
      </c>
      <c r="L26" s="111" t="s">
        <v>3539</v>
      </c>
      <c r="M26" s="111" t="s">
        <v>3332</v>
      </c>
      <c r="N26" s="124">
        <v>0</v>
      </c>
      <c r="O26" s="111">
        <v>0</v>
      </c>
      <c r="P26" s="111" t="s">
        <v>3333</v>
      </c>
      <c r="Q26" s="128"/>
      <c r="R26" s="132"/>
      <c r="S26" s="111" t="s">
        <v>3540</v>
      </c>
      <c r="T26" s="124">
        <v>0</v>
      </c>
      <c r="U26" s="124">
        <v>0</v>
      </c>
      <c r="V26" s="111" t="s">
        <v>3541</v>
      </c>
      <c r="W26" s="111">
        <v>-100</v>
      </c>
      <c r="X26" s="111" t="s">
        <v>3365</v>
      </c>
      <c r="Y26" s="128">
        <v>10</v>
      </c>
      <c r="Z26" s="117" t="s">
        <v>3542</v>
      </c>
      <c r="AA26" s="117" t="s">
        <v>3543</v>
      </c>
      <c r="AB26" s="117" t="s">
        <v>3544</v>
      </c>
    </row>
    <row r="27" spans="1:28" ht="54" customHeight="1">
      <c r="A27" s="116" t="s">
        <v>3545</v>
      </c>
      <c r="B27" s="117" t="s">
        <v>3546</v>
      </c>
      <c r="C27" s="117" t="s">
        <v>3547</v>
      </c>
      <c r="D27" s="117" t="s">
        <v>3327</v>
      </c>
      <c r="E27" s="116" t="s">
        <v>3105</v>
      </c>
      <c r="F27" s="117" t="s">
        <v>3548</v>
      </c>
      <c r="G27" s="111"/>
      <c r="H27" s="111" t="s">
        <v>3329</v>
      </c>
      <c r="I27" s="111" t="s">
        <v>1777</v>
      </c>
      <c r="J27" s="111"/>
      <c r="K27" s="111" t="s">
        <v>3411</v>
      </c>
      <c r="L27" s="111" t="s">
        <v>3549</v>
      </c>
      <c r="M27" s="111" t="s">
        <v>3332</v>
      </c>
      <c r="N27" s="124">
        <v>0</v>
      </c>
      <c r="O27" s="111">
        <v>0</v>
      </c>
      <c r="P27" s="111" t="s">
        <v>3333</v>
      </c>
      <c r="Q27" s="128"/>
      <c r="R27" s="132"/>
      <c r="S27" s="111" t="s">
        <v>3356</v>
      </c>
      <c r="T27" s="124">
        <v>2.5</v>
      </c>
      <c r="U27" s="124">
        <v>1</v>
      </c>
      <c r="V27" s="111" t="s">
        <v>3550</v>
      </c>
      <c r="W27" s="111">
        <v>-100</v>
      </c>
      <c r="X27" s="111" t="s">
        <v>3365</v>
      </c>
      <c r="Y27" s="128">
        <v>1.5</v>
      </c>
      <c r="Z27" s="117" t="s">
        <v>3551</v>
      </c>
      <c r="AA27" s="117" t="s">
        <v>3332</v>
      </c>
      <c r="AB27" s="117" t="s">
        <v>3552</v>
      </c>
    </row>
    <row r="28" spans="1:28" ht="54" customHeight="1">
      <c r="A28" s="116" t="s">
        <v>3553</v>
      </c>
      <c r="B28" s="117" t="s">
        <v>3554</v>
      </c>
      <c r="C28" s="117" t="s">
        <v>3555</v>
      </c>
      <c r="D28" s="117" t="s">
        <v>3327</v>
      </c>
      <c r="E28" s="116" t="s">
        <v>3106</v>
      </c>
      <c r="F28" s="117" t="s">
        <v>3556</v>
      </c>
      <c r="G28" s="111"/>
      <c r="H28" s="111" t="s">
        <v>3329</v>
      </c>
      <c r="I28" s="111" t="s">
        <v>1777</v>
      </c>
      <c r="J28" s="111"/>
      <c r="K28" s="111" t="s">
        <v>3402</v>
      </c>
      <c r="L28" s="111" t="s">
        <v>3557</v>
      </c>
      <c r="M28" s="111" t="s">
        <v>3354</v>
      </c>
      <c r="N28" s="124">
        <v>1.3</v>
      </c>
      <c r="O28" s="111">
        <v>0</v>
      </c>
      <c r="P28" s="111" t="s">
        <v>3558</v>
      </c>
      <c r="Q28" s="128"/>
      <c r="R28" s="132"/>
      <c r="S28" s="111" t="s">
        <v>3356</v>
      </c>
      <c r="T28" s="124">
        <v>2.8</v>
      </c>
      <c r="U28" s="124">
        <v>0.45</v>
      </c>
      <c r="V28" s="111" t="s">
        <v>3559</v>
      </c>
      <c r="W28" s="111">
        <v>50</v>
      </c>
      <c r="X28" s="111" t="s">
        <v>3365</v>
      </c>
      <c r="Y28" s="128">
        <v>0</v>
      </c>
      <c r="Z28" s="117" t="s">
        <v>3560</v>
      </c>
      <c r="AA28" s="117" t="s">
        <v>3332</v>
      </c>
      <c r="AB28" s="117" t="s">
        <v>3561</v>
      </c>
    </row>
    <row r="29" spans="1:28" ht="54" customHeight="1">
      <c r="A29" s="116" t="s">
        <v>3562</v>
      </c>
      <c r="B29" s="117" t="s">
        <v>3563</v>
      </c>
      <c r="C29" s="117" t="s">
        <v>3564</v>
      </c>
      <c r="D29" s="117" t="s">
        <v>3327</v>
      </c>
      <c r="E29" s="116" t="s">
        <v>3107</v>
      </c>
      <c r="F29" s="117" t="s">
        <v>3565</v>
      </c>
      <c r="G29" s="111"/>
      <c r="H29" s="111" t="s">
        <v>3329</v>
      </c>
      <c r="I29" s="111" t="s">
        <v>1777</v>
      </c>
      <c r="J29" s="111"/>
      <c r="K29" s="111" t="s">
        <v>3330</v>
      </c>
      <c r="L29" s="111" t="s">
        <v>3566</v>
      </c>
      <c r="M29" s="111" t="s">
        <v>3354</v>
      </c>
      <c r="N29" s="124">
        <v>1.1000000000000001</v>
      </c>
      <c r="O29" s="111">
        <v>0</v>
      </c>
      <c r="P29" s="111" t="s">
        <v>3462</v>
      </c>
      <c r="Q29" s="128"/>
      <c r="R29" s="132"/>
      <c r="S29" s="111" t="s">
        <v>3356</v>
      </c>
      <c r="T29" s="124">
        <v>2</v>
      </c>
      <c r="U29" s="124">
        <v>0.55000000000000004</v>
      </c>
      <c r="V29" s="111" t="s">
        <v>3567</v>
      </c>
      <c r="W29" s="111">
        <v>1</v>
      </c>
      <c r="X29" s="111" t="s">
        <v>3473</v>
      </c>
      <c r="Y29" s="128">
        <v>0</v>
      </c>
      <c r="Z29" s="117" t="s">
        <v>3568</v>
      </c>
      <c r="AA29" s="117" t="s">
        <v>3332</v>
      </c>
      <c r="AB29" s="117" t="s">
        <v>3569</v>
      </c>
    </row>
    <row r="30" spans="1:28" ht="54" customHeight="1">
      <c r="A30" s="116" t="s">
        <v>3570</v>
      </c>
      <c r="B30" s="117" t="s">
        <v>3571</v>
      </c>
      <c r="C30" s="117" t="s">
        <v>3535</v>
      </c>
      <c r="D30" s="117" t="s">
        <v>3327</v>
      </c>
      <c r="E30" s="116" t="s">
        <v>3108</v>
      </c>
      <c r="F30" s="117" t="s">
        <v>3572</v>
      </c>
      <c r="G30" s="111"/>
      <c r="H30" s="111" t="s">
        <v>3329</v>
      </c>
      <c r="I30" s="111" t="s">
        <v>1777</v>
      </c>
      <c r="J30" s="111"/>
      <c r="K30" s="111" t="s">
        <v>3330</v>
      </c>
      <c r="L30" s="111" t="s">
        <v>3573</v>
      </c>
      <c r="M30" s="111" t="s">
        <v>3332</v>
      </c>
      <c r="N30" s="124">
        <v>0</v>
      </c>
      <c r="O30" s="111">
        <v>0</v>
      </c>
      <c r="P30" s="111" t="s">
        <v>3333</v>
      </c>
      <c r="Q30" s="128"/>
      <c r="R30" s="132"/>
      <c r="S30" s="111" t="s">
        <v>3356</v>
      </c>
      <c r="T30" s="124">
        <v>0.8</v>
      </c>
      <c r="U30" s="124">
        <v>0.15</v>
      </c>
      <c r="V30" s="111" t="s">
        <v>3574</v>
      </c>
      <c r="W30" s="111">
        <v>1</v>
      </c>
      <c r="X30" s="111" t="s">
        <v>3473</v>
      </c>
      <c r="Y30" s="128">
        <v>0</v>
      </c>
      <c r="Z30" s="117" t="s">
        <v>3575</v>
      </c>
      <c r="AA30" s="117" t="s">
        <v>3332</v>
      </c>
      <c r="AB30" s="117" t="s">
        <v>3576</v>
      </c>
    </row>
    <row r="31" spans="1:28" ht="54" customHeight="1">
      <c r="A31" s="116" t="s">
        <v>3577</v>
      </c>
      <c r="B31" s="117" t="s">
        <v>3571</v>
      </c>
      <c r="C31" s="117" t="s">
        <v>3578</v>
      </c>
      <c r="D31" s="117" t="s">
        <v>3327</v>
      </c>
      <c r="E31" s="116" t="s">
        <v>3579</v>
      </c>
      <c r="F31" s="117" t="s">
        <v>3580</v>
      </c>
      <c r="G31" s="111"/>
      <c r="H31" s="111" t="s">
        <v>3340</v>
      </c>
      <c r="I31" s="111" t="s">
        <v>1777</v>
      </c>
      <c r="J31" s="111"/>
      <c r="K31" s="111" t="s">
        <v>3423</v>
      </c>
      <c r="L31" s="111" t="s">
        <v>3581</v>
      </c>
      <c r="M31" s="111" t="s">
        <v>3332</v>
      </c>
      <c r="N31" s="124">
        <v>0</v>
      </c>
      <c r="O31" s="111">
        <v>0</v>
      </c>
      <c r="P31" s="111" t="s">
        <v>3333</v>
      </c>
      <c r="Q31" s="128"/>
      <c r="R31" s="132"/>
      <c r="S31" s="111" t="s">
        <v>3425</v>
      </c>
      <c r="T31" s="124">
        <v>0</v>
      </c>
      <c r="U31" s="124">
        <v>0.4</v>
      </c>
      <c r="V31" s="111" t="s">
        <v>3452</v>
      </c>
      <c r="W31" s="111">
        <v>-100</v>
      </c>
      <c r="X31" s="111" t="s">
        <v>3365</v>
      </c>
      <c r="Y31" s="128">
        <v>8</v>
      </c>
      <c r="Z31" s="117" t="s">
        <v>3582</v>
      </c>
      <c r="AA31" s="117" t="s">
        <v>3583</v>
      </c>
      <c r="AB31" s="117" t="s">
        <v>3584</v>
      </c>
    </row>
    <row r="32" spans="1:28" ht="54" customHeight="1">
      <c r="A32" s="116" t="s">
        <v>3585</v>
      </c>
      <c r="B32" s="117" t="s">
        <v>3571</v>
      </c>
      <c r="C32" s="117" t="s">
        <v>3578</v>
      </c>
      <c r="D32" s="117" t="s">
        <v>3327</v>
      </c>
      <c r="E32" s="116" t="s">
        <v>3586</v>
      </c>
      <c r="F32" s="117" t="s">
        <v>3587</v>
      </c>
      <c r="G32" s="111"/>
      <c r="H32" s="111" t="s">
        <v>3340</v>
      </c>
      <c r="I32" s="111" t="s">
        <v>1777</v>
      </c>
      <c r="J32" s="111"/>
      <c r="K32" s="111" t="s">
        <v>3341</v>
      </c>
      <c r="L32" s="111" t="s">
        <v>3588</v>
      </c>
      <c r="M32" s="111" t="s">
        <v>3332</v>
      </c>
      <c r="N32" s="124">
        <v>0</v>
      </c>
      <c r="O32" s="111">
        <v>0</v>
      </c>
      <c r="P32" s="111" t="s">
        <v>3333</v>
      </c>
      <c r="Q32" s="128"/>
      <c r="R32" s="132"/>
      <c r="S32" s="111" t="s">
        <v>3332</v>
      </c>
      <c r="T32" s="124">
        <v>0</v>
      </c>
      <c r="U32" s="124">
        <v>0.3</v>
      </c>
      <c r="V32" s="111" t="s">
        <v>3589</v>
      </c>
      <c r="W32" s="111">
        <v>-100</v>
      </c>
      <c r="X32" s="111" t="s">
        <v>3365</v>
      </c>
      <c r="Y32" s="128">
        <v>0</v>
      </c>
      <c r="Z32" s="117" t="s">
        <v>3590</v>
      </c>
      <c r="AA32" s="117" t="s">
        <v>3332</v>
      </c>
      <c r="AB32" s="117" t="s">
        <v>3591</v>
      </c>
    </row>
    <row r="33" spans="1:28" ht="54" customHeight="1">
      <c r="A33" s="116" t="s">
        <v>3592</v>
      </c>
      <c r="B33" s="117" t="s">
        <v>3593</v>
      </c>
      <c r="C33" s="117" t="s">
        <v>3594</v>
      </c>
      <c r="D33" s="117" t="s">
        <v>3327</v>
      </c>
      <c r="E33" s="116" t="s">
        <v>3109</v>
      </c>
      <c r="F33" s="117" t="s">
        <v>3595</v>
      </c>
      <c r="G33" s="111"/>
      <c r="H33" s="111" t="s">
        <v>3329</v>
      </c>
      <c r="I33" s="111" t="s">
        <v>1777</v>
      </c>
      <c r="J33" s="111"/>
      <c r="K33" s="111" t="s">
        <v>3470</v>
      </c>
      <c r="L33" s="111" t="s">
        <v>3596</v>
      </c>
      <c r="M33" s="111" t="s">
        <v>3332</v>
      </c>
      <c r="N33" s="124">
        <v>0</v>
      </c>
      <c r="O33" s="111">
        <v>0</v>
      </c>
      <c r="P33" s="111" t="s">
        <v>3333</v>
      </c>
      <c r="Q33" s="128"/>
      <c r="R33" s="132"/>
      <c r="S33" s="111" t="s">
        <v>3356</v>
      </c>
      <c r="T33" s="124">
        <v>3</v>
      </c>
      <c r="U33" s="124">
        <v>0.3</v>
      </c>
      <c r="V33" s="111" t="s">
        <v>3597</v>
      </c>
      <c r="W33" s="111">
        <v>-1</v>
      </c>
      <c r="X33" s="111" t="s">
        <v>3530</v>
      </c>
      <c r="Y33" s="128">
        <v>0</v>
      </c>
      <c r="Z33" s="117" t="s">
        <v>3598</v>
      </c>
      <c r="AA33" s="117" t="s">
        <v>3599</v>
      </c>
      <c r="AB33" s="117" t="s">
        <v>3600</v>
      </c>
    </row>
    <row r="34" spans="1:28" ht="54" customHeight="1">
      <c r="A34" s="116" t="s">
        <v>3601</v>
      </c>
      <c r="B34" s="117" t="s">
        <v>3593</v>
      </c>
      <c r="C34" s="117" t="s">
        <v>3602</v>
      </c>
      <c r="D34" s="117" t="s">
        <v>3327</v>
      </c>
      <c r="E34" s="116" t="s">
        <v>3603</v>
      </c>
      <c r="F34" s="117" t="s">
        <v>3604</v>
      </c>
      <c r="G34" s="111"/>
      <c r="H34" s="111" t="s">
        <v>3340</v>
      </c>
      <c r="I34" s="111" t="s">
        <v>3605</v>
      </c>
      <c r="J34" s="111"/>
      <c r="K34" s="111" t="s">
        <v>3606</v>
      </c>
      <c r="L34" s="111" t="s">
        <v>3607</v>
      </c>
      <c r="M34" s="111" t="s">
        <v>3332</v>
      </c>
      <c r="N34" s="124">
        <v>0</v>
      </c>
      <c r="O34" s="111">
        <v>0</v>
      </c>
      <c r="P34" s="111" t="s">
        <v>3333</v>
      </c>
      <c r="Q34" s="128"/>
      <c r="R34" s="132"/>
      <c r="S34" s="111" t="s">
        <v>3608</v>
      </c>
      <c r="T34" s="124">
        <v>0</v>
      </c>
      <c r="U34" s="124">
        <v>0.6</v>
      </c>
      <c r="V34" s="111" t="s">
        <v>3609</v>
      </c>
      <c r="W34" s="111">
        <v>-4</v>
      </c>
      <c r="X34" s="111" t="s">
        <v>3530</v>
      </c>
      <c r="Y34" s="128">
        <v>0</v>
      </c>
      <c r="Z34" s="117" t="s">
        <v>3610</v>
      </c>
      <c r="AA34" s="117" t="s">
        <v>3332</v>
      </c>
      <c r="AB34" s="117" t="s">
        <v>3611</v>
      </c>
    </row>
    <row r="35" spans="1:28" ht="54" customHeight="1">
      <c r="A35" s="116" t="s">
        <v>3612</v>
      </c>
      <c r="B35" s="117" t="s">
        <v>3613</v>
      </c>
      <c r="C35" s="117" t="s">
        <v>3614</v>
      </c>
      <c r="D35" s="117" t="s">
        <v>3327</v>
      </c>
      <c r="E35" s="116" t="s">
        <v>3615</v>
      </c>
      <c r="F35" s="117" t="s">
        <v>3616</v>
      </c>
      <c r="G35" s="111"/>
      <c r="H35" s="111" t="s">
        <v>3340</v>
      </c>
      <c r="I35" s="111" t="s">
        <v>3617</v>
      </c>
      <c r="J35" s="111" t="s">
        <v>3618</v>
      </c>
      <c r="K35" s="111" t="s">
        <v>3341</v>
      </c>
      <c r="L35" s="111" t="s">
        <v>3619</v>
      </c>
      <c r="M35" s="111" t="s">
        <v>3332</v>
      </c>
      <c r="N35" s="124">
        <v>0</v>
      </c>
      <c r="O35" s="111">
        <v>0</v>
      </c>
      <c r="P35" s="111" t="s">
        <v>3333</v>
      </c>
      <c r="Q35" s="128"/>
      <c r="R35" s="132"/>
      <c r="S35" s="111" t="s">
        <v>3620</v>
      </c>
      <c r="T35" s="124">
        <v>0</v>
      </c>
      <c r="U35" s="124">
        <v>2</v>
      </c>
      <c r="V35" s="111" t="s">
        <v>3332</v>
      </c>
      <c r="W35" s="111">
        <v>0</v>
      </c>
      <c r="X35" s="111" t="s">
        <v>3332</v>
      </c>
      <c r="Y35" s="128">
        <v>0</v>
      </c>
      <c r="Z35" s="117" t="s">
        <v>3621</v>
      </c>
      <c r="AA35" s="117" t="s">
        <v>3622</v>
      </c>
      <c r="AB35" s="117" t="s">
        <v>3623</v>
      </c>
    </row>
    <row r="36" spans="1:28" ht="54" customHeight="1">
      <c r="A36" s="116" t="s">
        <v>3624</v>
      </c>
      <c r="B36" s="117" t="s">
        <v>3625</v>
      </c>
      <c r="C36" s="117" t="s">
        <v>3626</v>
      </c>
      <c r="D36" s="117" t="s">
        <v>3327</v>
      </c>
      <c r="E36" s="116" t="s">
        <v>3627</v>
      </c>
      <c r="F36" s="117" t="s">
        <v>3628</v>
      </c>
      <c r="G36" s="111"/>
      <c r="H36" s="111" t="s">
        <v>3382</v>
      </c>
      <c r="I36" s="111" t="s">
        <v>1777</v>
      </c>
      <c r="J36" s="111"/>
      <c r="K36" s="111" t="s">
        <v>3629</v>
      </c>
      <c r="L36" s="111" t="s">
        <v>3630</v>
      </c>
      <c r="M36" s="111" t="s">
        <v>3332</v>
      </c>
      <c r="N36" s="124">
        <v>0</v>
      </c>
      <c r="O36" s="111">
        <v>0</v>
      </c>
      <c r="P36" s="111" t="s">
        <v>3333</v>
      </c>
      <c r="Q36" s="128"/>
      <c r="R36" s="132"/>
      <c r="S36" s="111" t="s">
        <v>3332</v>
      </c>
      <c r="T36" s="124">
        <v>0</v>
      </c>
      <c r="U36" s="124">
        <v>0</v>
      </c>
      <c r="V36" s="111" t="s">
        <v>3631</v>
      </c>
      <c r="W36" s="111">
        <v>0</v>
      </c>
      <c r="X36" s="111" t="s">
        <v>3632</v>
      </c>
      <c r="Y36" s="128">
        <v>0</v>
      </c>
      <c r="Z36" s="117" t="s">
        <v>3633</v>
      </c>
      <c r="AA36" s="117" t="s">
        <v>3332</v>
      </c>
      <c r="AB36" s="117" t="s">
        <v>3634</v>
      </c>
    </row>
    <row r="37" spans="1:28" ht="54" customHeight="1">
      <c r="A37" s="118" t="s">
        <v>3635</v>
      </c>
      <c r="B37" s="119" t="s">
        <v>3514</v>
      </c>
      <c r="C37" s="119" t="s">
        <v>3515</v>
      </c>
      <c r="D37" s="119" t="s">
        <v>3636</v>
      </c>
      <c r="E37" s="118" t="s">
        <v>3637</v>
      </c>
      <c r="F37" s="119" t="s">
        <v>3638</v>
      </c>
      <c r="G37" s="112"/>
      <c r="H37" s="112" t="s">
        <v>3639</v>
      </c>
      <c r="I37" s="112" t="s">
        <v>2646</v>
      </c>
      <c r="J37" s="112"/>
      <c r="K37" s="112" t="s">
        <v>3640</v>
      </c>
      <c r="L37" s="112" t="s">
        <v>3641</v>
      </c>
      <c r="M37" s="112" t="s">
        <v>3332</v>
      </c>
      <c r="N37" s="125">
        <v>0</v>
      </c>
      <c r="O37" s="112">
        <v>0</v>
      </c>
      <c r="P37" s="112" t="s">
        <v>3333</v>
      </c>
      <c r="Q37" s="129"/>
      <c r="R37" s="133"/>
      <c r="S37" s="112" t="s">
        <v>3521</v>
      </c>
      <c r="T37" s="125">
        <v>0</v>
      </c>
      <c r="U37" s="125">
        <v>0.5</v>
      </c>
      <c r="V37" s="112" t="s">
        <v>3642</v>
      </c>
      <c r="W37" s="112">
        <v>-1</v>
      </c>
      <c r="X37" s="112" t="s">
        <v>3643</v>
      </c>
      <c r="Y37" s="129">
        <v>0</v>
      </c>
      <c r="Z37" s="119" t="s">
        <v>3644</v>
      </c>
      <c r="AA37" s="119" t="s">
        <v>3332</v>
      </c>
      <c r="AB37" s="119" t="s">
        <v>3645</v>
      </c>
    </row>
    <row r="38" spans="1:28" ht="54" customHeight="1">
      <c r="A38" s="118" t="s">
        <v>3646</v>
      </c>
      <c r="B38" s="119" t="s">
        <v>3593</v>
      </c>
      <c r="C38" s="119" t="s">
        <v>3602</v>
      </c>
      <c r="D38" s="119" t="s">
        <v>3636</v>
      </c>
      <c r="E38" s="118" t="s">
        <v>3647</v>
      </c>
      <c r="F38" s="119" t="s">
        <v>3648</v>
      </c>
      <c r="G38" s="112"/>
      <c r="H38" s="112" t="s">
        <v>3639</v>
      </c>
      <c r="I38" s="112" t="s">
        <v>2658</v>
      </c>
      <c r="J38" s="112"/>
      <c r="K38" s="112" t="s">
        <v>3640</v>
      </c>
      <c r="L38" s="112" t="s">
        <v>3649</v>
      </c>
      <c r="M38" s="112" t="s">
        <v>3332</v>
      </c>
      <c r="N38" s="125">
        <v>0</v>
      </c>
      <c r="O38" s="112">
        <v>0</v>
      </c>
      <c r="P38" s="112" t="s">
        <v>3333</v>
      </c>
      <c r="Q38" s="129"/>
      <c r="R38" s="133"/>
      <c r="S38" s="112" t="s">
        <v>3374</v>
      </c>
      <c r="T38" s="125">
        <v>0</v>
      </c>
      <c r="U38" s="125">
        <v>0.4</v>
      </c>
      <c r="V38" s="112" t="s">
        <v>3650</v>
      </c>
      <c r="W38" s="112">
        <v>-100</v>
      </c>
      <c r="X38" s="112" t="s">
        <v>3365</v>
      </c>
      <c r="Y38" s="129">
        <v>0</v>
      </c>
      <c r="Z38" s="119" t="s">
        <v>3651</v>
      </c>
      <c r="AA38" s="119" t="s">
        <v>3332</v>
      </c>
      <c r="AB38" s="119" t="s">
        <v>3652</v>
      </c>
    </row>
    <row r="39" spans="1:28" ht="54" customHeight="1">
      <c r="A39" s="120" t="s">
        <v>3358</v>
      </c>
      <c r="B39" s="121" t="s">
        <v>3653</v>
      </c>
      <c r="C39" s="121" t="s">
        <v>3654</v>
      </c>
      <c r="D39" s="121" t="s">
        <v>3655</v>
      </c>
      <c r="E39" s="120" t="s">
        <v>3656</v>
      </c>
      <c r="F39" s="121" t="s">
        <v>3657</v>
      </c>
      <c r="G39" s="113"/>
      <c r="H39" s="113" t="s">
        <v>3658</v>
      </c>
      <c r="I39" s="113" t="s">
        <v>3659</v>
      </c>
      <c r="J39" s="113" t="s">
        <v>3660</v>
      </c>
      <c r="K39" s="113" t="s">
        <v>3640</v>
      </c>
      <c r="L39" s="113" t="s">
        <v>3661</v>
      </c>
      <c r="M39" s="113" t="s">
        <v>3332</v>
      </c>
      <c r="N39" s="126">
        <v>0</v>
      </c>
      <c r="O39" s="113">
        <v>0</v>
      </c>
      <c r="P39" s="113" t="s">
        <v>3333</v>
      </c>
      <c r="Q39" s="130"/>
      <c r="R39" s="134"/>
      <c r="S39" s="113" t="s">
        <v>3332</v>
      </c>
      <c r="T39" s="126">
        <v>0</v>
      </c>
      <c r="U39" s="126">
        <v>0</v>
      </c>
      <c r="V39" s="113" t="s">
        <v>3662</v>
      </c>
      <c r="W39" s="113">
        <v>-1</v>
      </c>
      <c r="X39" s="113" t="s">
        <v>3663</v>
      </c>
      <c r="Y39" s="130">
        <v>1</v>
      </c>
      <c r="Z39" s="121" t="s">
        <v>3664</v>
      </c>
      <c r="AA39" s="121" t="s">
        <v>3332</v>
      </c>
      <c r="AB39" s="121" t="s">
        <v>3665</v>
      </c>
    </row>
    <row r="40" spans="1:28" ht="54" customHeight="1">
      <c r="A40" s="120" t="s">
        <v>3492</v>
      </c>
      <c r="B40" s="121" t="s">
        <v>3653</v>
      </c>
      <c r="C40" s="121" t="s">
        <v>3666</v>
      </c>
      <c r="D40" s="121" t="s">
        <v>3655</v>
      </c>
      <c r="E40" s="120" t="s">
        <v>3667</v>
      </c>
      <c r="F40" s="121" t="s">
        <v>3668</v>
      </c>
      <c r="G40" s="113"/>
      <c r="H40" s="113" t="s">
        <v>3658</v>
      </c>
      <c r="I40" s="113" t="s">
        <v>3659</v>
      </c>
      <c r="J40" s="113" t="s">
        <v>3669</v>
      </c>
      <c r="K40" s="113" t="s">
        <v>3640</v>
      </c>
      <c r="L40" s="113" t="s">
        <v>3670</v>
      </c>
      <c r="M40" s="113" t="s">
        <v>3332</v>
      </c>
      <c r="N40" s="126">
        <v>0</v>
      </c>
      <c r="O40" s="113">
        <v>0</v>
      </c>
      <c r="P40" s="113" t="s">
        <v>3333</v>
      </c>
      <c r="Q40" s="130"/>
      <c r="R40" s="134"/>
      <c r="S40" s="113" t="s">
        <v>3332</v>
      </c>
      <c r="T40" s="126">
        <v>0</v>
      </c>
      <c r="U40" s="126">
        <v>0</v>
      </c>
      <c r="V40" s="113" t="s">
        <v>3671</v>
      </c>
      <c r="W40" s="113">
        <v>1.5</v>
      </c>
      <c r="X40" s="113" t="s">
        <v>3672</v>
      </c>
      <c r="Y40" s="130">
        <v>0</v>
      </c>
      <c r="Z40" s="121" t="s">
        <v>3673</v>
      </c>
      <c r="AA40" s="121" t="s">
        <v>3332</v>
      </c>
      <c r="AB40" s="121" t="s">
        <v>3674</v>
      </c>
    </row>
    <row r="41" spans="1:28" ht="54" customHeight="1">
      <c r="A41" s="120" t="s">
        <v>3675</v>
      </c>
      <c r="B41" s="121" t="s">
        <v>3653</v>
      </c>
      <c r="C41" s="121" t="s">
        <v>3676</v>
      </c>
      <c r="D41" s="121" t="s">
        <v>3655</v>
      </c>
      <c r="E41" s="120" t="s">
        <v>3677</v>
      </c>
      <c r="F41" s="121" t="s">
        <v>3678</v>
      </c>
      <c r="G41" s="113"/>
      <c r="H41" s="113" t="s">
        <v>3658</v>
      </c>
      <c r="I41" s="113" t="s">
        <v>3659</v>
      </c>
      <c r="J41" s="113" t="s">
        <v>3679</v>
      </c>
      <c r="K41" s="113" t="s">
        <v>3640</v>
      </c>
      <c r="L41" s="113" t="s">
        <v>3680</v>
      </c>
      <c r="M41" s="113" t="s">
        <v>3332</v>
      </c>
      <c r="N41" s="126">
        <v>0</v>
      </c>
      <c r="O41" s="113">
        <v>0</v>
      </c>
      <c r="P41" s="113" t="s">
        <v>3333</v>
      </c>
      <c r="Q41" s="130"/>
      <c r="R41" s="134"/>
      <c r="S41" s="113" t="s">
        <v>3332</v>
      </c>
      <c r="T41" s="126">
        <v>0</v>
      </c>
      <c r="U41" s="126">
        <v>0</v>
      </c>
      <c r="V41" s="113" t="s">
        <v>3364</v>
      </c>
      <c r="W41" s="113">
        <v>-40</v>
      </c>
      <c r="X41" s="113" t="s">
        <v>3365</v>
      </c>
      <c r="Y41" s="130">
        <v>3</v>
      </c>
      <c r="Z41" s="121" t="s">
        <v>3664</v>
      </c>
      <c r="AA41" s="121" t="s">
        <v>3332</v>
      </c>
      <c r="AB41" s="121" t="s">
        <v>3681</v>
      </c>
    </row>
    <row r="42" spans="1:28" ht="54" customHeight="1">
      <c r="A42" s="120" t="s">
        <v>3682</v>
      </c>
      <c r="B42" s="121" t="s">
        <v>3653</v>
      </c>
      <c r="C42" s="121" t="s">
        <v>3683</v>
      </c>
      <c r="D42" s="121" t="s">
        <v>3655</v>
      </c>
      <c r="E42" s="120" t="s">
        <v>3684</v>
      </c>
      <c r="F42" s="121" t="s">
        <v>3685</v>
      </c>
      <c r="G42" s="113"/>
      <c r="H42" s="113" t="s">
        <v>3686</v>
      </c>
      <c r="I42" s="113" t="s">
        <v>3687</v>
      </c>
      <c r="J42" s="113"/>
      <c r="K42" s="113" t="s">
        <v>3640</v>
      </c>
      <c r="L42" s="113" t="s">
        <v>3688</v>
      </c>
      <c r="M42" s="113" t="s">
        <v>3332</v>
      </c>
      <c r="N42" s="126">
        <v>0</v>
      </c>
      <c r="O42" s="113">
        <v>0</v>
      </c>
      <c r="P42" s="113" t="s">
        <v>3333</v>
      </c>
      <c r="Q42" s="130"/>
      <c r="R42" s="134"/>
      <c r="S42" s="113" t="s">
        <v>3332</v>
      </c>
      <c r="T42" s="126">
        <v>0</v>
      </c>
      <c r="U42" s="126">
        <v>0</v>
      </c>
      <c r="V42" s="113" t="s">
        <v>2223</v>
      </c>
      <c r="W42" s="113">
        <v>20</v>
      </c>
      <c r="X42" s="113" t="s">
        <v>3365</v>
      </c>
      <c r="Y42" s="130">
        <v>6</v>
      </c>
      <c r="Z42" s="121" t="s">
        <v>3664</v>
      </c>
      <c r="AA42" s="121" t="s">
        <v>3332</v>
      </c>
      <c r="AB42" s="121" t="s">
        <v>3689</v>
      </c>
    </row>
    <row r="43" spans="1:28" ht="54" customHeight="1">
      <c r="A43" s="120" t="s">
        <v>3690</v>
      </c>
      <c r="B43" s="121" t="s">
        <v>3653</v>
      </c>
      <c r="C43" s="121" t="s">
        <v>3691</v>
      </c>
      <c r="D43" s="121" t="s">
        <v>3655</v>
      </c>
      <c r="E43" s="120" t="s">
        <v>3510</v>
      </c>
      <c r="F43" s="121" t="s">
        <v>3692</v>
      </c>
      <c r="G43" s="113"/>
      <c r="H43" s="113" t="s">
        <v>3686</v>
      </c>
      <c r="I43" s="113" t="s">
        <v>3687</v>
      </c>
      <c r="J43" s="113"/>
      <c r="K43" s="113" t="s">
        <v>3640</v>
      </c>
      <c r="L43" s="113" t="s">
        <v>3693</v>
      </c>
      <c r="M43" s="113" t="s">
        <v>3332</v>
      </c>
      <c r="N43" s="126">
        <v>0</v>
      </c>
      <c r="O43" s="113">
        <v>0</v>
      </c>
      <c r="P43" s="113" t="s">
        <v>3333</v>
      </c>
      <c r="Q43" s="130"/>
      <c r="R43" s="134"/>
      <c r="S43" s="113" t="s">
        <v>3332</v>
      </c>
      <c r="T43" s="126">
        <v>0</v>
      </c>
      <c r="U43" s="126">
        <v>0</v>
      </c>
      <c r="V43" s="113" t="s">
        <v>3510</v>
      </c>
      <c r="W43" s="113">
        <v>20</v>
      </c>
      <c r="X43" s="113" t="s">
        <v>3365</v>
      </c>
      <c r="Y43" s="130">
        <v>6</v>
      </c>
      <c r="Z43" s="121" t="s">
        <v>3694</v>
      </c>
      <c r="AA43" s="121" t="s">
        <v>3332</v>
      </c>
      <c r="AB43" s="121" t="s">
        <v>3695</v>
      </c>
    </row>
    <row r="44" spans="1:28" ht="54" customHeight="1">
      <c r="A44" s="120" t="s">
        <v>3696</v>
      </c>
      <c r="B44" s="121" t="s">
        <v>3653</v>
      </c>
      <c r="C44" s="121" t="s">
        <v>3697</v>
      </c>
      <c r="D44" s="121" t="s">
        <v>3655</v>
      </c>
      <c r="E44" s="120" t="s">
        <v>3698</v>
      </c>
      <c r="F44" s="121" t="s">
        <v>3699</v>
      </c>
      <c r="G44" s="113"/>
      <c r="H44" s="113" t="s">
        <v>3700</v>
      </c>
      <c r="I44" s="113" t="s">
        <v>1777</v>
      </c>
      <c r="J44" s="113" t="s">
        <v>3701</v>
      </c>
      <c r="K44" s="113" t="s">
        <v>3640</v>
      </c>
      <c r="L44" s="113" t="s">
        <v>3702</v>
      </c>
      <c r="M44" s="113" t="s">
        <v>3332</v>
      </c>
      <c r="N44" s="126">
        <v>0</v>
      </c>
      <c r="O44" s="113">
        <v>0</v>
      </c>
      <c r="P44" s="113" t="s">
        <v>3333</v>
      </c>
      <c r="Q44" s="130"/>
      <c r="R44" s="134"/>
      <c r="S44" s="113" t="s">
        <v>3332</v>
      </c>
      <c r="T44" s="126">
        <v>0</v>
      </c>
      <c r="U44" s="126">
        <v>0</v>
      </c>
      <c r="V44" s="113" t="s">
        <v>3703</v>
      </c>
      <c r="W44" s="113">
        <v>-1</v>
      </c>
      <c r="X44" s="113" t="s">
        <v>3704</v>
      </c>
      <c r="Y44" s="130">
        <v>2.5</v>
      </c>
      <c r="Z44" s="121" t="s">
        <v>3664</v>
      </c>
      <c r="AA44" s="121" t="s">
        <v>3332</v>
      </c>
      <c r="AB44" s="121" t="s">
        <v>3705</v>
      </c>
    </row>
    <row r="45" spans="1:28" ht="54" customHeight="1">
      <c r="A45" s="120" t="s">
        <v>3437</v>
      </c>
      <c r="B45" s="121" t="s">
        <v>3653</v>
      </c>
      <c r="C45" s="121" t="s">
        <v>3683</v>
      </c>
      <c r="D45" s="121" t="s">
        <v>3655</v>
      </c>
      <c r="E45" s="120" t="s">
        <v>3706</v>
      </c>
      <c r="F45" s="121" t="s">
        <v>3707</v>
      </c>
      <c r="G45" s="113"/>
      <c r="H45" s="113" t="s">
        <v>3658</v>
      </c>
      <c r="I45" s="113" t="s">
        <v>3708</v>
      </c>
      <c r="J45" s="113" t="s">
        <v>3709</v>
      </c>
      <c r="K45" s="113" t="s">
        <v>3640</v>
      </c>
      <c r="L45" s="113" t="s">
        <v>3710</v>
      </c>
      <c r="M45" s="113" t="s">
        <v>3332</v>
      </c>
      <c r="N45" s="126">
        <v>0</v>
      </c>
      <c r="O45" s="113">
        <v>0</v>
      </c>
      <c r="P45" s="113" t="s">
        <v>3333</v>
      </c>
      <c r="Q45" s="130"/>
      <c r="R45" s="134"/>
      <c r="S45" s="113" t="s">
        <v>3332</v>
      </c>
      <c r="T45" s="126">
        <v>0</v>
      </c>
      <c r="U45" s="126">
        <v>0</v>
      </c>
      <c r="V45" s="113" t="s">
        <v>3711</v>
      </c>
      <c r="W45" s="113">
        <v>1</v>
      </c>
      <c r="X45" s="113" t="s">
        <v>3704</v>
      </c>
      <c r="Y45" s="130">
        <v>4</v>
      </c>
      <c r="Z45" s="121" t="s">
        <v>3712</v>
      </c>
      <c r="AA45" s="121" t="s">
        <v>3332</v>
      </c>
      <c r="AB45" s="121" t="s">
        <v>3713</v>
      </c>
    </row>
    <row r="46" spans="1:28" ht="54" customHeight="1">
      <c r="A46" s="120" t="s">
        <v>3714</v>
      </c>
      <c r="B46" s="121" t="s">
        <v>3653</v>
      </c>
      <c r="C46" s="121" t="s">
        <v>3715</v>
      </c>
      <c r="D46" s="121" t="s">
        <v>3655</v>
      </c>
      <c r="E46" s="120" t="s">
        <v>3716</v>
      </c>
      <c r="F46" s="121" t="s">
        <v>3717</v>
      </c>
      <c r="G46" s="113"/>
      <c r="H46" s="113" t="s">
        <v>3658</v>
      </c>
      <c r="I46" s="113" t="s">
        <v>3718</v>
      </c>
      <c r="J46" s="113" t="s">
        <v>2396</v>
      </c>
      <c r="K46" s="113" t="s">
        <v>3640</v>
      </c>
      <c r="L46" s="113" t="s">
        <v>3719</v>
      </c>
      <c r="M46" s="113" t="s">
        <v>3332</v>
      </c>
      <c r="N46" s="126">
        <v>0</v>
      </c>
      <c r="O46" s="113">
        <v>0</v>
      </c>
      <c r="P46" s="113" t="s">
        <v>3333</v>
      </c>
      <c r="Q46" s="130"/>
      <c r="R46" s="134"/>
      <c r="S46" s="113" t="s">
        <v>3332</v>
      </c>
      <c r="T46" s="126">
        <v>0</v>
      </c>
      <c r="U46" s="126">
        <v>0</v>
      </c>
      <c r="V46" s="113" t="s">
        <v>2396</v>
      </c>
      <c r="W46" s="113">
        <v>70</v>
      </c>
      <c r="X46" s="113" t="s">
        <v>3365</v>
      </c>
      <c r="Y46" s="130">
        <v>5</v>
      </c>
      <c r="Z46" s="121" t="s">
        <v>3720</v>
      </c>
      <c r="AA46" s="121" t="s">
        <v>3332</v>
      </c>
      <c r="AB46" s="121" t="s">
        <v>3721</v>
      </c>
    </row>
    <row r="47" spans="1:28" ht="54" customHeight="1">
      <c r="A47" s="120" t="s">
        <v>3722</v>
      </c>
      <c r="B47" s="121" t="s">
        <v>3653</v>
      </c>
      <c r="C47" s="121" t="s">
        <v>3723</v>
      </c>
      <c r="D47" s="121" t="s">
        <v>3655</v>
      </c>
      <c r="E47" s="120" t="s">
        <v>3724</v>
      </c>
      <c r="F47" s="121" t="s">
        <v>3725</v>
      </c>
      <c r="G47" s="113"/>
      <c r="H47" s="113" t="s">
        <v>3658</v>
      </c>
      <c r="I47" s="113" t="s">
        <v>3659</v>
      </c>
      <c r="J47" s="113" t="s">
        <v>3726</v>
      </c>
      <c r="K47" s="113" t="s">
        <v>3640</v>
      </c>
      <c r="L47" s="113" t="s">
        <v>3727</v>
      </c>
      <c r="M47" s="113" t="s">
        <v>3332</v>
      </c>
      <c r="N47" s="126">
        <v>0</v>
      </c>
      <c r="O47" s="113">
        <v>0</v>
      </c>
      <c r="P47" s="113" t="s">
        <v>3333</v>
      </c>
      <c r="Q47" s="130"/>
      <c r="R47" s="134"/>
      <c r="S47" s="113" t="s">
        <v>3332</v>
      </c>
      <c r="T47" s="126">
        <v>0</v>
      </c>
      <c r="U47" s="126">
        <v>0</v>
      </c>
      <c r="V47" s="113" t="s">
        <v>3364</v>
      </c>
      <c r="W47" s="113">
        <v>-100</v>
      </c>
      <c r="X47" s="113" t="s">
        <v>3365</v>
      </c>
      <c r="Y47" s="130">
        <v>1.5</v>
      </c>
      <c r="Z47" s="121" t="s">
        <v>3728</v>
      </c>
      <c r="AA47" s="121" t="s">
        <v>3332</v>
      </c>
      <c r="AB47" s="121" t="s">
        <v>3729</v>
      </c>
    </row>
    <row r="48" spans="1:28" ht="54" customHeight="1">
      <c r="A48" s="120" t="s">
        <v>3428</v>
      </c>
      <c r="B48" s="121" t="s">
        <v>3653</v>
      </c>
      <c r="C48" s="121" t="s">
        <v>3730</v>
      </c>
      <c r="D48" s="121" t="s">
        <v>3655</v>
      </c>
      <c r="E48" s="120" t="s">
        <v>3731</v>
      </c>
      <c r="F48" s="121" t="s">
        <v>3732</v>
      </c>
      <c r="G48" s="113"/>
      <c r="H48" s="113" t="s">
        <v>3658</v>
      </c>
      <c r="I48" s="113" t="s">
        <v>2266</v>
      </c>
      <c r="J48" s="113" t="s">
        <v>3733</v>
      </c>
      <c r="K48" s="113" t="s">
        <v>3640</v>
      </c>
      <c r="L48" s="113" t="s">
        <v>3734</v>
      </c>
      <c r="M48" s="113" t="s">
        <v>3332</v>
      </c>
      <c r="N48" s="126">
        <v>0</v>
      </c>
      <c r="O48" s="113">
        <v>0</v>
      </c>
      <c r="P48" s="113" t="s">
        <v>3333</v>
      </c>
      <c r="Q48" s="130"/>
      <c r="R48" s="134"/>
      <c r="S48" s="113" t="s">
        <v>3332</v>
      </c>
      <c r="T48" s="126">
        <v>0</v>
      </c>
      <c r="U48" s="126">
        <v>0</v>
      </c>
      <c r="V48" s="113" t="s">
        <v>3735</v>
      </c>
      <c r="W48" s="113">
        <v>1</v>
      </c>
      <c r="X48" s="113" t="s">
        <v>3435</v>
      </c>
      <c r="Y48" s="130">
        <v>4</v>
      </c>
      <c r="Z48" s="121" t="s">
        <v>3736</v>
      </c>
      <c r="AA48" s="121" t="s">
        <v>3332</v>
      </c>
      <c r="AB48" s="121" t="s">
        <v>3737</v>
      </c>
    </row>
    <row r="49" spans="1:28" ht="54" customHeight="1">
      <c r="A49" s="120" t="s">
        <v>3738</v>
      </c>
      <c r="B49" s="121" t="s">
        <v>3739</v>
      </c>
      <c r="C49" s="121" t="s">
        <v>3338</v>
      </c>
      <c r="D49" s="121" t="s">
        <v>3655</v>
      </c>
      <c r="E49" s="120" t="s">
        <v>3740</v>
      </c>
      <c r="F49" s="121" t="s">
        <v>3741</v>
      </c>
      <c r="G49" s="113"/>
      <c r="H49" s="113" t="s">
        <v>3686</v>
      </c>
      <c r="I49" s="113" t="s">
        <v>1777</v>
      </c>
      <c r="J49" s="113"/>
      <c r="K49" s="113" t="s">
        <v>3640</v>
      </c>
      <c r="L49" s="113" t="s">
        <v>3742</v>
      </c>
      <c r="M49" s="113" t="s">
        <v>3332</v>
      </c>
      <c r="N49" s="126">
        <v>0</v>
      </c>
      <c r="O49" s="113">
        <v>0</v>
      </c>
      <c r="P49" s="113" t="s">
        <v>3333</v>
      </c>
      <c r="Q49" s="130"/>
      <c r="R49" s="134"/>
      <c r="S49" s="113" t="s">
        <v>3332</v>
      </c>
      <c r="T49" s="126">
        <v>0</v>
      </c>
      <c r="U49" s="126">
        <v>0</v>
      </c>
      <c r="V49" s="113" t="s">
        <v>2223</v>
      </c>
      <c r="W49" s="113">
        <v>990</v>
      </c>
      <c r="X49" s="113" t="s">
        <v>3343</v>
      </c>
      <c r="Y49" s="130">
        <v>0.8</v>
      </c>
      <c r="Z49" s="121" t="s">
        <v>3743</v>
      </c>
      <c r="AA49" s="121" t="s">
        <v>3744</v>
      </c>
      <c r="AB49" s="121" t="s">
        <v>3745</v>
      </c>
    </row>
    <row r="50" spans="1:28" ht="54" customHeight="1">
      <c r="A50" s="120" t="s">
        <v>3744</v>
      </c>
      <c r="B50" s="121" t="s">
        <v>3739</v>
      </c>
      <c r="C50" s="121" t="s">
        <v>3338</v>
      </c>
      <c r="D50" s="121" t="s">
        <v>3655</v>
      </c>
      <c r="E50" s="120" t="s">
        <v>3746</v>
      </c>
      <c r="F50" s="121" t="s">
        <v>3747</v>
      </c>
      <c r="G50" s="113"/>
      <c r="H50" s="113" t="s">
        <v>3748</v>
      </c>
      <c r="I50" s="113" t="s">
        <v>3749</v>
      </c>
      <c r="J50" s="113"/>
      <c r="K50" s="113" t="s">
        <v>3640</v>
      </c>
      <c r="L50" s="113" t="s">
        <v>3750</v>
      </c>
      <c r="M50" s="113" t="s">
        <v>3751</v>
      </c>
      <c r="N50" s="126">
        <v>0</v>
      </c>
      <c r="O50" s="113">
        <v>0</v>
      </c>
      <c r="P50" s="113" t="s">
        <v>3752</v>
      </c>
      <c r="Q50" s="130"/>
      <c r="R50" s="134"/>
      <c r="S50" s="113" t="s">
        <v>3332</v>
      </c>
      <c r="T50" s="126">
        <v>0</v>
      </c>
      <c r="U50" s="126">
        <v>0</v>
      </c>
      <c r="V50" s="113" t="s">
        <v>3753</v>
      </c>
      <c r="W50" s="113">
        <v>-1</v>
      </c>
      <c r="X50" s="113" t="s">
        <v>3754</v>
      </c>
      <c r="Y50" s="130">
        <v>0</v>
      </c>
      <c r="Z50" s="121" t="s">
        <v>3755</v>
      </c>
      <c r="AA50" s="121" t="s">
        <v>3332</v>
      </c>
      <c r="AB50" s="121" t="s">
        <v>3756</v>
      </c>
    </row>
    <row r="51" spans="1:28" ht="54" customHeight="1">
      <c r="A51" s="120" t="s">
        <v>3543</v>
      </c>
      <c r="B51" s="121" t="s">
        <v>3534</v>
      </c>
      <c r="C51" s="121" t="s">
        <v>3535</v>
      </c>
      <c r="D51" s="121" t="s">
        <v>3655</v>
      </c>
      <c r="E51" s="120" t="s">
        <v>2023</v>
      </c>
      <c r="F51" s="121" t="s">
        <v>3757</v>
      </c>
      <c r="G51" s="113"/>
      <c r="H51" s="113" t="s">
        <v>3686</v>
      </c>
      <c r="I51" s="113" t="s">
        <v>1777</v>
      </c>
      <c r="J51" s="113"/>
      <c r="K51" s="113" t="s">
        <v>3640</v>
      </c>
      <c r="L51" s="113" t="s">
        <v>3758</v>
      </c>
      <c r="M51" s="113" t="s">
        <v>3332</v>
      </c>
      <c r="N51" s="126">
        <v>0</v>
      </c>
      <c r="O51" s="113">
        <v>0</v>
      </c>
      <c r="P51" s="113" t="s">
        <v>3333</v>
      </c>
      <c r="Q51" s="130"/>
      <c r="R51" s="134"/>
      <c r="S51" s="113" t="s">
        <v>3332</v>
      </c>
      <c r="T51" s="126">
        <v>0</v>
      </c>
      <c r="U51" s="126">
        <v>0</v>
      </c>
      <c r="V51" s="113" t="s">
        <v>3541</v>
      </c>
      <c r="W51" s="113">
        <v>-100</v>
      </c>
      <c r="X51" s="113" t="s">
        <v>3365</v>
      </c>
      <c r="Y51" s="130">
        <v>10</v>
      </c>
      <c r="Z51" s="121" t="s">
        <v>3664</v>
      </c>
      <c r="AA51" s="121" t="s">
        <v>3332</v>
      </c>
      <c r="AB51" s="121" t="s">
        <v>3759</v>
      </c>
    </row>
    <row r="52" spans="1:28" ht="54" customHeight="1">
      <c r="A52" s="120" t="s">
        <v>3583</v>
      </c>
      <c r="B52" s="121" t="s">
        <v>3571</v>
      </c>
      <c r="C52" s="121" t="s">
        <v>3578</v>
      </c>
      <c r="D52" s="121" t="s">
        <v>3655</v>
      </c>
      <c r="E52" s="120" t="s">
        <v>2045</v>
      </c>
      <c r="F52" s="121" t="s">
        <v>3760</v>
      </c>
      <c r="G52" s="113"/>
      <c r="H52" s="113" t="s">
        <v>3686</v>
      </c>
      <c r="I52" s="113" t="s">
        <v>1777</v>
      </c>
      <c r="J52" s="113"/>
      <c r="K52" s="113" t="s">
        <v>3640</v>
      </c>
      <c r="L52" s="113" t="s">
        <v>3761</v>
      </c>
      <c r="M52" s="113" t="s">
        <v>3332</v>
      </c>
      <c r="N52" s="126">
        <v>0</v>
      </c>
      <c r="O52" s="113">
        <v>0</v>
      </c>
      <c r="P52" s="113" t="s">
        <v>3333</v>
      </c>
      <c r="Q52" s="130"/>
      <c r="R52" s="134"/>
      <c r="S52" s="113" t="s">
        <v>3332</v>
      </c>
      <c r="T52" s="126">
        <v>0</v>
      </c>
      <c r="U52" s="126">
        <v>0</v>
      </c>
      <c r="V52" s="113" t="s">
        <v>3452</v>
      </c>
      <c r="W52" s="113">
        <v>-100</v>
      </c>
      <c r="X52" s="113" t="s">
        <v>3365</v>
      </c>
      <c r="Y52" s="130">
        <v>8</v>
      </c>
      <c r="Z52" s="121" t="s">
        <v>3664</v>
      </c>
      <c r="AA52" s="121" t="s">
        <v>3332</v>
      </c>
      <c r="AB52" s="121" t="s">
        <v>3762</v>
      </c>
    </row>
    <row r="53" spans="1:28" ht="54" customHeight="1">
      <c r="A53" s="120" t="s">
        <v>3622</v>
      </c>
      <c r="B53" s="121" t="s">
        <v>3613</v>
      </c>
      <c r="C53" s="121" t="s">
        <v>3614</v>
      </c>
      <c r="D53" s="121" t="s">
        <v>3655</v>
      </c>
      <c r="E53" s="120" t="s">
        <v>3618</v>
      </c>
      <c r="F53" s="121" t="s">
        <v>3763</v>
      </c>
      <c r="G53" s="113"/>
      <c r="H53" s="113" t="s">
        <v>3764</v>
      </c>
      <c r="I53" s="113" t="s">
        <v>3617</v>
      </c>
      <c r="J53" s="113" t="s">
        <v>3765</v>
      </c>
      <c r="K53" s="113" t="s">
        <v>3640</v>
      </c>
      <c r="L53" s="113" t="s">
        <v>3766</v>
      </c>
      <c r="M53" s="113" t="s">
        <v>3332</v>
      </c>
      <c r="N53" s="126">
        <v>0</v>
      </c>
      <c r="O53" s="113">
        <v>0</v>
      </c>
      <c r="P53" s="113" t="s">
        <v>3333</v>
      </c>
      <c r="Q53" s="130"/>
      <c r="R53" s="134"/>
      <c r="S53" s="113" t="s">
        <v>3332</v>
      </c>
      <c r="T53" s="126">
        <v>0</v>
      </c>
      <c r="U53" s="126">
        <v>0</v>
      </c>
      <c r="V53" s="113" t="s">
        <v>3767</v>
      </c>
      <c r="W53" s="113">
        <v>1</v>
      </c>
      <c r="X53" s="113" t="s">
        <v>3663</v>
      </c>
      <c r="Y53" s="130">
        <v>0</v>
      </c>
      <c r="Z53" s="121" t="s">
        <v>3768</v>
      </c>
      <c r="AA53" s="121" t="s">
        <v>3332</v>
      </c>
      <c r="AB53" s="121" t="s">
        <v>3769</v>
      </c>
    </row>
    <row r="54" spans="1:28" ht="54" customHeight="1">
      <c r="A54" s="120" t="s">
        <v>3503</v>
      </c>
      <c r="B54" s="121" t="s">
        <v>3770</v>
      </c>
      <c r="C54" s="121" t="s">
        <v>3771</v>
      </c>
      <c r="D54" s="121" t="s">
        <v>3655</v>
      </c>
      <c r="E54" s="120" t="s">
        <v>3772</v>
      </c>
      <c r="F54" s="121" t="s">
        <v>3773</v>
      </c>
      <c r="G54" s="113"/>
      <c r="H54" s="113" t="s">
        <v>3686</v>
      </c>
      <c r="I54" s="113" t="s">
        <v>3774</v>
      </c>
      <c r="J54" s="113"/>
      <c r="K54" s="113" t="s">
        <v>3640</v>
      </c>
      <c r="L54" s="113" t="s">
        <v>3775</v>
      </c>
      <c r="M54" s="113" t="s">
        <v>3332</v>
      </c>
      <c r="N54" s="126">
        <v>0</v>
      </c>
      <c r="O54" s="113">
        <v>0</v>
      </c>
      <c r="P54" s="113" t="s">
        <v>3333</v>
      </c>
      <c r="Q54" s="130"/>
      <c r="R54" s="134"/>
      <c r="S54" s="113" t="s">
        <v>3332</v>
      </c>
      <c r="T54" s="126">
        <v>0</v>
      </c>
      <c r="U54" s="126">
        <v>0</v>
      </c>
      <c r="V54" s="113" t="s">
        <v>3776</v>
      </c>
      <c r="W54" s="113">
        <v>1</v>
      </c>
      <c r="X54" s="113" t="s">
        <v>3777</v>
      </c>
      <c r="Y54" s="130">
        <v>0</v>
      </c>
      <c r="Z54" s="121" t="s">
        <v>3778</v>
      </c>
      <c r="AA54" s="121" t="s">
        <v>3779</v>
      </c>
      <c r="AB54" s="121" t="s">
        <v>3780</v>
      </c>
    </row>
    <row r="55" spans="1:28" ht="54" customHeight="1">
      <c r="A55" s="120" t="s">
        <v>3781</v>
      </c>
      <c r="B55" s="121" t="s">
        <v>3782</v>
      </c>
      <c r="C55" s="121" t="s">
        <v>3783</v>
      </c>
      <c r="D55" s="121" t="s">
        <v>3655</v>
      </c>
      <c r="E55" s="120" t="s">
        <v>3784</v>
      </c>
      <c r="F55" s="121" t="s">
        <v>3785</v>
      </c>
      <c r="G55" s="113"/>
      <c r="H55" s="113" t="s">
        <v>3700</v>
      </c>
      <c r="I55" s="113" t="s">
        <v>1777</v>
      </c>
      <c r="J55" s="113" t="s">
        <v>3784</v>
      </c>
      <c r="K55" s="113" t="s">
        <v>3640</v>
      </c>
      <c r="L55" s="113" t="s">
        <v>3786</v>
      </c>
      <c r="M55" s="113" t="s">
        <v>3332</v>
      </c>
      <c r="N55" s="126">
        <v>0</v>
      </c>
      <c r="O55" s="113">
        <v>0</v>
      </c>
      <c r="P55" s="113" t="s">
        <v>3333</v>
      </c>
      <c r="Q55" s="130"/>
      <c r="R55" s="134"/>
      <c r="S55" s="113" t="s">
        <v>3332</v>
      </c>
      <c r="T55" s="126">
        <v>0</v>
      </c>
      <c r="U55" s="126">
        <v>0</v>
      </c>
      <c r="V55" s="113" t="s">
        <v>3787</v>
      </c>
      <c r="W55" s="113">
        <v>-200</v>
      </c>
      <c r="X55" s="113" t="s">
        <v>3365</v>
      </c>
      <c r="Y55" s="130">
        <v>4</v>
      </c>
      <c r="Z55" s="121" t="s">
        <v>3788</v>
      </c>
      <c r="AA55" s="121" t="s">
        <v>3332</v>
      </c>
      <c r="AB55" s="121" t="s">
        <v>3789</v>
      </c>
    </row>
    <row r="56" spans="1:28" ht="54" customHeight="1">
      <c r="A56" s="120" t="s">
        <v>3790</v>
      </c>
      <c r="B56" s="121" t="s">
        <v>3782</v>
      </c>
      <c r="C56" s="121" t="s">
        <v>3783</v>
      </c>
      <c r="D56" s="121" t="s">
        <v>3655</v>
      </c>
      <c r="E56" s="120" t="s">
        <v>3791</v>
      </c>
      <c r="F56" s="121" t="s">
        <v>3792</v>
      </c>
      <c r="G56" s="113"/>
      <c r="H56" s="113" t="s">
        <v>3700</v>
      </c>
      <c r="I56" s="113" t="s">
        <v>1777</v>
      </c>
      <c r="J56" s="113" t="s">
        <v>3793</v>
      </c>
      <c r="K56" s="113" t="s">
        <v>3640</v>
      </c>
      <c r="L56" s="113" t="s">
        <v>3794</v>
      </c>
      <c r="M56" s="113" t="s">
        <v>3332</v>
      </c>
      <c r="N56" s="126">
        <v>0</v>
      </c>
      <c r="O56" s="113">
        <v>0</v>
      </c>
      <c r="P56" s="113" t="s">
        <v>3333</v>
      </c>
      <c r="Q56" s="130"/>
      <c r="R56" s="134"/>
      <c r="S56" s="113" t="s">
        <v>3332</v>
      </c>
      <c r="T56" s="126">
        <v>0</v>
      </c>
      <c r="U56" s="126">
        <v>0</v>
      </c>
      <c r="V56" s="113" t="s">
        <v>3795</v>
      </c>
      <c r="W56" s="113">
        <v>-1</v>
      </c>
      <c r="X56" s="113" t="s">
        <v>3663</v>
      </c>
      <c r="Y56" s="130">
        <v>5</v>
      </c>
      <c r="Z56" s="121" t="s">
        <v>3796</v>
      </c>
      <c r="AA56" s="121" t="s">
        <v>3332</v>
      </c>
      <c r="AB56" s="121" t="s">
        <v>3797</v>
      </c>
    </row>
    <row r="57" spans="1:28" ht="54" customHeight="1">
      <c r="A57" s="120" t="s">
        <v>3599</v>
      </c>
      <c r="B57" s="121" t="s">
        <v>3593</v>
      </c>
      <c r="C57" s="121" t="s">
        <v>3594</v>
      </c>
      <c r="D57" s="121" t="s">
        <v>3655</v>
      </c>
      <c r="E57" s="120" t="s">
        <v>3597</v>
      </c>
      <c r="F57" s="121" t="s">
        <v>3798</v>
      </c>
      <c r="G57" s="113"/>
      <c r="H57" s="113" t="s">
        <v>3658</v>
      </c>
      <c r="I57" s="113" t="s">
        <v>3799</v>
      </c>
      <c r="J57" s="113" t="s">
        <v>3800</v>
      </c>
      <c r="K57" s="113" t="s">
        <v>3640</v>
      </c>
      <c r="L57" s="113" t="s">
        <v>3801</v>
      </c>
      <c r="M57" s="113" t="s">
        <v>3332</v>
      </c>
      <c r="N57" s="126">
        <v>0</v>
      </c>
      <c r="O57" s="113">
        <v>0</v>
      </c>
      <c r="P57" s="113" t="s">
        <v>3333</v>
      </c>
      <c r="Q57" s="130"/>
      <c r="R57" s="134"/>
      <c r="S57" s="113" t="s">
        <v>3332</v>
      </c>
      <c r="T57" s="126">
        <v>0</v>
      </c>
      <c r="U57" s="126">
        <v>0</v>
      </c>
      <c r="V57" s="113" t="s">
        <v>3802</v>
      </c>
      <c r="W57" s="113">
        <v>1</v>
      </c>
      <c r="X57" s="113" t="s">
        <v>3803</v>
      </c>
      <c r="Y57" s="130">
        <v>0</v>
      </c>
      <c r="Z57" s="121" t="s">
        <v>3804</v>
      </c>
      <c r="AA57" s="121" t="s">
        <v>3332</v>
      </c>
      <c r="AB57" s="121" t="s">
        <v>3805</v>
      </c>
    </row>
    <row r="58" spans="1:28" ht="54" customHeight="1">
      <c r="A58" s="120" t="s">
        <v>3806</v>
      </c>
      <c r="B58" s="121" t="s">
        <v>3593</v>
      </c>
      <c r="C58" s="121" t="s">
        <v>3807</v>
      </c>
      <c r="D58" s="121" t="s">
        <v>3655</v>
      </c>
      <c r="E58" s="120" t="s">
        <v>3808</v>
      </c>
      <c r="F58" s="121" t="s">
        <v>3809</v>
      </c>
      <c r="G58" s="113"/>
      <c r="H58" s="113" t="s">
        <v>3658</v>
      </c>
      <c r="I58" s="113" t="s">
        <v>1777</v>
      </c>
      <c r="J58" s="113" t="s">
        <v>3810</v>
      </c>
      <c r="K58" s="113" t="s">
        <v>3640</v>
      </c>
      <c r="L58" s="113" t="s">
        <v>3811</v>
      </c>
      <c r="M58" s="113" t="s">
        <v>3332</v>
      </c>
      <c r="N58" s="126">
        <v>0</v>
      </c>
      <c r="O58" s="113">
        <v>0</v>
      </c>
      <c r="P58" s="113" t="s">
        <v>3333</v>
      </c>
      <c r="Q58" s="130"/>
      <c r="R58" s="134"/>
      <c r="S58" s="113" t="s">
        <v>3332</v>
      </c>
      <c r="T58" s="126">
        <v>0</v>
      </c>
      <c r="U58" s="126">
        <v>0</v>
      </c>
      <c r="V58" s="113" t="s">
        <v>3711</v>
      </c>
      <c r="W58" s="113">
        <v>2</v>
      </c>
      <c r="X58" s="113" t="s">
        <v>3704</v>
      </c>
      <c r="Y58" s="130">
        <v>5</v>
      </c>
      <c r="Z58" s="121" t="s">
        <v>3812</v>
      </c>
      <c r="AA58" s="121" t="s">
        <v>3332</v>
      </c>
      <c r="AB58" s="121" t="s">
        <v>3813</v>
      </c>
    </row>
    <row r="59" spans="1:28" ht="54" customHeight="1">
      <c r="A59" s="122" t="s">
        <v>3814</v>
      </c>
      <c r="B59" s="123" t="s">
        <v>3815</v>
      </c>
      <c r="C59" s="123" t="s">
        <v>3816</v>
      </c>
      <c r="D59" s="123" t="s">
        <v>3817</v>
      </c>
      <c r="E59" s="122" t="s">
        <v>3111</v>
      </c>
      <c r="F59" s="123" t="s">
        <v>3818</v>
      </c>
      <c r="G59" s="114"/>
      <c r="H59" s="114" t="s">
        <v>3329</v>
      </c>
      <c r="I59" s="114" t="s">
        <v>2242</v>
      </c>
      <c r="J59" s="114"/>
      <c r="K59" s="114" t="s">
        <v>3819</v>
      </c>
      <c r="L59" s="114" t="s">
        <v>3820</v>
      </c>
      <c r="M59" s="114" t="s">
        <v>3821</v>
      </c>
      <c r="N59" s="127">
        <v>0.95</v>
      </c>
      <c r="O59" s="114">
        <v>0</v>
      </c>
      <c r="P59" s="114" t="s">
        <v>3822</v>
      </c>
      <c r="Q59" s="131">
        <v>5.5</v>
      </c>
      <c r="R59" s="135">
        <v>0.7</v>
      </c>
      <c r="S59" s="114" t="s">
        <v>3356</v>
      </c>
      <c r="T59" s="127">
        <v>4</v>
      </c>
      <c r="U59" s="127">
        <v>0.55000000000000004</v>
      </c>
      <c r="V59" s="114" t="s">
        <v>3332</v>
      </c>
      <c r="W59" s="114">
        <v>0</v>
      </c>
      <c r="X59" s="114" t="s">
        <v>3332</v>
      </c>
      <c r="Y59" s="131">
        <v>0</v>
      </c>
      <c r="Z59" s="123" t="s">
        <v>3357</v>
      </c>
      <c r="AA59" s="123" t="s">
        <v>3332</v>
      </c>
      <c r="AB59" s="123" t="s">
        <v>3823</v>
      </c>
    </row>
    <row r="60" spans="1:28" ht="54" customHeight="1">
      <c r="A60" s="122" t="s">
        <v>3824</v>
      </c>
      <c r="B60" s="123" t="s">
        <v>3815</v>
      </c>
      <c r="C60" s="123" t="s">
        <v>3816</v>
      </c>
      <c r="D60" s="123" t="s">
        <v>3817</v>
      </c>
      <c r="E60" s="122" t="s">
        <v>3112</v>
      </c>
      <c r="F60" s="123" t="s">
        <v>3825</v>
      </c>
      <c r="G60" s="114"/>
      <c r="H60" s="114" t="s">
        <v>3329</v>
      </c>
      <c r="I60" s="114" t="s">
        <v>2242</v>
      </c>
      <c r="J60" s="114"/>
      <c r="K60" s="114" t="s">
        <v>3819</v>
      </c>
      <c r="L60" s="114" t="s">
        <v>3820</v>
      </c>
      <c r="M60" s="114" t="s">
        <v>3332</v>
      </c>
      <c r="N60" s="127">
        <v>0</v>
      </c>
      <c r="O60" s="114">
        <v>0</v>
      </c>
      <c r="P60" s="114" t="s">
        <v>3333</v>
      </c>
      <c r="Q60" s="131">
        <v>6.2</v>
      </c>
      <c r="R60" s="135">
        <v>0.3</v>
      </c>
      <c r="S60" s="114" t="s">
        <v>3356</v>
      </c>
      <c r="T60" s="127">
        <v>4.7</v>
      </c>
      <c r="U60" s="127">
        <v>0.55000000000000004</v>
      </c>
      <c r="V60" s="114" t="s">
        <v>3332</v>
      </c>
      <c r="W60" s="114">
        <v>0</v>
      </c>
      <c r="X60" s="114" t="s">
        <v>3332</v>
      </c>
      <c r="Y60" s="131">
        <v>0</v>
      </c>
      <c r="Z60" s="123" t="s">
        <v>3357</v>
      </c>
      <c r="AA60" s="123" t="s">
        <v>3332</v>
      </c>
      <c r="AB60" s="123" t="s">
        <v>3826</v>
      </c>
    </row>
    <row r="61" spans="1:28" ht="54" customHeight="1">
      <c r="A61" s="122" t="s">
        <v>3827</v>
      </c>
      <c r="B61" s="123" t="s">
        <v>3828</v>
      </c>
      <c r="C61" s="123" t="s">
        <v>3829</v>
      </c>
      <c r="D61" s="123" t="s">
        <v>3817</v>
      </c>
      <c r="E61" s="122" t="s">
        <v>3113</v>
      </c>
      <c r="F61" s="123" t="s">
        <v>3830</v>
      </c>
      <c r="G61" s="114"/>
      <c r="H61" s="114" t="s">
        <v>3329</v>
      </c>
      <c r="I61" s="114" t="s">
        <v>2247</v>
      </c>
      <c r="J61" s="114"/>
      <c r="K61" s="114" t="s">
        <v>3819</v>
      </c>
      <c r="L61" s="114" t="s">
        <v>3820</v>
      </c>
      <c r="M61" s="114" t="s">
        <v>3821</v>
      </c>
      <c r="N61" s="127">
        <v>1</v>
      </c>
      <c r="O61" s="114">
        <v>0</v>
      </c>
      <c r="P61" s="114" t="s">
        <v>3831</v>
      </c>
      <c r="Q61" s="131">
        <v>5.5</v>
      </c>
      <c r="R61" s="135">
        <v>0.45</v>
      </c>
      <c r="S61" s="114" t="s">
        <v>3356</v>
      </c>
      <c r="T61" s="127">
        <v>4</v>
      </c>
      <c r="U61" s="127">
        <v>0.55000000000000004</v>
      </c>
      <c r="V61" s="114" t="s">
        <v>3332</v>
      </c>
      <c r="W61" s="114">
        <v>0</v>
      </c>
      <c r="X61" s="114" t="s">
        <v>3332</v>
      </c>
      <c r="Y61" s="131">
        <v>0</v>
      </c>
      <c r="Z61" s="123" t="s">
        <v>3357</v>
      </c>
      <c r="AA61" s="123" t="s">
        <v>3332</v>
      </c>
      <c r="AB61" s="123" t="s">
        <v>3832</v>
      </c>
    </row>
    <row r="62" spans="1:28" ht="54" customHeight="1">
      <c r="A62" s="122" t="s">
        <v>3833</v>
      </c>
      <c r="B62" s="123" t="s">
        <v>3828</v>
      </c>
      <c r="C62" s="123" t="s">
        <v>3829</v>
      </c>
      <c r="D62" s="123" t="s">
        <v>3817</v>
      </c>
      <c r="E62" s="122" t="s">
        <v>3114</v>
      </c>
      <c r="F62" s="123" t="s">
        <v>3834</v>
      </c>
      <c r="G62" s="114"/>
      <c r="H62" s="114" t="s">
        <v>3329</v>
      </c>
      <c r="I62" s="114" t="s">
        <v>2247</v>
      </c>
      <c r="J62" s="114"/>
      <c r="K62" s="114" t="s">
        <v>3819</v>
      </c>
      <c r="L62" s="114" t="s">
        <v>3820</v>
      </c>
      <c r="M62" s="114" t="s">
        <v>3332</v>
      </c>
      <c r="N62" s="127">
        <v>0</v>
      </c>
      <c r="O62" s="114">
        <v>0</v>
      </c>
      <c r="P62" s="114" t="s">
        <v>3333</v>
      </c>
      <c r="Q62" s="131">
        <v>6.2</v>
      </c>
      <c r="R62" s="135">
        <v>0.35</v>
      </c>
      <c r="S62" s="114" t="s">
        <v>3356</v>
      </c>
      <c r="T62" s="127">
        <v>4.7</v>
      </c>
      <c r="U62" s="127">
        <v>0.55000000000000004</v>
      </c>
      <c r="V62" s="114" t="s">
        <v>3332</v>
      </c>
      <c r="W62" s="114">
        <v>0</v>
      </c>
      <c r="X62" s="114" t="s">
        <v>3332</v>
      </c>
      <c r="Y62" s="131">
        <v>0</v>
      </c>
      <c r="Z62" s="123" t="s">
        <v>3357</v>
      </c>
      <c r="AA62" s="123" t="s">
        <v>3332</v>
      </c>
      <c r="AB62" s="123" t="s">
        <v>3835</v>
      </c>
    </row>
    <row r="63" spans="1:28" ht="54" customHeight="1">
      <c r="A63" s="122" t="s">
        <v>3836</v>
      </c>
      <c r="B63" s="123" t="s">
        <v>3828</v>
      </c>
      <c r="C63" s="123" t="s">
        <v>3829</v>
      </c>
      <c r="D63" s="123" t="s">
        <v>3817</v>
      </c>
      <c r="E63" s="122" t="s">
        <v>3115</v>
      </c>
      <c r="F63" s="123" t="s">
        <v>3837</v>
      </c>
      <c r="G63" s="114"/>
      <c r="H63" s="114" t="s">
        <v>3329</v>
      </c>
      <c r="I63" s="114" t="s">
        <v>2247</v>
      </c>
      <c r="J63" s="114"/>
      <c r="K63" s="114" t="s">
        <v>3819</v>
      </c>
      <c r="L63" s="114" t="s">
        <v>3820</v>
      </c>
      <c r="M63" s="114" t="s">
        <v>3332</v>
      </c>
      <c r="N63" s="127">
        <v>0</v>
      </c>
      <c r="O63" s="114">
        <v>0</v>
      </c>
      <c r="P63" s="114" t="s">
        <v>3333</v>
      </c>
      <c r="Q63" s="131">
        <v>6.9</v>
      </c>
      <c r="R63" s="135">
        <v>0.2</v>
      </c>
      <c r="S63" s="114" t="s">
        <v>3356</v>
      </c>
      <c r="T63" s="127">
        <v>5.4</v>
      </c>
      <c r="U63" s="127">
        <v>0.55000000000000004</v>
      </c>
      <c r="V63" s="114" t="s">
        <v>3332</v>
      </c>
      <c r="W63" s="114">
        <v>0</v>
      </c>
      <c r="X63" s="114" t="s">
        <v>3332</v>
      </c>
      <c r="Y63" s="131">
        <v>0</v>
      </c>
      <c r="Z63" s="123" t="s">
        <v>3357</v>
      </c>
      <c r="AA63" s="123" t="s">
        <v>3332</v>
      </c>
      <c r="AB63" s="123" t="s">
        <v>3838</v>
      </c>
    </row>
    <row r="64" spans="1:28" ht="54" customHeight="1">
      <c r="A64" s="122" t="s">
        <v>3839</v>
      </c>
      <c r="B64" s="123" t="s">
        <v>3815</v>
      </c>
      <c r="C64" s="123" t="s">
        <v>3840</v>
      </c>
      <c r="D64" s="123" t="s">
        <v>3817</v>
      </c>
      <c r="E64" s="122" t="s">
        <v>3116</v>
      </c>
      <c r="F64" s="123" t="s">
        <v>3841</v>
      </c>
      <c r="G64" s="114"/>
      <c r="H64" s="114" t="s">
        <v>3329</v>
      </c>
      <c r="I64" s="114" t="s">
        <v>2252</v>
      </c>
      <c r="J64" s="114"/>
      <c r="K64" s="114" t="s">
        <v>3819</v>
      </c>
      <c r="L64" s="114" t="s">
        <v>3820</v>
      </c>
      <c r="M64" s="114" t="s">
        <v>3821</v>
      </c>
      <c r="N64" s="127">
        <v>1.2</v>
      </c>
      <c r="O64" s="114">
        <v>0</v>
      </c>
      <c r="P64" s="114" t="s">
        <v>3842</v>
      </c>
      <c r="Q64" s="131">
        <v>5.5</v>
      </c>
      <c r="R64" s="135">
        <v>0.6</v>
      </c>
      <c r="S64" s="114" t="s">
        <v>3356</v>
      </c>
      <c r="T64" s="127">
        <v>4</v>
      </c>
      <c r="U64" s="127">
        <v>0.55000000000000004</v>
      </c>
      <c r="V64" s="114" t="s">
        <v>3332</v>
      </c>
      <c r="W64" s="114">
        <v>0</v>
      </c>
      <c r="X64" s="114" t="s">
        <v>3332</v>
      </c>
      <c r="Y64" s="131">
        <v>0</v>
      </c>
      <c r="Z64" s="123" t="s">
        <v>3357</v>
      </c>
      <c r="AA64" s="123" t="s">
        <v>3332</v>
      </c>
      <c r="AB64" s="123" t="s">
        <v>3843</v>
      </c>
    </row>
    <row r="65" spans="1:28" ht="54" customHeight="1">
      <c r="A65" s="122" t="s">
        <v>3844</v>
      </c>
      <c r="B65" s="123" t="s">
        <v>3815</v>
      </c>
      <c r="C65" s="123" t="s">
        <v>3840</v>
      </c>
      <c r="D65" s="123" t="s">
        <v>3817</v>
      </c>
      <c r="E65" s="122" t="s">
        <v>3117</v>
      </c>
      <c r="F65" s="123" t="s">
        <v>3845</v>
      </c>
      <c r="G65" s="114"/>
      <c r="H65" s="114" t="s">
        <v>3329</v>
      </c>
      <c r="I65" s="114" t="s">
        <v>2252</v>
      </c>
      <c r="J65" s="114"/>
      <c r="K65" s="114" t="s">
        <v>3819</v>
      </c>
      <c r="L65" s="114" t="s">
        <v>3820</v>
      </c>
      <c r="M65" s="114" t="s">
        <v>3332</v>
      </c>
      <c r="N65" s="127">
        <v>0</v>
      </c>
      <c r="O65" s="114">
        <v>0</v>
      </c>
      <c r="P65" s="114" t="s">
        <v>3333</v>
      </c>
      <c r="Q65" s="131">
        <v>6.2</v>
      </c>
      <c r="R65" s="135">
        <v>0.4</v>
      </c>
      <c r="S65" s="114" t="s">
        <v>3356</v>
      </c>
      <c r="T65" s="127">
        <v>4.7</v>
      </c>
      <c r="U65" s="127">
        <v>0.55000000000000004</v>
      </c>
      <c r="V65" s="114" t="s">
        <v>3332</v>
      </c>
      <c r="W65" s="114">
        <v>0</v>
      </c>
      <c r="X65" s="114" t="s">
        <v>3332</v>
      </c>
      <c r="Y65" s="131">
        <v>0</v>
      </c>
      <c r="Z65" s="123" t="s">
        <v>3357</v>
      </c>
      <c r="AA65" s="123" t="s">
        <v>3332</v>
      </c>
      <c r="AB65" s="123" t="s">
        <v>3846</v>
      </c>
    </row>
    <row r="66" spans="1:28" ht="54" customHeight="1">
      <c r="A66" s="122" t="s">
        <v>3847</v>
      </c>
      <c r="B66" s="123" t="s">
        <v>3815</v>
      </c>
      <c r="C66" s="123" t="s">
        <v>3848</v>
      </c>
      <c r="D66" s="123" t="s">
        <v>3817</v>
      </c>
      <c r="E66" s="122" t="s">
        <v>3118</v>
      </c>
      <c r="F66" s="123" t="s">
        <v>3849</v>
      </c>
      <c r="G66" s="114"/>
      <c r="H66" s="114" t="s">
        <v>3329</v>
      </c>
      <c r="I66" s="114" t="s">
        <v>2257</v>
      </c>
      <c r="J66" s="114"/>
      <c r="K66" s="114" t="s">
        <v>3819</v>
      </c>
      <c r="L66" s="114" t="s">
        <v>3820</v>
      </c>
      <c r="M66" s="114" t="s">
        <v>3821</v>
      </c>
      <c r="N66" s="127">
        <v>1</v>
      </c>
      <c r="O66" s="114">
        <v>0</v>
      </c>
      <c r="P66" s="114" t="s">
        <v>3831</v>
      </c>
      <c r="Q66" s="131">
        <v>5.5</v>
      </c>
      <c r="R66" s="135">
        <v>0.45</v>
      </c>
      <c r="S66" s="114" t="s">
        <v>3356</v>
      </c>
      <c r="T66" s="127">
        <v>4</v>
      </c>
      <c r="U66" s="127">
        <v>0.55000000000000004</v>
      </c>
      <c r="V66" s="114" t="s">
        <v>3332</v>
      </c>
      <c r="W66" s="114">
        <v>0</v>
      </c>
      <c r="X66" s="114" t="s">
        <v>3332</v>
      </c>
      <c r="Y66" s="131">
        <v>0</v>
      </c>
      <c r="Z66" s="123" t="s">
        <v>3357</v>
      </c>
      <c r="AA66" s="123" t="s">
        <v>3332</v>
      </c>
      <c r="AB66" s="123" t="s">
        <v>3850</v>
      </c>
    </row>
    <row r="67" spans="1:28" ht="54" customHeight="1">
      <c r="A67" s="122" t="s">
        <v>3851</v>
      </c>
      <c r="B67" s="123" t="s">
        <v>3815</v>
      </c>
      <c r="C67" s="123" t="s">
        <v>3848</v>
      </c>
      <c r="D67" s="123" t="s">
        <v>3817</v>
      </c>
      <c r="E67" s="122" t="s">
        <v>3119</v>
      </c>
      <c r="F67" s="123" t="s">
        <v>3852</v>
      </c>
      <c r="G67" s="114"/>
      <c r="H67" s="114" t="s">
        <v>3329</v>
      </c>
      <c r="I67" s="114" t="s">
        <v>2257</v>
      </c>
      <c r="J67" s="114"/>
      <c r="K67" s="114" t="s">
        <v>3819</v>
      </c>
      <c r="L67" s="114" t="s">
        <v>3820</v>
      </c>
      <c r="M67" s="114" t="s">
        <v>3332</v>
      </c>
      <c r="N67" s="127">
        <v>0</v>
      </c>
      <c r="O67" s="114">
        <v>0</v>
      </c>
      <c r="P67" s="114" t="s">
        <v>3333</v>
      </c>
      <c r="Q67" s="131">
        <v>6.2</v>
      </c>
      <c r="R67" s="135">
        <v>0.35</v>
      </c>
      <c r="S67" s="114" t="s">
        <v>3356</v>
      </c>
      <c r="T67" s="127">
        <v>4.7</v>
      </c>
      <c r="U67" s="127">
        <v>0.55000000000000004</v>
      </c>
      <c r="V67" s="114" t="s">
        <v>3332</v>
      </c>
      <c r="W67" s="114">
        <v>0</v>
      </c>
      <c r="X67" s="114" t="s">
        <v>3332</v>
      </c>
      <c r="Y67" s="131">
        <v>0</v>
      </c>
      <c r="Z67" s="123" t="s">
        <v>3357</v>
      </c>
      <c r="AA67" s="123" t="s">
        <v>3332</v>
      </c>
      <c r="AB67" s="123" t="s">
        <v>3853</v>
      </c>
    </row>
    <row r="68" spans="1:28" ht="54" customHeight="1">
      <c r="A68" s="122" t="s">
        <v>3854</v>
      </c>
      <c r="B68" s="123" t="s">
        <v>3815</v>
      </c>
      <c r="C68" s="123" t="s">
        <v>3848</v>
      </c>
      <c r="D68" s="123" t="s">
        <v>3817</v>
      </c>
      <c r="E68" s="122" t="s">
        <v>3120</v>
      </c>
      <c r="F68" s="123" t="s">
        <v>3855</v>
      </c>
      <c r="G68" s="114"/>
      <c r="H68" s="114" t="s">
        <v>3856</v>
      </c>
      <c r="I68" s="114" t="s">
        <v>2257</v>
      </c>
      <c r="J68" s="114"/>
      <c r="K68" s="114" t="s">
        <v>3819</v>
      </c>
      <c r="L68" s="114" t="s">
        <v>3820</v>
      </c>
      <c r="M68" s="114" t="s">
        <v>3332</v>
      </c>
      <c r="N68" s="127">
        <v>0</v>
      </c>
      <c r="O68" s="114">
        <v>0</v>
      </c>
      <c r="P68" s="114" t="s">
        <v>3333</v>
      </c>
      <c r="Q68" s="131">
        <v>6.9</v>
      </c>
      <c r="R68" s="135">
        <v>0.2</v>
      </c>
      <c r="S68" s="114" t="s">
        <v>3356</v>
      </c>
      <c r="T68" s="127">
        <v>5.4</v>
      </c>
      <c r="U68" s="127">
        <v>0.55000000000000004</v>
      </c>
      <c r="V68" s="114" t="s">
        <v>3857</v>
      </c>
      <c r="W68" s="114">
        <v>1</v>
      </c>
      <c r="X68" s="114" t="s">
        <v>3704</v>
      </c>
      <c r="Y68" s="131">
        <v>0</v>
      </c>
      <c r="Z68" s="123" t="s">
        <v>3357</v>
      </c>
      <c r="AA68" s="123" t="s">
        <v>3332</v>
      </c>
      <c r="AB68" s="123" t="s">
        <v>3858</v>
      </c>
    </row>
    <row r="69" spans="1:28" ht="54" customHeight="1">
      <c r="A69" s="122" t="s">
        <v>3859</v>
      </c>
      <c r="B69" s="123" t="s">
        <v>3815</v>
      </c>
      <c r="C69" s="123" t="s">
        <v>3860</v>
      </c>
      <c r="D69" s="123" t="s">
        <v>3817</v>
      </c>
      <c r="E69" s="122" t="s">
        <v>3121</v>
      </c>
      <c r="F69" s="123" t="s">
        <v>3855</v>
      </c>
      <c r="G69" s="114"/>
      <c r="H69" s="114" t="s">
        <v>3856</v>
      </c>
      <c r="I69" s="114" t="s">
        <v>2261</v>
      </c>
      <c r="J69" s="114"/>
      <c r="K69" s="114" t="s">
        <v>3819</v>
      </c>
      <c r="L69" s="114" t="s">
        <v>3820</v>
      </c>
      <c r="M69" s="114" t="s">
        <v>3332</v>
      </c>
      <c r="N69" s="127">
        <v>0</v>
      </c>
      <c r="O69" s="114">
        <v>0</v>
      </c>
      <c r="P69" s="114" t="s">
        <v>3333</v>
      </c>
      <c r="Q69" s="131">
        <v>5.5</v>
      </c>
      <c r="R69" s="135">
        <v>0.55000000000000004</v>
      </c>
      <c r="S69" s="114" t="s">
        <v>3356</v>
      </c>
      <c r="T69" s="127">
        <v>4</v>
      </c>
      <c r="U69" s="127">
        <v>0.55000000000000004</v>
      </c>
      <c r="V69" s="114" t="s">
        <v>3857</v>
      </c>
      <c r="W69" s="114">
        <v>1</v>
      </c>
      <c r="X69" s="114" t="s">
        <v>3704</v>
      </c>
      <c r="Y69" s="131">
        <v>0</v>
      </c>
      <c r="Z69" s="123" t="s">
        <v>3357</v>
      </c>
      <c r="AA69" s="123" t="s">
        <v>3332</v>
      </c>
      <c r="AB69" s="123" t="s">
        <v>3861</v>
      </c>
    </row>
    <row r="70" spans="1:28" ht="54" customHeight="1">
      <c r="A70" s="122" t="s">
        <v>3862</v>
      </c>
      <c r="B70" s="123" t="s">
        <v>3815</v>
      </c>
      <c r="C70" s="123" t="s">
        <v>3860</v>
      </c>
      <c r="D70" s="123" t="s">
        <v>3817</v>
      </c>
      <c r="E70" s="122" t="s">
        <v>3122</v>
      </c>
      <c r="F70" s="123" t="s">
        <v>3863</v>
      </c>
      <c r="G70" s="114"/>
      <c r="H70" s="114" t="s">
        <v>3329</v>
      </c>
      <c r="I70" s="114" t="s">
        <v>2261</v>
      </c>
      <c r="J70" s="114" t="s">
        <v>3864</v>
      </c>
      <c r="K70" s="114" t="s">
        <v>3819</v>
      </c>
      <c r="L70" s="114" t="s">
        <v>3820</v>
      </c>
      <c r="M70" s="114" t="s">
        <v>3821</v>
      </c>
      <c r="N70" s="127">
        <v>0.75</v>
      </c>
      <c r="O70" s="114">
        <v>0</v>
      </c>
      <c r="P70" s="114" t="s">
        <v>3865</v>
      </c>
      <c r="Q70" s="131">
        <v>6.2</v>
      </c>
      <c r="R70" s="135">
        <v>0.3</v>
      </c>
      <c r="S70" s="114" t="s">
        <v>3356</v>
      </c>
      <c r="T70" s="127">
        <v>4.7</v>
      </c>
      <c r="U70" s="127">
        <v>0.55000000000000004</v>
      </c>
      <c r="V70" s="114" t="s">
        <v>3332</v>
      </c>
      <c r="W70" s="114">
        <v>0</v>
      </c>
      <c r="X70" s="114" t="s">
        <v>3332</v>
      </c>
      <c r="Y70" s="131">
        <v>0</v>
      </c>
      <c r="Z70" s="123" t="s">
        <v>3357</v>
      </c>
      <c r="AA70" s="123" t="s">
        <v>3492</v>
      </c>
      <c r="AB70" s="123" t="s">
        <v>3866</v>
      </c>
    </row>
    <row r="71" spans="1:28" ht="54" customHeight="1">
      <c r="A71" s="122" t="s">
        <v>3867</v>
      </c>
      <c r="B71" s="123" t="s">
        <v>3815</v>
      </c>
      <c r="C71" s="123" t="s">
        <v>3860</v>
      </c>
      <c r="D71" s="123" t="s">
        <v>3817</v>
      </c>
      <c r="E71" s="122" t="s">
        <v>3123</v>
      </c>
      <c r="F71" s="123" t="s">
        <v>3855</v>
      </c>
      <c r="G71" s="114"/>
      <c r="H71" s="114" t="s">
        <v>3856</v>
      </c>
      <c r="I71" s="114" t="s">
        <v>2261</v>
      </c>
      <c r="J71" s="114"/>
      <c r="K71" s="114" t="s">
        <v>3819</v>
      </c>
      <c r="L71" s="114" t="s">
        <v>3820</v>
      </c>
      <c r="M71" s="114" t="s">
        <v>3332</v>
      </c>
      <c r="N71" s="127">
        <v>0</v>
      </c>
      <c r="O71" s="114">
        <v>0</v>
      </c>
      <c r="P71" s="114" t="s">
        <v>3333</v>
      </c>
      <c r="Q71" s="131">
        <v>6.9</v>
      </c>
      <c r="R71" s="135">
        <v>0.15</v>
      </c>
      <c r="S71" s="114" t="s">
        <v>3356</v>
      </c>
      <c r="T71" s="127">
        <v>5.4</v>
      </c>
      <c r="U71" s="127">
        <v>0.55000000000000004</v>
      </c>
      <c r="V71" s="114" t="s">
        <v>3857</v>
      </c>
      <c r="W71" s="114">
        <v>1</v>
      </c>
      <c r="X71" s="114" t="s">
        <v>3704</v>
      </c>
      <c r="Y71" s="131">
        <v>0</v>
      </c>
      <c r="Z71" s="123" t="s">
        <v>3357</v>
      </c>
      <c r="AA71" s="123" t="s">
        <v>3332</v>
      </c>
      <c r="AB71" s="123" t="s">
        <v>3868</v>
      </c>
    </row>
    <row r="72" spans="1:28" ht="54" customHeight="1">
      <c r="A72" s="122" t="s">
        <v>3869</v>
      </c>
      <c r="B72" s="123" t="s">
        <v>3870</v>
      </c>
      <c r="C72" s="123" t="s">
        <v>3871</v>
      </c>
      <c r="D72" s="123" t="s">
        <v>3817</v>
      </c>
      <c r="E72" s="122" t="s">
        <v>3124</v>
      </c>
      <c r="F72" s="123" t="s">
        <v>3818</v>
      </c>
      <c r="G72" s="114"/>
      <c r="H72" s="114" t="s">
        <v>3329</v>
      </c>
      <c r="I72" s="114" t="s">
        <v>2265</v>
      </c>
      <c r="J72" s="114"/>
      <c r="K72" s="114" t="s">
        <v>3819</v>
      </c>
      <c r="L72" s="114" t="s">
        <v>3820</v>
      </c>
      <c r="M72" s="114" t="s">
        <v>3821</v>
      </c>
      <c r="N72" s="127">
        <v>1.1000000000000001</v>
      </c>
      <c r="O72" s="114">
        <v>0</v>
      </c>
      <c r="P72" s="114" t="s">
        <v>3872</v>
      </c>
      <c r="Q72" s="131">
        <v>5</v>
      </c>
      <c r="R72" s="135">
        <v>0.45</v>
      </c>
      <c r="S72" s="114" t="s">
        <v>3356</v>
      </c>
      <c r="T72" s="127">
        <v>3.5</v>
      </c>
      <c r="U72" s="127">
        <v>0.55000000000000004</v>
      </c>
      <c r="V72" s="114" t="s">
        <v>3332</v>
      </c>
      <c r="W72" s="114">
        <v>0</v>
      </c>
      <c r="X72" s="114" t="s">
        <v>3332</v>
      </c>
      <c r="Y72" s="131">
        <v>0</v>
      </c>
      <c r="Z72" s="123" t="s">
        <v>3357</v>
      </c>
      <c r="AA72" s="123" t="s">
        <v>3332</v>
      </c>
      <c r="AB72" s="123" t="s">
        <v>3873</v>
      </c>
    </row>
    <row r="73" spans="1:28" ht="54" customHeight="1">
      <c r="A73" s="122" t="s">
        <v>3874</v>
      </c>
      <c r="B73" s="123" t="s">
        <v>3870</v>
      </c>
      <c r="C73" s="123" t="s">
        <v>3871</v>
      </c>
      <c r="D73" s="123" t="s">
        <v>3817</v>
      </c>
      <c r="E73" s="122" t="s">
        <v>3125</v>
      </c>
      <c r="F73" s="123" t="s">
        <v>3875</v>
      </c>
      <c r="G73" s="114"/>
      <c r="H73" s="114" t="s">
        <v>3329</v>
      </c>
      <c r="I73" s="114" t="s">
        <v>2265</v>
      </c>
      <c r="J73" s="114" t="s">
        <v>3864</v>
      </c>
      <c r="K73" s="114" t="s">
        <v>3819</v>
      </c>
      <c r="L73" s="114" t="s">
        <v>3820</v>
      </c>
      <c r="M73" s="114" t="s">
        <v>3821</v>
      </c>
      <c r="N73" s="127">
        <v>1.1499999999999999</v>
      </c>
      <c r="O73" s="114">
        <v>0</v>
      </c>
      <c r="P73" s="114" t="s">
        <v>3876</v>
      </c>
      <c r="Q73" s="131">
        <v>5.7</v>
      </c>
      <c r="R73" s="135">
        <v>0.35</v>
      </c>
      <c r="S73" s="114" t="s">
        <v>3356</v>
      </c>
      <c r="T73" s="127">
        <v>4.2</v>
      </c>
      <c r="U73" s="127">
        <v>0.55000000000000004</v>
      </c>
      <c r="V73" s="114" t="s">
        <v>3332</v>
      </c>
      <c r="W73" s="114">
        <v>0</v>
      </c>
      <c r="X73" s="114" t="s">
        <v>3332</v>
      </c>
      <c r="Y73" s="131">
        <v>0</v>
      </c>
      <c r="Z73" s="123" t="s">
        <v>3357</v>
      </c>
      <c r="AA73" s="123" t="s">
        <v>3492</v>
      </c>
      <c r="AB73" s="123" t="s">
        <v>3877</v>
      </c>
    </row>
    <row r="74" spans="1:28" ht="54" customHeight="1">
      <c r="A74" s="122" t="s">
        <v>3878</v>
      </c>
      <c r="B74" s="123" t="s">
        <v>3870</v>
      </c>
      <c r="C74" s="123" t="s">
        <v>3871</v>
      </c>
      <c r="D74" s="123" t="s">
        <v>3817</v>
      </c>
      <c r="E74" s="122" t="s">
        <v>3126</v>
      </c>
      <c r="F74" s="123" t="s">
        <v>3879</v>
      </c>
      <c r="G74" s="114"/>
      <c r="H74" s="114" t="s">
        <v>3329</v>
      </c>
      <c r="I74" s="114" t="s">
        <v>2265</v>
      </c>
      <c r="J74" s="114"/>
      <c r="K74" s="114" t="s">
        <v>3819</v>
      </c>
      <c r="L74" s="114" t="s">
        <v>3820</v>
      </c>
      <c r="M74" s="114" t="s">
        <v>3332</v>
      </c>
      <c r="N74" s="127">
        <v>0</v>
      </c>
      <c r="O74" s="114">
        <v>0</v>
      </c>
      <c r="P74" s="114" t="s">
        <v>3333</v>
      </c>
      <c r="Q74" s="131">
        <v>6.4</v>
      </c>
      <c r="R74" s="135">
        <v>0.2</v>
      </c>
      <c r="S74" s="114" t="s">
        <v>3356</v>
      </c>
      <c r="T74" s="127">
        <v>4.9000000000000004</v>
      </c>
      <c r="U74" s="127">
        <v>0.55000000000000004</v>
      </c>
      <c r="V74" s="114" t="s">
        <v>3332</v>
      </c>
      <c r="W74" s="114">
        <v>0</v>
      </c>
      <c r="X74" s="114" t="s">
        <v>3332</v>
      </c>
      <c r="Y74" s="131">
        <v>0</v>
      </c>
      <c r="Z74" s="123" t="s">
        <v>3357</v>
      </c>
      <c r="AA74" s="123" t="s">
        <v>3332</v>
      </c>
      <c r="AB74" s="123" t="s">
        <v>3880</v>
      </c>
    </row>
    <row r="75" spans="1:28" ht="54" customHeight="1">
      <c r="A75" s="122" t="s">
        <v>3881</v>
      </c>
      <c r="B75" s="123" t="s">
        <v>3882</v>
      </c>
      <c r="C75" s="123" t="s">
        <v>3883</v>
      </c>
      <c r="D75" s="123" t="s">
        <v>3817</v>
      </c>
      <c r="E75" s="122" t="s">
        <v>3127</v>
      </c>
      <c r="F75" s="123" t="s">
        <v>3863</v>
      </c>
      <c r="G75" s="114"/>
      <c r="H75" s="114" t="s">
        <v>3329</v>
      </c>
      <c r="I75" s="114" t="s">
        <v>2270</v>
      </c>
      <c r="J75" s="114" t="s">
        <v>3864</v>
      </c>
      <c r="K75" s="114" t="s">
        <v>3819</v>
      </c>
      <c r="L75" s="114" t="s">
        <v>3820</v>
      </c>
      <c r="M75" s="114" t="s">
        <v>3821</v>
      </c>
      <c r="N75" s="127">
        <v>0.75</v>
      </c>
      <c r="O75" s="114">
        <v>0</v>
      </c>
      <c r="P75" s="114" t="s">
        <v>3865</v>
      </c>
      <c r="Q75" s="131">
        <v>5</v>
      </c>
      <c r="R75" s="135">
        <v>0.5</v>
      </c>
      <c r="S75" s="114" t="s">
        <v>3356</v>
      </c>
      <c r="T75" s="127">
        <v>3.5</v>
      </c>
      <c r="U75" s="127">
        <v>0.55000000000000004</v>
      </c>
      <c r="V75" s="114" t="s">
        <v>3332</v>
      </c>
      <c r="W75" s="114">
        <v>0</v>
      </c>
      <c r="X75" s="114" t="s">
        <v>3332</v>
      </c>
      <c r="Y75" s="131">
        <v>0</v>
      </c>
      <c r="Z75" s="123" t="s">
        <v>3357</v>
      </c>
      <c r="AA75" s="123" t="s">
        <v>3492</v>
      </c>
      <c r="AB75" s="123" t="s">
        <v>3884</v>
      </c>
    </row>
    <row r="76" spans="1:28" ht="54" customHeight="1">
      <c r="A76" s="122" t="s">
        <v>3885</v>
      </c>
      <c r="B76" s="123" t="s">
        <v>3882</v>
      </c>
      <c r="C76" s="123" t="s">
        <v>3883</v>
      </c>
      <c r="D76" s="123" t="s">
        <v>3817</v>
      </c>
      <c r="E76" s="122" t="s">
        <v>3128</v>
      </c>
      <c r="F76" s="123" t="s">
        <v>3886</v>
      </c>
      <c r="G76" s="114"/>
      <c r="H76" s="114" t="s">
        <v>3329</v>
      </c>
      <c r="I76" s="114" t="s">
        <v>2270</v>
      </c>
      <c r="J76" s="114" t="s">
        <v>3887</v>
      </c>
      <c r="K76" s="114" t="s">
        <v>3819</v>
      </c>
      <c r="L76" s="114" t="s">
        <v>3820</v>
      </c>
      <c r="M76" s="114" t="s">
        <v>3332</v>
      </c>
      <c r="N76" s="127">
        <v>0</v>
      </c>
      <c r="O76" s="114">
        <v>0</v>
      </c>
      <c r="P76" s="114" t="s">
        <v>3333</v>
      </c>
      <c r="Q76" s="131">
        <v>5.7</v>
      </c>
      <c r="R76" s="135">
        <v>0.3</v>
      </c>
      <c r="S76" s="114" t="s">
        <v>3356</v>
      </c>
      <c r="T76" s="127">
        <v>4.2</v>
      </c>
      <c r="U76" s="127">
        <v>0.55000000000000004</v>
      </c>
      <c r="V76" s="114" t="s">
        <v>3888</v>
      </c>
      <c r="W76" s="114">
        <v>-1</v>
      </c>
      <c r="X76" s="114" t="s">
        <v>3530</v>
      </c>
      <c r="Y76" s="131">
        <v>4</v>
      </c>
      <c r="Z76" s="123" t="s">
        <v>3664</v>
      </c>
      <c r="AA76" s="123" t="s">
        <v>3332</v>
      </c>
      <c r="AB76" s="123" t="s">
        <v>3889</v>
      </c>
    </row>
    <row r="77" spans="1:28" ht="54" customHeight="1">
      <c r="A77" s="122" t="s">
        <v>3890</v>
      </c>
      <c r="B77" s="123" t="s">
        <v>3882</v>
      </c>
      <c r="C77" s="123" t="s">
        <v>3883</v>
      </c>
      <c r="D77" s="123" t="s">
        <v>3817</v>
      </c>
      <c r="E77" s="122" t="s">
        <v>3129</v>
      </c>
      <c r="F77" s="123" t="s">
        <v>3891</v>
      </c>
      <c r="G77" s="114"/>
      <c r="H77" s="114" t="s">
        <v>3329</v>
      </c>
      <c r="I77" s="114" t="s">
        <v>2270</v>
      </c>
      <c r="J77" s="114" t="s">
        <v>3892</v>
      </c>
      <c r="K77" s="114" t="s">
        <v>3819</v>
      </c>
      <c r="L77" s="114" t="s">
        <v>3820</v>
      </c>
      <c r="M77" s="114" t="s">
        <v>3821</v>
      </c>
      <c r="N77" s="127">
        <v>0.85</v>
      </c>
      <c r="O77" s="114">
        <v>0</v>
      </c>
      <c r="P77" s="114" t="s">
        <v>3893</v>
      </c>
      <c r="Q77" s="131">
        <v>6.4</v>
      </c>
      <c r="R77" s="135">
        <v>0.2</v>
      </c>
      <c r="S77" s="114" t="s">
        <v>3356</v>
      </c>
      <c r="T77" s="127">
        <v>4.9000000000000004</v>
      </c>
      <c r="U77" s="127">
        <v>0.55000000000000004</v>
      </c>
      <c r="V77" s="114" t="s">
        <v>3332</v>
      </c>
      <c r="W77" s="114">
        <v>0</v>
      </c>
      <c r="X77" s="114" t="s">
        <v>3332</v>
      </c>
      <c r="Y77" s="131">
        <v>0</v>
      </c>
      <c r="Z77" s="123" t="s">
        <v>3357</v>
      </c>
      <c r="AA77" s="123" t="s">
        <v>3492</v>
      </c>
      <c r="AB77" s="123" t="s">
        <v>3894</v>
      </c>
    </row>
    <row r="78" spans="1:28" ht="54" customHeight="1">
      <c r="A78" s="122" t="s">
        <v>3895</v>
      </c>
      <c r="B78" s="123" t="s">
        <v>3870</v>
      </c>
      <c r="C78" s="123" t="s">
        <v>3896</v>
      </c>
      <c r="D78" s="123" t="s">
        <v>3817</v>
      </c>
      <c r="E78" s="122" t="s">
        <v>3130</v>
      </c>
      <c r="F78" s="123" t="s">
        <v>3897</v>
      </c>
      <c r="G78" s="114"/>
      <c r="H78" s="114" t="s">
        <v>3329</v>
      </c>
      <c r="I78" s="114" t="s">
        <v>2274</v>
      </c>
      <c r="J78" s="114"/>
      <c r="K78" s="114" t="s">
        <v>3819</v>
      </c>
      <c r="L78" s="114" t="s">
        <v>3820</v>
      </c>
      <c r="M78" s="114" t="s">
        <v>3821</v>
      </c>
      <c r="N78" s="127">
        <v>1.1000000000000001</v>
      </c>
      <c r="O78" s="114">
        <v>0</v>
      </c>
      <c r="P78" s="114" t="s">
        <v>3872</v>
      </c>
      <c r="Q78" s="131">
        <v>6.5</v>
      </c>
      <c r="R78" s="135">
        <v>0.4</v>
      </c>
      <c r="S78" s="114" t="s">
        <v>3356</v>
      </c>
      <c r="T78" s="127">
        <v>5</v>
      </c>
      <c r="U78" s="127">
        <v>0.65</v>
      </c>
      <c r="V78" s="114" t="s">
        <v>3332</v>
      </c>
      <c r="W78" s="114">
        <v>0</v>
      </c>
      <c r="X78" s="114" t="s">
        <v>3332</v>
      </c>
      <c r="Y78" s="131">
        <v>0</v>
      </c>
      <c r="Z78" s="123" t="s">
        <v>3357</v>
      </c>
      <c r="AA78" s="123" t="s">
        <v>3332</v>
      </c>
      <c r="AB78" s="123" t="s">
        <v>3898</v>
      </c>
    </row>
    <row r="79" spans="1:28" ht="54" customHeight="1">
      <c r="A79" s="122" t="s">
        <v>3899</v>
      </c>
      <c r="B79" s="123" t="s">
        <v>3870</v>
      </c>
      <c r="C79" s="123" t="s">
        <v>3896</v>
      </c>
      <c r="D79" s="123" t="s">
        <v>3817</v>
      </c>
      <c r="E79" s="122" t="s">
        <v>3131</v>
      </c>
      <c r="F79" s="123" t="s">
        <v>3841</v>
      </c>
      <c r="G79" s="114"/>
      <c r="H79" s="114" t="s">
        <v>3329</v>
      </c>
      <c r="I79" s="114" t="s">
        <v>2274</v>
      </c>
      <c r="J79" s="114"/>
      <c r="K79" s="114" t="s">
        <v>3819</v>
      </c>
      <c r="L79" s="114" t="s">
        <v>3820</v>
      </c>
      <c r="M79" s="114" t="s">
        <v>3821</v>
      </c>
      <c r="N79" s="127">
        <v>1.2</v>
      </c>
      <c r="O79" s="114">
        <v>0</v>
      </c>
      <c r="P79" s="114" t="s">
        <v>3842</v>
      </c>
      <c r="Q79" s="131">
        <v>7.2</v>
      </c>
      <c r="R79" s="135">
        <v>0.3</v>
      </c>
      <c r="S79" s="114" t="s">
        <v>3356</v>
      </c>
      <c r="T79" s="127">
        <v>5.7</v>
      </c>
      <c r="U79" s="127">
        <v>0.65</v>
      </c>
      <c r="V79" s="114" t="s">
        <v>3332</v>
      </c>
      <c r="W79" s="114">
        <v>0</v>
      </c>
      <c r="X79" s="114" t="s">
        <v>3332</v>
      </c>
      <c r="Y79" s="131">
        <v>0</v>
      </c>
      <c r="Z79" s="123" t="s">
        <v>3357</v>
      </c>
      <c r="AA79" s="123" t="s">
        <v>3332</v>
      </c>
      <c r="AB79" s="123" t="s">
        <v>3900</v>
      </c>
    </row>
    <row r="80" spans="1:28" ht="54" customHeight="1">
      <c r="A80" s="122" t="s">
        <v>3901</v>
      </c>
      <c r="B80" s="123" t="s">
        <v>3870</v>
      </c>
      <c r="C80" s="123" t="s">
        <v>3896</v>
      </c>
      <c r="D80" s="123" t="s">
        <v>3817</v>
      </c>
      <c r="E80" s="122" t="s">
        <v>3132</v>
      </c>
      <c r="F80" s="123" t="s">
        <v>3875</v>
      </c>
      <c r="G80" s="114"/>
      <c r="H80" s="114" t="s">
        <v>3329</v>
      </c>
      <c r="I80" s="114" t="s">
        <v>2274</v>
      </c>
      <c r="J80" s="114" t="s">
        <v>3864</v>
      </c>
      <c r="K80" s="114" t="s">
        <v>3819</v>
      </c>
      <c r="L80" s="114" t="s">
        <v>3820</v>
      </c>
      <c r="M80" s="114" t="s">
        <v>3821</v>
      </c>
      <c r="N80" s="127">
        <v>1.1499999999999999</v>
      </c>
      <c r="O80" s="114">
        <v>0</v>
      </c>
      <c r="P80" s="114" t="s">
        <v>3876</v>
      </c>
      <c r="Q80" s="131">
        <v>7.9</v>
      </c>
      <c r="R80" s="135">
        <v>0.2</v>
      </c>
      <c r="S80" s="114" t="s">
        <v>3356</v>
      </c>
      <c r="T80" s="127">
        <v>6.4</v>
      </c>
      <c r="U80" s="127">
        <v>0.65</v>
      </c>
      <c r="V80" s="114" t="s">
        <v>3332</v>
      </c>
      <c r="W80" s="114">
        <v>0</v>
      </c>
      <c r="X80" s="114" t="s">
        <v>3332</v>
      </c>
      <c r="Y80" s="131">
        <v>0</v>
      </c>
      <c r="Z80" s="123" t="s">
        <v>3357</v>
      </c>
      <c r="AA80" s="123" t="s">
        <v>3492</v>
      </c>
      <c r="AB80" s="123" t="s">
        <v>3902</v>
      </c>
    </row>
    <row r="81" spans="1:28" ht="54" customHeight="1">
      <c r="A81" s="122" t="s">
        <v>3903</v>
      </c>
      <c r="B81" s="123" t="s">
        <v>3870</v>
      </c>
      <c r="C81" s="123" t="s">
        <v>3896</v>
      </c>
      <c r="D81" s="123" t="s">
        <v>3817</v>
      </c>
      <c r="E81" s="122" t="s">
        <v>3133</v>
      </c>
      <c r="F81" s="123" t="s">
        <v>3904</v>
      </c>
      <c r="G81" s="114"/>
      <c r="H81" s="114" t="s">
        <v>3329</v>
      </c>
      <c r="I81" s="114" t="s">
        <v>2274</v>
      </c>
      <c r="J81" s="114"/>
      <c r="K81" s="114" t="s">
        <v>3819</v>
      </c>
      <c r="L81" s="114" t="s">
        <v>3820</v>
      </c>
      <c r="M81" s="114" t="s">
        <v>3332</v>
      </c>
      <c r="N81" s="127">
        <v>0</v>
      </c>
      <c r="O81" s="114">
        <v>0</v>
      </c>
      <c r="P81" s="114" t="s">
        <v>3333</v>
      </c>
      <c r="Q81" s="131">
        <v>8.6</v>
      </c>
      <c r="R81" s="135">
        <v>0.1</v>
      </c>
      <c r="S81" s="114" t="s">
        <v>3356</v>
      </c>
      <c r="T81" s="127">
        <v>7.1</v>
      </c>
      <c r="U81" s="127">
        <v>0.65</v>
      </c>
      <c r="V81" s="114" t="s">
        <v>3332</v>
      </c>
      <c r="W81" s="114">
        <v>0</v>
      </c>
      <c r="X81" s="114" t="s">
        <v>3332</v>
      </c>
      <c r="Y81" s="131">
        <v>0</v>
      </c>
      <c r="Z81" s="123" t="s">
        <v>3357</v>
      </c>
      <c r="AA81" s="123" t="s">
        <v>3332</v>
      </c>
      <c r="AB81" s="123" t="s">
        <v>3905</v>
      </c>
    </row>
    <row r="82" spans="1:28" ht="54" customHeight="1">
      <c r="A82" s="122" t="s">
        <v>3906</v>
      </c>
      <c r="B82" s="123" t="s">
        <v>3870</v>
      </c>
      <c r="C82" s="123" t="s">
        <v>3907</v>
      </c>
      <c r="D82" s="123" t="s">
        <v>3817</v>
      </c>
      <c r="E82" s="122" t="s">
        <v>3134</v>
      </c>
      <c r="F82" s="123" t="s">
        <v>3908</v>
      </c>
      <c r="G82" s="114"/>
      <c r="H82" s="114" t="s">
        <v>3329</v>
      </c>
      <c r="I82" s="114" t="s">
        <v>2279</v>
      </c>
      <c r="J82" s="114" t="s">
        <v>3706</v>
      </c>
      <c r="K82" s="114" t="s">
        <v>3819</v>
      </c>
      <c r="L82" s="114" t="s">
        <v>3820</v>
      </c>
      <c r="M82" s="114" t="s">
        <v>3332</v>
      </c>
      <c r="N82" s="127">
        <v>0</v>
      </c>
      <c r="O82" s="114">
        <v>0</v>
      </c>
      <c r="P82" s="114" t="s">
        <v>3333</v>
      </c>
      <c r="Q82" s="131">
        <v>7</v>
      </c>
      <c r="R82" s="135">
        <v>0.3</v>
      </c>
      <c r="S82" s="114" t="s">
        <v>3356</v>
      </c>
      <c r="T82" s="127">
        <v>5.5</v>
      </c>
      <c r="U82" s="127">
        <v>0.75</v>
      </c>
      <c r="V82" s="114" t="s">
        <v>3711</v>
      </c>
      <c r="W82" s="114">
        <v>1</v>
      </c>
      <c r="X82" s="114" t="s">
        <v>3704</v>
      </c>
      <c r="Y82" s="131">
        <v>4</v>
      </c>
      <c r="Z82" s="123" t="s">
        <v>3664</v>
      </c>
      <c r="AA82" s="123" t="s">
        <v>3437</v>
      </c>
      <c r="AB82" s="123" t="s">
        <v>3909</v>
      </c>
    </row>
    <row r="83" spans="1:28" ht="54" customHeight="1">
      <c r="A83" s="122" t="s">
        <v>3910</v>
      </c>
      <c r="B83" s="123" t="s">
        <v>3870</v>
      </c>
      <c r="C83" s="123" t="s">
        <v>3907</v>
      </c>
      <c r="D83" s="123" t="s">
        <v>3817</v>
      </c>
      <c r="E83" s="122" t="s">
        <v>3135</v>
      </c>
      <c r="F83" s="123" t="s">
        <v>3911</v>
      </c>
      <c r="G83" s="114"/>
      <c r="H83" s="114" t="s">
        <v>3329</v>
      </c>
      <c r="I83" s="114" t="s">
        <v>2279</v>
      </c>
      <c r="J83" s="114"/>
      <c r="K83" s="114" t="s">
        <v>3819</v>
      </c>
      <c r="L83" s="114" t="s">
        <v>3820</v>
      </c>
      <c r="M83" s="114" t="s">
        <v>3332</v>
      </c>
      <c r="N83" s="127">
        <v>0</v>
      </c>
      <c r="O83" s="114">
        <v>0</v>
      </c>
      <c r="P83" s="114" t="s">
        <v>3333</v>
      </c>
      <c r="Q83" s="131">
        <v>7.7</v>
      </c>
      <c r="R83" s="135">
        <v>0.3</v>
      </c>
      <c r="S83" s="114" t="s">
        <v>3356</v>
      </c>
      <c r="T83" s="127">
        <v>6.2</v>
      </c>
      <c r="U83" s="127">
        <v>0.75</v>
      </c>
      <c r="V83" s="114" t="s">
        <v>3332</v>
      </c>
      <c r="W83" s="114">
        <v>0</v>
      </c>
      <c r="X83" s="114" t="s">
        <v>3332</v>
      </c>
      <c r="Y83" s="131">
        <v>0</v>
      </c>
      <c r="Z83" s="123" t="s">
        <v>3357</v>
      </c>
      <c r="AA83" s="123" t="s">
        <v>3332</v>
      </c>
      <c r="AB83" s="123" t="s">
        <v>3912</v>
      </c>
    </row>
    <row r="84" spans="1:28" ht="54" customHeight="1">
      <c r="A84" s="122" t="s">
        <v>3913</v>
      </c>
      <c r="B84" s="123" t="s">
        <v>3870</v>
      </c>
      <c r="C84" s="123" t="s">
        <v>3907</v>
      </c>
      <c r="D84" s="123" t="s">
        <v>3817</v>
      </c>
      <c r="E84" s="122" t="s">
        <v>3136</v>
      </c>
      <c r="F84" s="123" t="s">
        <v>3914</v>
      </c>
      <c r="G84" s="114"/>
      <c r="H84" s="114" t="s">
        <v>3329</v>
      </c>
      <c r="I84" s="114" t="s">
        <v>2279</v>
      </c>
      <c r="J84" s="114"/>
      <c r="K84" s="114" t="s">
        <v>3819</v>
      </c>
      <c r="L84" s="114" t="s">
        <v>3820</v>
      </c>
      <c r="M84" s="114" t="s">
        <v>3332</v>
      </c>
      <c r="N84" s="127">
        <v>0</v>
      </c>
      <c r="O84" s="114">
        <v>0</v>
      </c>
      <c r="P84" s="114" t="s">
        <v>3333</v>
      </c>
      <c r="Q84" s="131">
        <v>8.4</v>
      </c>
      <c r="R84" s="135">
        <v>0.25</v>
      </c>
      <c r="S84" s="114" t="s">
        <v>3356</v>
      </c>
      <c r="T84" s="127">
        <v>6.9</v>
      </c>
      <c r="U84" s="127">
        <v>0.75</v>
      </c>
      <c r="V84" s="114" t="s">
        <v>2223</v>
      </c>
      <c r="W84" s="114">
        <v>20</v>
      </c>
      <c r="X84" s="114" t="s">
        <v>3365</v>
      </c>
      <c r="Y84" s="131">
        <v>6</v>
      </c>
      <c r="Z84" s="123" t="s">
        <v>3664</v>
      </c>
      <c r="AA84" s="123" t="s">
        <v>3682</v>
      </c>
      <c r="AB84" s="123" t="s">
        <v>3915</v>
      </c>
    </row>
    <row r="85" spans="1:28" ht="54" customHeight="1">
      <c r="A85" s="122" t="s">
        <v>3916</v>
      </c>
      <c r="B85" s="123" t="s">
        <v>3870</v>
      </c>
      <c r="C85" s="123" t="s">
        <v>3907</v>
      </c>
      <c r="D85" s="123" t="s">
        <v>3817</v>
      </c>
      <c r="E85" s="122" t="s">
        <v>3137</v>
      </c>
      <c r="F85" s="123" t="s">
        <v>3917</v>
      </c>
      <c r="G85" s="114"/>
      <c r="H85" s="114" t="s">
        <v>3329</v>
      </c>
      <c r="I85" s="114" t="s">
        <v>2279</v>
      </c>
      <c r="J85" s="114"/>
      <c r="K85" s="114" t="s">
        <v>3819</v>
      </c>
      <c r="L85" s="114" t="s">
        <v>3820</v>
      </c>
      <c r="M85" s="114" t="s">
        <v>3821</v>
      </c>
      <c r="N85" s="127">
        <v>1.05</v>
      </c>
      <c r="O85" s="114">
        <v>0</v>
      </c>
      <c r="P85" s="114" t="s">
        <v>3918</v>
      </c>
      <c r="Q85" s="131">
        <v>9.1</v>
      </c>
      <c r="R85" s="135">
        <v>0.15</v>
      </c>
      <c r="S85" s="114" t="s">
        <v>3356</v>
      </c>
      <c r="T85" s="127">
        <v>7.6</v>
      </c>
      <c r="U85" s="127">
        <v>0.75</v>
      </c>
      <c r="V85" s="114" t="s">
        <v>3332</v>
      </c>
      <c r="W85" s="114">
        <v>0</v>
      </c>
      <c r="X85" s="114" t="s">
        <v>3332</v>
      </c>
      <c r="Y85" s="131">
        <v>0</v>
      </c>
      <c r="Z85" s="123" t="s">
        <v>3357</v>
      </c>
      <c r="AA85" s="123" t="s">
        <v>3332</v>
      </c>
      <c r="AB85" s="123" t="s">
        <v>3919</v>
      </c>
    </row>
    <row r="86" spans="1:28" ht="54" customHeight="1">
      <c r="A86" s="122" t="s">
        <v>3920</v>
      </c>
      <c r="B86" s="123" t="s">
        <v>3921</v>
      </c>
      <c r="C86" s="123" t="s">
        <v>3380</v>
      </c>
      <c r="D86" s="123" t="s">
        <v>3817</v>
      </c>
      <c r="E86" s="122" t="s">
        <v>3138</v>
      </c>
      <c r="F86" s="123" t="s">
        <v>3922</v>
      </c>
      <c r="G86" s="114"/>
      <c r="H86" s="114" t="s">
        <v>3329</v>
      </c>
      <c r="I86" s="114" t="s">
        <v>2284</v>
      </c>
      <c r="J86" s="114"/>
      <c r="K86" s="114" t="s">
        <v>3819</v>
      </c>
      <c r="L86" s="114" t="s">
        <v>3820</v>
      </c>
      <c r="M86" s="114" t="s">
        <v>3332</v>
      </c>
      <c r="N86" s="127">
        <v>0</v>
      </c>
      <c r="O86" s="114">
        <v>0</v>
      </c>
      <c r="P86" s="114" t="s">
        <v>3333</v>
      </c>
      <c r="Q86" s="131">
        <v>5</v>
      </c>
      <c r="R86" s="135">
        <v>0.4</v>
      </c>
      <c r="S86" s="114" t="s">
        <v>3356</v>
      </c>
      <c r="T86" s="127">
        <v>3.5</v>
      </c>
      <c r="U86" s="127">
        <v>0.55000000000000004</v>
      </c>
      <c r="V86" s="114" t="s">
        <v>3332</v>
      </c>
      <c r="W86" s="114">
        <v>0</v>
      </c>
      <c r="X86" s="114" t="s">
        <v>3332</v>
      </c>
      <c r="Y86" s="131">
        <v>0</v>
      </c>
      <c r="Z86" s="123" t="s">
        <v>3357</v>
      </c>
      <c r="AA86" s="123" t="s">
        <v>3332</v>
      </c>
      <c r="AB86" s="123" t="s">
        <v>3923</v>
      </c>
    </row>
    <row r="87" spans="1:28" ht="54" customHeight="1">
      <c r="A87" s="122" t="s">
        <v>3924</v>
      </c>
      <c r="B87" s="123" t="s">
        <v>3921</v>
      </c>
      <c r="C87" s="123" t="s">
        <v>3380</v>
      </c>
      <c r="D87" s="123" t="s">
        <v>3817</v>
      </c>
      <c r="E87" s="122" t="s">
        <v>3139</v>
      </c>
      <c r="F87" s="123" t="s">
        <v>3917</v>
      </c>
      <c r="G87" s="114"/>
      <c r="H87" s="114" t="s">
        <v>3329</v>
      </c>
      <c r="I87" s="114" t="s">
        <v>2284</v>
      </c>
      <c r="J87" s="114"/>
      <c r="K87" s="114" t="s">
        <v>3819</v>
      </c>
      <c r="L87" s="114" t="s">
        <v>3820</v>
      </c>
      <c r="M87" s="114" t="s">
        <v>3821</v>
      </c>
      <c r="N87" s="127">
        <v>1.2</v>
      </c>
      <c r="O87" s="114">
        <v>0</v>
      </c>
      <c r="P87" s="114" t="s">
        <v>3842</v>
      </c>
      <c r="Q87" s="131">
        <v>5.7</v>
      </c>
      <c r="R87" s="135">
        <v>0.35</v>
      </c>
      <c r="S87" s="114" t="s">
        <v>3356</v>
      </c>
      <c r="T87" s="127">
        <v>4.2</v>
      </c>
      <c r="U87" s="127">
        <v>0.55000000000000004</v>
      </c>
      <c r="V87" s="114" t="s">
        <v>3332</v>
      </c>
      <c r="W87" s="114">
        <v>0</v>
      </c>
      <c r="X87" s="114" t="s">
        <v>3332</v>
      </c>
      <c r="Y87" s="131">
        <v>0</v>
      </c>
      <c r="Z87" s="123" t="s">
        <v>3357</v>
      </c>
      <c r="AA87" s="123" t="s">
        <v>3332</v>
      </c>
      <c r="AB87" s="123" t="s">
        <v>3925</v>
      </c>
    </row>
    <row r="88" spans="1:28" ht="54" customHeight="1">
      <c r="A88" s="122" t="s">
        <v>3926</v>
      </c>
      <c r="B88" s="123" t="s">
        <v>3921</v>
      </c>
      <c r="C88" s="123" t="s">
        <v>3380</v>
      </c>
      <c r="D88" s="123" t="s">
        <v>3817</v>
      </c>
      <c r="E88" s="122" t="s">
        <v>3140</v>
      </c>
      <c r="F88" s="123" t="s">
        <v>3879</v>
      </c>
      <c r="G88" s="114"/>
      <c r="H88" s="114" t="s">
        <v>3329</v>
      </c>
      <c r="I88" s="114" t="s">
        <v>2284</v>
      </c>
      <c r="J88" s="114"/>
      <c r="K88" s="114" t="s">
        <v>3819</v>
      </c>
      <c r="L88" s="114" t="s">
        <v>3820</v>
      </c>
      <c r="M88" s="114" t="s">
        <v>3332</v>
      </c>
      <c r="N88" s="127">
        <v>0</v>
      </c>
      <c r="O88" s="114">
        <v>0</v>
      </c>
      <c r="P88" s="114" t="s">
        <v>3333</v>
      </c>
      <c r="Q88" s="131">
        <v>6.4</v>
      </c>
      <c r="R88" s="135">
        <v>0.25</v>
      </c>
      <c r="S88" s="114" t="s">
        <v>3356</v>
      </c>
      <c r="T88" s="127">
        <v>4.9000000000000004</v>
      </c>
      <c r="U88" s="127">
        <v>0.55000000000000004</v>
      </c>
      <c r="V88" s="114" t="s">
        <v>3332</v>
      </c>
      <c r="W88" s="114">
        <v>0</v>
      </c>
      <c r="X88" s="114" t="s">
        <v>3332</v>
      </c>
      <c r="Y88" s="131">
        <v>0</v>
      </c>
      <c r="Z88" s="123" t="s">
        <v>3357</v>
      </c>
      <c r="AA88" s="123" t="s">
        <v>3332</v>
      </c>
      <c r="AB88" s="123" t="s">
        <v>3927</v>
      </c>
    </row>
    <row r="89" spans="1:28" ht="54" customHeight="1">
      <c r="A89" s="122" t="s">
        <v>3928</v>
      </c>
      <c r="B89" s="123" t="s">
        <v>3921</v>
      </c>
      <c r="C89" s="123" t="s">
        <v>3390</v>
      </c>
      <c r="D89" s="123" t="s">
        <v>3817</v>
      </c>
      <c r="E89" s="122" t="s">
        <v>3141</v>
      </c>
      <c r="F89" s="123" t="s">
        <v>3929</v>
      </c>
      <c r="G89" s="114"/>
      <c r="H89" s="114" t="s">
        <v>3329</v>
      </c>
      <c r="I89" s="114" t="s">
        <v>2288</v>
      </c>
      <c r="J89" s="114"/>
      <c r="K89" s="114" t="s">
        <v>3819</v>
      </c>
      <c r="L89" s="114" t="s">
        <v>3820</v>
      </c>
      <c r="M89" s="114" t="s">
        <v>3332</v>
      </c>
      <c r="N89" s="127">
        <v>0</v>
      </c>
      <c r="O89" s="114">
        <v>0</v>
      </c>
      <c r="P89" s="114" t="s">
        <v>3333</v>
      </c>
      <c r="Q89" s="131">
        <v>5</v>
      </c>
      <c r="R89" s="135">
        <v>0.35</v>
      </c>
      <c r="S89" s="114" t="s">
        <v>3356</v>
      </c>
      <c r="T89" s="127">
        <v>3.5</v>
      </c>
      <c r="U89" s="127">
        <v>0.55000000000000004</v>
      </c>
      <c r="V89" s="114" t="s">
        <v>3332</v>
      </c>
      <c r="W89" s="114">
        <v>0</v>
      </c>
      <c r="X89" s="114" t="s">
        <v>3332</v>
      </c>
      <c r="Y89" s="131">
        <v>0</v>
      </c>
      <c r="Z89" s="123" t="s">
        <v>3357</v>
      </c>
      <c r="AA89" s="123" t="s">
        <v>3332</v>
      </c>
      <c r="AB89" s="123" t="s">
        <v>3930</v>
      </c>
    </row>
    <row r="90" spans="1:28" ht="54" customHeight="1">
      <c r="A90" s="122" t="s">
        <v>3931</v>
      </c>
      <c r="B90" s="123" t="s">
        <v>3921</v>
      </c>
      <c r="C90" s="123" t="s">
        <v>3390</v>
      </c>
      <c r="D90" s="123" t="s">
        <v>3817</v>
      </c>
      <c r="E90" s="122" t="s">
        <v>3142</v>
      </c>
      <c r="F90" s="123" t="s">
        <v>3932</v>
      </c>
      <c r="G90" s="114"/>
      <c r="H90" s="114" t="s">
        <v>3329</v>
      </c>
      <c r="I90" s="114" t="s">
        <v>2288</v>
      </c>
      <c r="J90" s="114"/>
      <c r="K90" s="114" t="s">
        <v>3819</v>
      </c>
      <c r="L90" s="114" t="s">
        <v>3820</v>
      </c>
      <c r="M90" s="114" t="s">
        <v>3821</v>
      </c>
      <c r="N90" s="127">
        <v>1.25</v>
      </c>
      <c r="O90" s="114">
        <v>0</v>
      </c>
      <c r="P90" s="114" t="s">
        <v>3933</v>
      </c>
      <c r="Q90" s="131">
        <v>5.7</v>
      </c>
      <c r="R90" s="135">
        <v>0.4</v>
      </c>
      <c r="S90" s="114" t="s">
        <v>3356</v>
      </c>
      <c r="T90" s="127">
        <v>4.2</v>
      </c>
      <c r="U90" s="127">
        <v>0.55000000000000004</v>
      </c>
      <c r="V90" s="114" t="s">
        <v>3332</v>
      </c>
      <c r="W90" s="114">
        <v>0</v>
      </c>
      <c r="X90" s="114" t="s">
        <v>3332</v>
      </c>
      <c r="Y90" s="131">
        <v>0</v>
      </c>
      <c r="Z90" s="123" t="s">
        <v>3357</v>
      </c>
      <c r="AA90" s="123" t="s">
        <v>3332</v>
      </c>
      <c r="AB90" s="123" t="s">
        <v>3934</v>
      </c>
    </row>
    <row r="91" spans="1:28" ht="54" customHeight="1">
      <c r="A91" s="122" t="s">
        <v>3935</v>
      </c>
      <c r="B91" s="123" t="s">
        <v>3921</v>
      </c>
      <c r="C91" s="123" t="s">
        <v>3390</v>
      </c>
      <c r="D91" s="123" t="s">
        <v>3817</v>
      </c>
      <c r="E91" s="122" t="s">
        <v>3143</v>
      </c>
      <c r="F91" s="123" t="s">
        <v>3936</v>
      </c>
      <c r="G91" s="114"/>
      <c r="H91" s="114" t="s">
        <v>3329</v>
      </c>
      <c r="I91" s="114" t="s">
        <v>2288</v>
      </c>
      <c r="J91" s="114"/>
      <c r="K91" s="114" t="s">
        <v>3819</v>
      </c>
      <c r="L91" s="114" t="s">
        <v>3820</v>
      </c>
      <c r="M91" s="114" t="s">
        <v>3332</v>
      </c>
      <c r="N91" s="127">
        <v>0</v>
      </c>
      <c r="O91" s="114">
        <v>0</v>
      </c>
      <c r="P91" s="114" t="s">
        <v>3333</v>
      </c>
      <c r="Q91" s="131">
        <v>6.4</v>
      </c>
      <c r="R91" s="135">
        <v>0.25</v>
      </c>
      <c r="S91" s="114" t="s">
        <v>3356</v>
      </c>
      <c r="T91" s="127">
        <v>4.9000000000000004</v>
      </c>
      <c r="U91" s="127">
        <v>0.55000000000000004</v>
      </c>
      <c r="V91" s="114" t="s">
        <v>3937</v>
      </c>
      <c r="W91" s="114">
        <v>1</v>
      </c>
      <c r="X91" s="114" t="s">
        <v>3435</v>
      </c>
      <c r="Y91" s="131">
        <v>0</v>
      </c>
      <c r="Z91" s="123" t="s">
        <v>3357</v>
      </c>
      <c r="AA91" s="123" t="s">
        <v>3332</v>
      </c>
      <c r="AB91" s="123" t="s">
        <v>3938</v>
      </c>
    </row>
    <row r="92" spans="1:28" ht="54" customHeight="1">
      <c r="A92" s="122" t="s">
        <v>3939</v>
      </c>
      <c r="B92" s="123" t="s">
        <v>3921</v>
      </c>
      <c r="C92" s="123" t="s">
        <v>3400</v>
      </c>
      <c r="D92" s="123" t="s">
        <v>3817</v>
      </c>
      <c r="E92" s="122" t="s">
        <v>3144</v>
      </c>
      <c r="F92" s="123" t="s">
        <v>3863</v>
      </c>
      <c r="G92" s="114"/>
      <c r="H92" s="114" t="s">
        <v>3329</v>
      </c>
      <c r="I92" s="114" t="s">
        <v>2292</v>
      </c>
      <c r="J92" s="114" t="s">
        <v>3864</v>
      </c>
      <c r="K92" s="114" t="s">
        <v>3819</v>
      </c>
      <c r="L92" s="114" t="s">
        <v>3820</v>
      </c>
      <c r="M92" s="114" t="s">
        <v>3821</v>
      </c>
      <c r="N92" s="127">
        <v>0.75</v>
      </c>
      <c r="O92" s="114">
        <v>0</v>
      </c>
      <c r="P92" s="114" t="s">
        <v>3865</v>
      </c>
      <c r="Q92" s="131">
        <v>5</v>
      </c>
      <c r="R92" s="135">
        <v>0.5</v>
      </c>
      <c r="S92" s="114" t="s">
        <v>3356</v>
      </c>
      <c r="T92" s="127">
        <v>3.5</v>
      </c>
      <c r="U92" s="127">
        <v>0.55000000000000004</v>
      </c>
      <c r="V92" s="114" t="s">
        <v>3332</v>
      </c>
      <c r="W92" s="114">
        <v>0</v>
      </c>
      <c r="X92" s="114" t="s">
        <v>3332</v>
      </c>
      <c r="Y92" s="131">
        <v>0</v>
      </c>
      <c r="Z92" s="123" t="s">
        <v>3357</v>
      </c>
      <c r="AA92" s="123" t="s">
        <v>3492</v>
      </c>
      <c r="AB92" s="123" t="s">
        <v>3940</v>
      </c>
    </row>
    <row r="93" spans="1:28" ht="54" customHeight="1">
      <c r="A93" s="122" t="s">
        <v>3941</v>
      </c>
      <c r="B93" s="123" t="s">
        <v>3921</v>
      </c>
      <c r="C93" s="123" t="s">
        <v>3400</v>
      </c>
      <c r="D93" s="123" t="s">
        <v>3817</v>
      </c>
      <c r="E93" s="122" t="s">
        <v>3145</v>
      </c>
      <c r="F93" s="123" t="s">
        <v>3886</v>
      </c>
      <c r="G93" s="114"/>
      <c r="H93" s="114" t="s">
        <v>3329</v>
      </c>
      <c r="I93" s="114" t="s">
        <v>2292</v>
      </c>
      <c r="J93" s="114" t="s">
        <v>3887</v>
      </c>
      <c r="K93" s="114" t="s">
        <v>3819</v>
      </c>
      <c r="L93" s="114" t="s">
        <v>3820</v>
      </c>
      <c r="M93" s="114" t="s">
        <v>3332</v>
      </c>
      <c r="N93" s="127">
        <v>0</v>
      </c>
      <c r="O93" s="114">
        <v>0</v>
      </c>
      <c r="P93" s="114" t="s">
        <v>3333</v>
      </c>
      <c r="Q93" s="131">
        <v>5.7</v>
      </c>
      <c r="R93" s="135">
        <v>0.3</v>
      </c>
      <c r="S93" s="114" t="s">
        <v>3356</v>
      </c>
      <c r="T93" s="127">
        <v>4.2</v>
      </c>
      <c r="U93" s="127">
        <v>0.55000000000000004</v>
      </c>
      <c r="V93" s="114" t="s">
        <v>3888</v>
      </c>
      <c r="W93" s="114">
        <v>-1</v>
      </c>
      <c r="X93" s="114" t="s">
        <v>3530</v>
      </c>
      <c r="Y93" s="131">
        <v>4</v>
      </c>
      <c r="Z93" s="123" t="s">
        <v>3664</v>
      </c>
      <c r="AA93" s="123" t="s">
        <v>3332</v>
      </c>
      <c r="AB93" s="123" t="s">
        <v>3942</v>
      </c>
    </row>
    <row r="94" spans="1:28" ht="54" customHeight="1">
      <c r="A94" s="122" t="s">
        <v>3943</v>
      </c>
      <c r="B94" s="123" t="s">
        <v>3921</v>
      </c>
      <c r="C94" s="123" t="s">
        <v>3400</v>
      </c>
      <c r="D94" s="123" t="s">
        <v>3817</v>
      </c>
      <c r="E94" s="122" t="s">
        <v>3146</v>
      </c>
      <c r="F94" s="123" t="s">
        <v>3944</v>
      </c>
      <c r="G94" s="114"/>
      <c r="H94" s="114" t="s">
        <v>3329</v>
      </c>
      <c r="I94" s="114" t="s">
        <v>2292</v>
      </c>
      <c r="J94" s="114"/>
      <c r="K94" s="114" t="s">
        <v>3819</v>
      </c>
      <c r="L94" s="114" t="s">
        <v>3820</v>
      </c>
      <c r="M94" s="114" t="s">
        <v>3332</v>
      </c>
      <c r="N94" s="127">
        <v>0</v>
      </c>
      <c r="O94" s="114">
        <v>0</v>
      </c>
      <c r="P94" s="114" t="s">
        <v>3333</v>
      </c>
      <c r="Q94" s="131">
        <v>6.4</v>
      </c>
      <c r="R94" s="135">
        <v>0.2</v>
      </c>
      <c r="S94" s="114" t="s">
        <v>3356</v>
      </c>
      <c r="T94" s="127">
        <v>4.9000000000000004</v>
      </c>
      <c r="U94" s="127">
        <v>0.55000000000000004</v>
      </c>
      <c r="V94" s="114" t="s">
        <v>3332</v>
      </c>
      <c r="W94" s="114">
        <v>0</v>
      </c>
      <c r="X94" s="114" t="s">
        <v>3332</v>
      </c>
      <c r="Y94" s="131">
        <v>0</v>
      </c>
      <c r="Z94" s="123" t="s">
        <v>3357</v>
      </c>
      <c r="AA94" s="123" t="s">
        <v>3332</v>
      </c>
      <c r="AB94" s="123" t="s">
        <v>3945</v>
      </c>
    </row>
    <row r="95" spans="1:28" ht="54" customHeight="1">
      <c r="A95" s="122" t="s">
        <v>3946</v>
      </c>
      <c r="B95" s="123" t="s">
        <v>3947</v>
      </c>
      <c r="C95" s="123" t="s">
        <v>3419</v>
      </c>
      <c r="D95" s="123" t="s">
        <v>3817</v>
      </c>
      <c r="E95" s="122" t="s">
        <v>3147</v>
      </c>
      <c r="F95" s="123" t="s">
        <v>3891</v>
      </c>
      <c r="G95" s="114"/>
      <c r="H95" s="114" t="s">
        <v>3329</v>
      </c>
      <c r="I95" s="114" t="s">
        <v>2296</v>
      </c>
      <c r="J95" s="114" t="s">
        <v>3892</v>
      </c>
      <c r="K95" s="114" t="s">
        <v>3819</v>
      </c>
      <c r="L95" s="114" t="s">
        <v>3820</v>
      </c>
      <c r="M95" s="114" t="s">
        <v>3821</v>
      </c>
      <c r="N95" s="127">
        <v>0.85</v>
      </c>
      <c r="O95" s="114">
        <v>0</v>
      </c>
      <c r="P95" s="114" t="s">
        <v>3893</v>
      </c>
      <c r="Q95" s="131">
        <v>6.5</v>
      </c>
      <c r="R95" s="135">
        <v>0.35</v>
      </c>
      <c r="S95" s="114" t="s">
        <v>3356</v>
      </c>
      <c r="T95" s="127">
        <v>5</v>
      </c>
      <c r="U95" s="127">
        <v>0.65</v>
      </c>
      <c r="V95" s="114" t="s">
        <v>3332</v>
      </c>
      <c r="W95" s="114">
        <v>0</v>
      </c>
      <c r="X95" s="114" t="s">
        <v>3332</v>
      </c>
      <c r="Y95" s="131">
        <v>0</v>
      </c>
      <c r="Z95" s="123" t="s">
        <v>3357</v>
      </c>
      <c r="AA95" s="123" t="s">
        <v>3492</v>
      </c>
      <c r="AB95" s="123" t="s">
        <v>3948</v>
      </c>
    </row>
    <row r="96" spans="1:28" ht="54" customHeight="1">
      <c r="A96" s="122" t="s">
        <v>3949</v>
      </c>
      <c r="B96" s="123" t="s">
        <v>3947</v>
      </c>
      <c r="C96" s="123" t="s">
        <v>3419</v>
      </c>
      <c r="D96" s="123" t="s">
        <v>3817</v>
      </c>
      <c r="E96" s="122" t="s">
        <v>3148</v>
      </c>
      <c r="F96" s="123" t="s">
        <v>3841</v>
      </c>
      <c r="G96" s="114"/>
      <c r="H96" s="114" t="s">
        <v>3329</v>
      </c>
      <c r="I96" s="114" t="s">
        <v>2296</v>
      </c>
      <c r="J96" s="114"/>
      <c r="K96" s="114" t="s">
        <v>3819</v>
      </c>
      <c r="L96" s="114" t="s">
        <v>3820</v>
      </c>
      <c r="M96" s="114" t="s">
        <v>3821</v>
      </c>
      <c r="N96" s="127">
        <v>1.2</v>
      </c>
      <c r="O96" s="114">
        <v>0</v>
      </c>
      <c r="P96" s="114" t="s">
        <v>3842</v>
      </c>
      <c r="Q96" s="131">
        <v>7.2</v>
      </c>
      <c r="R96" s="135">
        <v>0.3</v>
      </c>
      <c r="S96" s="114" t="s">
        <v>3356</v>
      </c>
      <c r="T96" s="127">
        <v>5.7</v>
      </c>
      <c r="U96" s="127">
        <v>0.65</v>
      </c>
      <c r="V96" s="114" t="s">
        <v>3332</v>
      </c>
      <c r="W96" s="114">
        <v>0</v>
      </c>
      <c r="X96" s="114" t="s">
        <v>3332</v>
      </c>
      <c r="Y96" s="131">
        <v>0</v>
      </c>
      <c r="Z96" s="123" t="s">
        <v>3357</v>
      </c>
      <c r="AA96" s="123" t="s">
        <v>3332</v>
      </c>
      <c r="AB96" s="123" t="s">
        <v>3950</v>
      </c>
    </row>
    <row r="97" spans="1:28" ht="54" customHeight="1">
      <c r="A97" s="122" t="s">
        <v>3951</v>
      </c>
      <c r="B97" s="123" t="s">
        <v>3947</v>
      </c>
      <c r="C97" s="123" t="s">
        <v>3419</v>
      </c>
      <c r="D97" s="123" t="s">
        <v>3817</v>
      </c>
      <c r="E97" s="122" t="s">
        <v>3149</v>
      </c>
      <c r="F97" s="123" t="s">
        <v>3886</v>
      </c>
      <c r="G97" s="114"/>
      <c r="H97" s="114" t="s">
        <v>3856</v>
      </c>
      <c r="I97" s="114" t="s">
        <v>2296</v>
      </c>
      <c r="J97" s="114" t="s">
        <v>3887</v>
      </c>
      <c r="K97" s="114" t="s">
        <v>3819</v>
      </c>
      <c r="L97" s="114" t="s">
        <v>3820</v>
      </c>
      <c r="M97" s="114" t="s">
        <v>3332</v>
      </c>
      <c r="N97" s="127">
        <v>0</v>
      </c>
      <c r="O97" s="114">
        <v>0</v>
      </c>
      <c r="P97" s="114" t="s">
        <v>3333</v>
      </c>
      <c r="Q97" s="131">
        <v>7.9</v>
      </c>
      <c r="R97" s="135">
        <v>0.2</v>
      </c>
      <c r="S97" s="114" t="s">
        <v>3356</v>
      </c>
      <c r="T97" s="127">
        <v>6.4</v>
      </c>
      <c r="U97" s="127">
        <v>0.65</v>
      </c>
      <c r="V97" s="114" t="s">
        <v>3888</v>
      </c>
      <c r="W97" s="114">
        <v>-1</v>
      </c>
      <c r="X97" s="114" t="s">
        <v>3530</v>
      </c>
      <c r="Y97" s="131">
        <v>4</v>
      </c>
      <c r="Z97" s="123" t="s">
        <v>3664</v>
      </c>
      <c r="AA97" s="123" t="s">
        <v>3332</v>
      </c>
      <c r="AB97" s="123" t="s">
        <v>3952</v>
      </c>
    </row>
    <row r="98" spans="1:28" ht="54" customHeight="1">
      <c r="A98" s="122" t="s">
        <v>3953</v>
      </c>
      <c r="B98" s="123" t="s">
        <v>3947</v>
      </c>
      <c r="C98" s="123" t="s">
        <v>3419</v>
      </c>
      <c r="D98" s="123" t="s">
        <v>3817</v>
      </c>
      <c r="E98" s="122" t="s">
        <v>3150</v>
      </c>
      <c r="F98" s="123" t="s">
        <v>3954</v>
      </c>
      <c r="G98" s="114"/>
      <c r="H98" s="114" t="s">
        <v>3329</v>
      </c>
      <c r="I98" s="114" t="s">
        <v>2296</v>
      </c>
      <c r="J98" s="114"/>
      <c r="K98" s="114" t="s">
        <v>3819</v>
      </c>
      <c r="L98" s="114" t="s">
        <v>3820</v>
      </c>
      <c r="M98" s="114" t="s">
        <v>3332</v>
      </c>
      <c r="N98" s="127">
        <v>0</v>
      </c>
      <c r="O98" s="114">
        <v>0</v>
      </c>
      <c r="P98" s="114" t="s">
        <v>3333</v>
      </c>
      <c r="Q98" s="131">
        <v>8.6</v>
      </c>
      <c r="R98" s="135">
        <v>0.15</v>
      </c>
      <c r="S98" s="114" t="s">
        <v>3356</v>
      </c>
      <c r="T98" s="127">
        <v>7.1</v>
      </c>
      <c r="U98" s="127">
        <v>0.65</v>
      </c>
      <c r="V98" s="114" t="s">
        <v>3332</v>
      </c>
      <c r="W98" s="114">
        <v>0</v>
      </c>
      <c r="X98" s="114" t="s">
        <v>3332</v>
      </c>
      <c r="Y98" s="131">
        <v>0</v>
      </c>
      <c r="Z98" s="123" t="s">
        <v>3357</v>
      </c>
      <c r="AA98" s="123" t="s">
        <v>3332</v>
      </c>
      <c r="AB98" s="123" t="s">
        <v>3955</v>
      </c>
    </row>
    <row r="99" spans="1:28" ht="54" customHeight="1">
      <c r="A99" s="122" t="s">
        <v>3956</v>
      </c>
      <c r="B99" s="123" t="s">
        <v>3947</v>
      </c>
      <c r="C99" s="123" t="s">
        <v>3957</v>
      </c>
      <c r="D99" s="123" t="s">
        <v>3817</v>
      </c>
      <c r="E99" s="122" t="s">
        <v>3151</v>
      </c>
      <c r="F99" s="123" t="s">
        <v>3886</v>
      </c>
      <c r="G99" s="114"/>
      <c r="H99" s="114" t="s">
        <v>3329</v>
      </c>
      <c r="I99" s="114" t="s">
        <v>2300</v>
      </c>
      <c r="J99" s="114" t="s">
        <v>3887</v>
      </c>
      <c r="K99" s="114" t="s">
        <v>3819</v>
      </c>
      <c r="L99" s="114" t="s">
        <v>3820</v>
      </c>
      <c r="M99" s="114" t="s">
        <v>3332</v>
      </c>
      <c r="N99" s="127">
        <v>0</v>
      </c>
      <c r="O99" s="114">
        <v>0</v>
      </c>
      <c r="P99" s="114" t="s">
        <v>3333</v>
      </c>
      <c r="Q99" s="131">
        <v>7</v>
      </c>
      <c r="R99" s="135">
        <v>0.3</v>
      </c>
      <c r="S99" s="114" t="s">
        <v>3356</v>
      </c>
      <c r="T99" s="127">
        <v>5.5</v>
      </c>
      <c r="U99" s="127">
        <v>0.75</v>
      </c>
      <c r="V99" s="114" t="s">
        <v>3888</v>
      </c>
      <c r="W99" s="114">
        <v>-1</v>
      </c>
      <c r="X99" s="114" t="s">
        <v>3530</v>
      </c>
      <c r="Y99" s="131">
        <v>4</v>
      </c>
      <c r="Z99" s="123" t="s">
        <v>3664</v>
      </c>
      <c r="AA99" s="123" t="s">
        <v>3332</v>
      </c>
      <c r="AB99" s="123" t="s">
        <v>3958</v>
      </c>
    </row>
    <row r="100" spans="1:28" ht="54" customHeight="1">
      <c r="A100" s="122" t="s">
        <v>3959</v>
      </c>
      <c r="B100" s="123" t="s">
        <v>3947</v>
      </c>
      <c r="C100" s="123" t="s">
        <v>3957</v>
      </c>
      <c r="D100" s="123" t="s">
        <v>3817</v>
      </c>
      <c r="E100" s="122" t="s">
        <v>3152</v>
      </c>
      <c r="F100" s="123" t="s">
        <v>3960</v>
      </c>
      <c r="G100" s="114"/>
      <c r="H100" s="114" t="s">
        <v>3329</v>
      </c>
      <c r="I100" s="114" t="s">
        <v>2300</v>
      </c>
      <c r="J100" s="114"/>
      <c r="K100" s="114" t="s">
        <v>3819</v>
      </c>
      <c r="L100" s="114" t="s">
        <v>3820</v>
      </c>
      <c r="M100" s="114" t="s">
        <v>3332</v>
      </c>
      <c r="N100" s="127">
        <v>0</v>
      </c>
      <c r="O100" s="114">
        <v>0</v>
      </c>
      <c r="P100" s="114" t="s">
        <v>3333</v>
      </c>
      <c r="Q100" s="131">
        <v>7.7</v>
      </c>
      <c r="R100" s="135">
        <v>0.25</v>
      </c>
      <c r="S100" s="114" t="s">
        <v>3356</v>
      </c>
      <c r="T100" s="127">
        <v>6.2</v>
      </c>
      <c r="U100" s="127">
        <v>0.75</v>
      </c>
      <c r="V100" s="114" t="s">
        <v>3961</v>
      </c>
      <c r="W100" s="114">
        <v>1</v>
      </c>
      <c r="X100" s="114" t="s">
        <v>3704</v>
      </c>
      <c r="Y100" s="131">
        <v>0</v>
      </c>
      <c r="Z100" s="123" t="s">
        <v>3357</v>
      </c>
      <c r="AA100" s="123" t="s">
        <v>3332</v>
      </c>
      <c r="AB100" s="123" t="s">
        <v>3962</v>
      </c>
    </row>
    <row r="101" spans="1:28" ht="54" customHeight="1">
      <c r="A101" s="122" t="s">
        <v>3963</v>
      </c>
      <c r="B101" s="123" t="s">
        <v>3947</v>
      </c>
      <c r="C101" s="123" t="s">
        <v>3957</v>
      </c>
      <c r="D101" s="123" t="s">
        <v>3817</v>
      </c>
      <c r="E101" s="122" t="s">
        <v>3153</v>
      </c>
      <c r="F101" s="123" t="s">
        <v>3863</v>
      </c>
      <c r="G101" s="114"/>
      <c r="H101" s="114" t="s">
        <v>3329</v>
      </c>
      <c r="I101" s="114" t="s">
        <v>2300</v>
      </c>
      <c r="J101" s="114" t="s">
        <v>3864</v>
      </c>
      <c r="K101" s="114" t="s">
        <v>3819</v>
      </c>
      <c r="L101" s="114" t="s">
        <v>3820</v>
      </c>
      <c r="M101" s="114" t="s">
        <v>3821</v>
      </c>
      <c r="N101" s="127">
        <v>0.79</v>
      </c>
      <c r="O101" s="114">
        <v>0</v>
      </c>
      <c r="P101" s="114" t="s">
        <v>3964</v>
      </c>
      <c r="Q101" s="131">
        <v>8.4</v>
      </c>
      <c r="R101" s="135">
        <v>0.3</v>
      </c>
      <c r="S101" s="114" t="s">
        <v>3356</v>
      </c>
      <c r="T101" s="127">
        <v>6.9</v>
      </c>
      <c r="U101" s="127">
        <v>0.75</v>
      </c>
      <c r="V101" s="114" t="s">
        <v>3332</v>
      </c>
      <c r="W101" s="114">
        <v>0</v>
      </c>
      <c r="X101" s="114" t="s">
        <v>3332</v>
      </c>
      <c r="Y101" s="131">
        <v>0</v>
      </c>
      <c r="Z101" s="123" t="s">
        <v>3357</v>
      </c>
      <c r="AA101" s="123" t="s">
        <v>3492</v>
      </c>
      <c r="AB101" s="123" t="s">
        <v>3965</v>
      </c>
    </row>
    <row r="102" spans="1:28" ht="54" customHeight="1">
      <c r="A102" s="122" t="s">
        <v>3966</v>
      </c>
      <c r="B102" s="123" t="s">
        <v>3947</v>
      </c>
      <c r="C102" s="123" t="s">
        <v>3957</v>
      </c>
      <c r="D102" s="123" t="s">
        <v>3817</v>
      </c>
      <c r="E102" s="122" t="s">
        <v>3154</v>
      </c>
      <c r="F102" s="123" t="s">
        <v>3917</v>
      </c>
      <c r="G102" s="114"/>
      <c r="H102" s="114" t="s">
        <v>3329</v>
      </c>
      <c r="I102" s="114" t="s">
        <v>2300</v>
      </c>
      <c r="J102" s="114"/>
      <c r="K102" s="114" t="s">
        <v>3819</v>
      </c>
      <c r="L102" s="114" t="s">
        <v>3820</v>
      </c>
      <c r="M102" s="114" t="s">
        <v>3821</v>
      </c>
      <c r="N102" s="127">
        <v>1.05</v>
      </c>
      <c r="O102" s="114">
        <v>0</v>
      </c>
      <c r="P102" s="114" t="s">
        <v>3918</v>
      </c>
      <c r="Q102" s="131">
        <v>9.1</v>
      </c>
      <c r="R102" s="135">
        <v>0.15</v>
      </c>
      <c r="S102" s="114" t="s">
        <v>3356</v>
      </c>
      <c r="T102" s="127">
        <v>7.6</v>
      </c>
      <c r="U102" s="127">
        <v>0.75</v>
      </c>
      <c r="V102" s="114" t="s">
        <v>3332</v>
      </c>
      <c r="W102" s="114">
        <v>0</v>
      </c>
      <c r="X102" s="114" t="s">
        <v>3332</v>
      </c>
      <c r="Y102" s="131">
        <v>0</v>
      </c>
      <c r="Z102" s="123" t="s">
        <v>3357</v>
      </c>
      <c r="AA102" s="123" t="s">
        <v>3332</v>
      </c>
      <c r="AB102" s="123" t="s">
        <v>3919</v>
      </c>
    </row>
    <row r="103" spans="1:28" ht="54" customHeight="1">
      <c r="A103" s="122" t="s">
        <v>3967</v>
      </c>
      <c r="B103" s="123" t="s">
        <v>3968</v>
      </c>
      <c r="C103" s="123" t="s">
        <v>3370</v>
      </c>
      <c r="D103" s="123" t="s">
        <v>2621</v>
      </c>
      <c r="E103" s="122" t="s">
        <v>3155</v>
      </c>
      <c r="F103" s="123" t="s">
        <v>3875</v>
      </c>
      <c r="G103" s="114"/>
      <c r="H103" s="114" t="s">
        <v>3329</v>
      </c>
      <c r="I103" s="114" t="s">
        <v>2304</v>
      </c>
      <c r="J103" s="114" t="s">
        <v>3864</v>
      </c>
      <c r="K103" s="114" t="s">
        <v>3969</v>
      </c>
      <c r="L103" s="114" t="s">
        <v>3970</v>
      </c>
      <c r="M103" s="114" t="s">
        <v>3821</v>
      </c>
      <c r="N103" s="127">
        <v>1.32</v>
      </c>
      <c r="O103" s="114">
        <v>0</v>
      </c>
      <c r="P103" s="114" t="s">
        <v>3971</v>
      </c>
      <c r="Q103" s="131">
        <v>8</v>
      </c>
      <c r="R103" s="135">
        <v>0.3</v>
      </c>
      <c r="S103" s="114" t="s">
        <v>3356</v>
      </c>
      <c r="T103" s="127">
        <v>6.5</v>
      </c>
      <c r="U103" s="127">
        <v>0.9</v>
      </c>
      <c r="V103" s="114" t="s">
        <v>3332</v>
      </c>
      <c r="W103" s="114">
        <v>0</v>
      </c>
      <c r="X103" s="114" t="s">
        <v>3332</v>
      </c>
      <c r="Y103" s="131">
        <v>0</v>
      </c>
      <c r="Z103" s="123" t="s">
        <v>3357</v>
      </c>
      <c r="AA103" s="123" t="s">
        <v>3492</v>
      </c>
      <c r="AB103" s="123" t="s">
        <v>3972</v>
      </c>
    </row>
    <row r="104" spans="1:28" ht="54" customHeight="1">
      <c r="A104" s="122" t="s">
        <v>3973</v>
      </c>
      <c r="B104" s="123" t="s">
        <v>3968</v>
      </c>
      <c r="C104" s="123" t="s">
        <v>3370</v>
      </c>
      <c r="D104" s="123" t="s">
        <v>2621</v>
      </c>
      <c r="E104" s="122" t="s">
        <v>3156</v>
      </c>
      <c r="F104" s="123" t="s">
        <v>3891</v>
      </c>
      <c r="G104" s="114"/>
      <c r="H104" s="114" t="s">
        <v>3329</v>
      </c>
      <c r="I104" s="114" t="s">
        <v>2304</v>
      </c>
      <c r="J104" s="114" t="s">
        <v>3892</v>
      </c>
      <c r="K104" s="114" t="s">
        <v>3969</v>
      </c>
      <c r="L104" s="114" t="s">
        <v>3970</v>
      </c>
      <c r="M104" s="114" t="s">
        <v>3821</v>
      </c>
      <c r="N104" s="127">
        <v>0.98</v>
      </c>
      <c r="O104" s="114">
        <v>0</v>
      </c>
      <c r="P104" s="114" t="s">
        <v>3974</v>
      </c>
      <c r="Q104" s="131">
        <v>8.6999999999999993</v>
      </c>
      <c r="R104" s="135">
        <v>0.25</v>
      </c>
      <c r="S104" s="114" t="s">
        <v>3356</v>
      </c>
      <c r="T104" s="127">
        <v>7.2</v>
      </c>
      <c r="U104" s="127">
        <v>0.9</v>
      </c>
      <c r="V104" s="114" t="s">
        <v>3332</v>
      </c>
      <c r="W104" s="114">
        <v>0</v>
      </c>
      <c r="X104" s="114" t="s">
        <v>3332</v>
      </c>
      <c r="Y104" s="131">
        <v>0</v>
      </c>
      <c r="Z104" s="123" t="s">
        <v>3357</v>
      </c>
      <c r="AA104" s="123" t="s">
        <v>3492</v>
      </c>
      <c r="AB104" s="123" t="s">
        <v>3975</v>
      </c>
    </row>
    <row r="105" spans="1:28" ht="54" customHeight="1">
      <c r="A105" s="122" t="s">
        <v>3976</v>
      </c>
      <c r="B105" s="123" t="s">
        <v>3968</v>
      </c>
      <c r="C105" s="123" t="s">
        <v>3370</v>
      </c>
      <c r="D105" s="123" t="s">
        <v>2621</v>
      </c>
      <c r="E105" s="122" t="s">
        <v>3157</v>
      </c>
      <c r="F105" s="123" t="s">
        <v>3977</v>
      </c>
      <c r="G105" s="114"/>
      <c r="H105" s="114" t="s">
        <v>3329</v>
      </c>
      <c r="I105" s="114" t="s">
        <v>2304</v>
      </c>
      <c r="J105" s="114"/>
      <c r="K105" s="114" t="s">
        <v>3969</v>
      </c>
      <c r="L105" s="114" t="s">
        <v>3970</v>
      </c>
      <c r="M105" s="114" t="s">
        <v>3332</v>
      </c>
      <c r="N105" s="127">
        <v>0</v>
      </c>
      <c r="O105" s="114">
        <v>0</v>
      </c>
      <c r="P105" s="114" t="s">
        <v>3333</v>
      </c>
      <c r="Q105" s="131">
        <v>9.4</v>
      </c>
      <c r="R105" s="135">
        <v>0.2</v>
      </c>
      <c r="S105" s="114" t="s">
        <v>3356</v>
      </c>
      <c r="T105" s="127">
        <v>7.9</v>
      </c>
      <c r="U105" s="127">
        <v>0.9</v>
      </c>
      <c r="V105" s="114" t="s">
        <v>3332</v>
      </c>
      <c r="W105" s="114">
        <v>0</v>
      </c>
      <c r="X105" s="114" t="s">
        <v>3332</v>
      </c>
      <c r="Y105" s="131">
        <v>0</v>
      </c>
      <c r="Z105" s="123" t="s">
        <v>3357</v>
      </c>
      <c r="AA105" s="123" t="s">
        <v>3332</v>
      </c>
      <c r="AB105" s="123" t="s">
        <v>3978</v>
      </c>
    </row>
    <row r="106" spans="1:28" ht="54" customHeight="1">
      <c r="A106" s="122" t="s">
        <v>3979</v>
      </c>
      <c r="B106" s="123" t="s">
        <v>3968</v>
      </c>
      <c r="C106" s="123" t="s">
        <v>3370</v>
      </c>
      <c r="D106" s="123" t="s">
        <v>2621</v>
      </c>
      <c r="E106" s="122" t="s">
        <v>3158</v>
      </c>
      <c r="F106" s="123" t="s">
        <v>3980</v>
      </c>
      <c r="G106" s="114"/>
      <c r="H106" s="114" t="s">
        <v>3329</v>
      </c>
      <c r="I106" s="114" t="s">
        <v>2304</v>
      </c>
      <c r="J106" s="114"/>
      <c r="K106" s="114" t="s">
        <v>3969</v>
      </c>
      <c r="L106" s="114" t="s">
        <v>3970</v>
      </c>
      <c r="M106" s="114" t="s">
        <v>3332</v>
      </c>
      <c r="N106" s="127">
        <v>0</v>
      </c>
      <c r="O106" s="114">
        <v>0</v>
      </c>
      <c r="P106" s="114" t="s">
        <v>3333</v>
      </c>
      <c r="Q106" s="131">
        <v>10.1</v>
      </c>
      <c r="R106" s="135">
        <v>0.25</v>
      </c>
      <c r="S106" s="114" t="s">
        <v>3356</v>
      </c>
      <c r="T106" s="127">
        <v>8.6</v>
      </c>
      <c r="U106" s="127">
        <v>0.9</v>
      </c>
      <c r="V106" s="114" t="s">
        <v>2227</v>
      </c>
      <c r="W106" s="114">
        <v>-40</v>
      </c>
      <c r="X106" s="114" t="s">
        <v>3365</v>
      </c>
      <c r="Y106" s="131">
        <v>2</v>
      </c>
      <c r="Z106" s="123" t="s">
        <v>3664</v>
      </c>
      <c r="AA106" s="123" t="s">
        <v>3332</v>
      </c>
      <c r="AB106" s="123" t="s">
        <v>3981</v>
      </c>
    </row>
    <row r="107" spans="1:28" ht="54" customHeight="1">
      <c r="A107" s="122" t="s">
        <v>3982</v>
      </c>
      <c r="B107" s="123" t="s">
        <v>3983</v>
      </c>
      <c r="C107" s="123" t="s">
        <v>3459</v>
      </c>
      <c r="D107" s="123" t="s">
        <v>3817</v>
      </c>
      <c r="E107" s="122" t="s">
        <v>3159</v>
      </c>
      <c r="F107" s="123" t="s">
        <v>3984</v>
      </c>
      <c r="G107" s="114"/>
      <c r="H107" s="114" t="s">
        <v>3329</v>
      </c>
      <c r="I107" s="114" t="s">
        <v>2309</v>
      </c>
      <c r="J107" s="114"/>
      <c r="K107" s="114" t="s">
        <v>3819</v>
      </c>
      <c r="L107" s="114" t="s">
        <v>3820</v>
      </c>
      <c r="M107" s="114" t="s">
        <v>3332</v>
      </c>
      <c r="N107" s="127">
        <v>0</v>
      </c>
      <c r="O107" s="114">
        <v>0</v>
      </c>
      <c r="P107" s="114" t="s">
        <v>3333</v>
      </c>
      <c r="Q107" s="131">
        <v>5</v>
      </c>
      <c r="R107" s="135">
        <v>0.4</v>
      </c>
      <c r="S107" s="114" t="s">
        <v>3356</v>
      </c>
      <c r="T107" s="127">
        <v>3.5</v>
      </c>
      <c r="U107" s="127">
        <v>0.55000000000000004</v>
      </c>
      <c r="V107" s="114" t="s">
        <v>3332</v>
      </c>
      <c r="W107" s="114">
        <v>0</v>
      </c>
      <c r="X107" s="114" t="s">
        <v>3332</v>
      </c>
      <c r="Y107" s="131">
        <v>0</v>
      </c>
      <c r="Z107" s="123" t="s">
        <v>3357</v>
      </c>
      <c r="AA107" s="123" t="s">
        <v>3332</v>
      </c>
      <c r="AB107" s="123" t="s">
        <v>3985</v>
      </c>
    </row>
    <row r="108" spans="1:28" ht="54" customHeight="1">
      <c r="A108" s="122" t="s">
        <v>3986</v>
      </c>
      <c r="B108" s="123" t="s">
        <v>3983</v>
      </c>
      <c r="C108" s="123" t="s">
        <v>3459</v>
      </c>
      <c r="D108" s="123" t="s">
        <v>3817</v>
      </c>
      <c r="E108" s="122" t="s">
        <v>3160</v>
      </c>
      <c r="F108" s="123" t="s">
        <v>3987</v>
      </c>
      <c r="G108" s="114"/>
      <c r="H108" s="114" t="s">
        <v>3329</v>
      </c>
      <c r="I108" s="114" t="s">
        <v>2309</v>
      </c>
      <c r="J108" s="114"/>
      <c r="K108" s="114" t="s">
        <v>3819</v>
      </c>
      <c r="L108" s="114" t="s">
        <v>3820</v>
      </c>
      <c r="M108" s="114" t="s">
        <v>3332</v>
      </c>
      <c r="N108" s="127">
        <v>0</v>
      </c>
      <c r="O108" s="114">
        <v>0</v>
      </c>
      <c r="P108" s="114" t="s">
        <v>3333</v>
      </c>
      <c r="Q108" s="131">
        <v>5.7</v>
      </c>
      <c r="R108" s="135">
        <v>0.3</v>
      </c>
      <c r="S108" s="114" t="s">
        <v>3356</v>
      </c>
      <c r="T108" s="127">
        <v>4.2</v>
      </c>
      <c r="U108" s="127">
        <v>0.55000000000000004</v>
      </c>
      <c r="V108" s="114" t="s">
        <v>3332</v>
      </c>
      <c r="W108" s="114">
        <v>0</v>
      </c>
      <c r="X108" s="114" t="s">
        <v>3332</v>
      </c>
      <c r="Y108" s="131">
        <v>0</v>
      </c>
      <c r="Z108" s="123" t="s">
        <v>3357</v>
      </c>
      <c r="AA108" s="123" t="s">
        <v>3332</v>
      </c>
      <c r="AB108" s="123" t="s">
        <v>3988</v>
      </c>
    </row>
    <row r="109" spans="1:28" ht="54" customHeight="1">
      <c r="A109" s="122" t="s">
        <v>3989</v>
      </c>
      <c r="B109" s="123" t="s">
        <v>3983</v>
      </c>
      <c r="C109" s="123" t="s">
        <v>3459</v>
      </c>
      <c r="D109" s="123" t="s">
        <v>3817</v>
      </c>
      <c r="E109" s="122" t="s">
        <v>3161</v>
      </c>
      <c r="F109" s="123" t="s">
        <v>3990</v>
      </c>
      <c r="G109" s="114"/>
      <c r="H109" s="114" t="s">
        <v>3329</v>
      </c>
      <c r="I109" s="114" t="s">
        <v>2309</v>
      </c>
      <c r="J109" s="114"/>
      <c r="K109" s="114" t="s">
        <v>3819</v>
      </c>
      <c r="L109" s="114" t="s">
        <v>3820</v>
      </c>
      <c r="M109" s="114" t="s">
        <v>3821</v>
      </c>
      <c r="N109" s="127">
        <v>1.05</v>
      </c>
      <c r="O109" s="114">
        <v>0</v>
      </c>
      <c r="P109" s="114" t="s">
        <v>3918</v>
      </c>
      <c r="Q109" s="131">
        <v>6.4</v>
      </c>
      <c r="R109" s="135">
        <v>0.3</v>
      </c>
      <c r="S109" s="114" t="s">
        <v>3356</v>
      </c>
      <c r="T109" s="127">
        <v>4.9000000000000004</v>
      </c>
      <c r="U109" s="127">
        <v>0.55000000000000004</v>
      </c>
      <c r="V109" s="114" t="s">
        <v>3332</v>
      </c>
      <c r="W109" s="114">
        <v>0</v>
      </c>
      <c r="X109" s="114" t="s">
        <v>3332</v>
      </c>
      <c r="Y109" s="131">
        <v>0</v>
      </c>
      <c r="Z109" s="123" t="s">
        <v>3357</v>
      </c>
      <c r="AA109" s="123" t="s">
        <v>3332</v>
      </c>
      <c r="AB109" s="123" t="s">
        <v>3991</v>
      </c>
    </row>
    <row r="110" spans="1:28" ht="54" customHeight="1">
      <c r="A110" s="122" t="s">
        <v>3992</v>
      </c>
      <c r="B110" s="123" t="s">
        <v>3993</v>
      </c>
      <c r="C110" s="123" t="s">
        <v>3994</v>
      </c>
      <c r="D110" s="123" t="s">
        <v>3817</v>
      </c>
      <c r="E110" s="122" t="s">
        <v>3162</v>
      </c>
      <c r="F110" s="123" t="s">
        <v>3917</v>
      </c>
      <c r="G110" s="114"/>
      <c r="H110" s="114" t="s">
        <v>3329</v>
      </c>
      <c r="I110" s="114" t="s">
        <v>2313</v>
      </c>
      <c r="J110" s="114"/>
      <c r="K110" s="114" t="s">
        <v>3819</v>
      </c>
      <c r="L110" s="114" t="s">
        <v>3820</v>
      </c>
      <c r="M110" s="114" t="s">
        <v>3821</v>
      </c>
      <c r="N110" s="127">
        <v>1</v>
      </c>
      <c r="O110" s="114">
        <v>0</v>
      </c>
      <c r="P110" s="114" t="s">
        <v>3831</v>
      </c>
      <c r="Q110" s="131">
        <v>5</v>
      </c>
      <c r="R110" s="135">
        <v>0.4</v>
      </c>
      <c r="S110" s="114" t="s">
        <v>3356</v>
      </c>
      <c r="T110" s="127">
        <v>3.5</v>
      </c>
      <c r="U110" s="127">
        <v>0.55000000000000004</v>
      </c>
      <c r="V110" s="114" t="s">
        <v>3332</v>
      </c>
      <c r="W110" s="114">
        <v>0</v>
      </c>
      <c r="X110" s="114" t="s">
        <v>3332</v>
      </c>
      <c r="Y110" s="131">
        <v>0</v>
      </c>
      <c r="Z110" s="123" t="s">
        <v>3357</v>
      </c>
      <c r="AA110" s="123" t="s">
        <v>3332</v>
      </c>
      <c r="AB110" s="123" t="s">
        <v>3995</v>
      </c>
    </row>
    <row r="111" spans="1:28" ht="54" customHeight="1">
      <c r="A111" s="122" t="s">
        <v>3996</v>
      </c>
      <c r="B111" s="123" t="s">
        <v>3993</v>
      </c>
      <c r="C111" s="123" t="s">
        <v>3994</v>
      </c>
      <c r="D111" s="123" t="s">
        <v>3817</v>
      </c>
      <c r="E111" s="122" t="s">
        <v>3163</v>
      </c>
      <c r="F111" s="123" t="s">
        <v>3897</v>
      </c>
      <c r="G111" s="114"/>
      <c r="H111" s="114" t="s">
        <v>3329</v>
      </c>
      <c r="I111" s="114" t="s">
        <v>2313</v>
      </c>
      <c r="J111" s="114"/>
      <c r="K111" s="114" t="s">
        <v>3819</v>
      </c>
      <c r="L111" s="114" t="s">
        <v>3820</v>
      </c>
      <c r="M111" s="114" t="s">
        <v>3821</v>
      </c>
      <c r="N111" s="127">
        <v>1.1000000000000001</v>
      </c>
      <c r="O111" s="114">
        <v>0</v>
      </c>
      <c r="P111" s="114" t="s">
        <v>3872</v>
      </c>
      <c r="Q111" s="131">
        <v>5.7</v>
      </c>
      <c r="R111" s="135">
        <v>0.35</v>
      </c>
      <c r="S111" s="114" t="s">
        <v>3356</v>
      </c>
      <c r="T111" s="127">
        <v>4.2</v>
      </c>
      <c r="U111" s="127">
        <v>0.55000000000000004</v>
      </c>
      <c r="V111" s="114" t="s">
        <v>3332</v>
      </c>
      <c r="W111" s="114">
        <v>0</v>
      </c>
      <c r="X111" s="114" t="s">
        <v>3332</v>
      </c>
      <c r="Y111" s="131">
        <v>0</v>
      </c>
      <c r="Z111" s="123" t="s">
        <v>3357</v>
      </c>
      <c r="AA111" s="123" t="s">
        <v>3332</v>
      </c>
      <c r="AB111" s="123" t="s">
        <v>3997</v>
      </c>
    </row>
    <row r="112" spans="1:28" ht="54" customHeight="1">
      <c r="A112" s="122" t="s">
        <v>3998</v>
      </c>
      <c r="B112" s="123" t="s">
        <v>3993</v>
      </c>
      <c r="C112" s="123" t="s">
        <v>3994</v>
      </c>
      <c r="D112" s="123" t="s">
        <v>3817</v>
      </c>
      <c r="E112" s="122" t="s">
        <v>3164</v>
      </c>
      <c r="F112" s="123" t="s">
        <v>3999</v>
      </c>
      <c r="G112" s="114"/>
      <c r="H112" s="114" t="s">
        <v>3329</v>
      </c>
      <c r="I112" s="114" t="s">
        <v>2313</v>
      </c>
      <c r="J112" s="114"/>
      <c r="K112" s="114" t="s">
        <v>3819</v>
      </c>
      <c r="L112" s="114" t="s">
        <v>3820</v>
      </c>
      <c r="M112" s="114" t="s">
        <v>3821</v>
      </c>
      <c r="N112" s="127">
        <v>1</v>
      </c>
      <c r="O112" s="114">
        <v>0</v>
      </c>
      <c r="P112" s="114" t="s">
        <v>3831</v>
      </c>
      <c r="Q112" s="131">
        <v>6.4</v>
      </c>
      <c r="R112" s="135">
        <v>0.25</v>
      </c>
      <c r="S112" s="114" t="s">
        <v>3356</v>
      </c>
      <c r="T112" s="127">
        <v>4.9000000000000004</v>
      </c>
      <c r="U112" s="127">
        <v>0.55000000000000004</v>
      </c>
      <c r="V112" s="114" t="s">
        <v>3332</v>
      </c>
      <c r="W112" s="114">
        <v>0</v>
      </c>
      <c r="X112" s="114" t="s">
        <v>3332</v>
      </c>
      <c r="Y112" s="131">
        <v>0</v>
      </c>
      <c r="Z112" s="123" t="s">
        <v>3357</v>
      </c>
      <c r="AA112" s="123" t="s">
        <v>3332</v>
      </c>
      <c r="AB112" s="123" t="s">
        <v>4000</v>
      </c>
    </row>
    <row r="113" spans="1:28" ht="54" customHeight="1">
      <c r="A113" s="122" t="s">
        <v>4001</v>
      </c>
      <c r="B113" s="123" t="s">
        <v>4002</v>
      </c>
      <c r="C113" s="123" t="s">
        <v>3468</v>
      </c>
      <c r="D113" s="123" t="s">
        <v>2621</v>
      </c>
      <c r="E113" s="122" t="s">
        <v>3165</v>
      </c>
      <c r="F113" s="123" t="s">
        <v>3841</v>
      </c>
      <c r="G113" s="114"/>
      <c r="H113" s="114" t="s">
        <v>3329</v>
      </c>
      <c r="I113" s="114" t="s">
        <v>2317</v>
      </c>
      <c r="J113" s="114"/>
      <c r="K113" s="114" t="s">
        <v>3969</v>
      </c>
      <c r="L113" s="114" t="s">
        <v>3970</v>
      </c>
      <c r="M113" s="114" t="s">
        <v>3821</v>
      </c>
      <c r="N113" s="127">
        <v>1.38</v>
      </c>
      <c r="O113" s="114">
        <v>0</v>
      </c>
      <c r="P113" s="114" t="s">
        <v>4003</v>
      </c>
      <c r="Q113" s="131">
        <v>8</v>
      </c>
      <c r="R113" s="135">
        <v>0.25</v>
      </c>
      <c r="S113" s="114" t="s">
        <v>3356</v>
      </c>
      <c r="T113" s="127">
        <v>6.5</v>
      </c>
      <c r="U113" s="127">
        <v>0.9</v>
      </c>
      <c r="V113" s="114" t="s">
        <v>3332</v>
      </c>
      <c r="W113" s="114">
        <v>0</v>
      </c>
      <c r="X113" s="114" t="s">
        <v>3332</v>
      </c>
      <c r="Y113" s="131">
        <v>0</v>
      </c>
      <c r="Z113" s="123" t="s">
        <v>3357</v>
      </c>
      <c r="AA113" s="123" t="s">
        <v>3332</v>
      </c>
      <c r="AB113" s="123" t="s">
        <v>4004</v>
      </c>
    </row>
    <row r="114" spans="1:28" ht="54" customHeight="1">
      <c r="A114" s="122" t="s">
        <v>4005</v>
      </c>
      <c r="B114" s="123" t="s">
        <v>4002</v>
      </c>
      <c r="C114" s="123" t="s">
        <v>3468</v>
      </c>
      <c r="D114" s="123" t="s">
        <v>2621</v>
      </c>
      <c r="E114" s="122" t="s">
        <v>3166</v>
      </c>
      <c r="F114" s="123" t="s">
        <v>4006</v>
      </c>
      <c r="G114" s="114"/>
      <c r="H114" s="114" t="s">
        <v>3329</v>
      </c>
      <c r="I114" s="114" t="s">
        <v>2317</v>
      </c>
      <c r="J114" s="114"/>
      <c r="K114" s="114" t="s">
        <v>3969</v>
      </c>
      <c r="L114" s="114" t="s">
        <v>3970</v>
      </c>
      <c r="M114" s="114" t="s">
        <v>3821</v>
      </c>
      <c r="N114" s="127">
        <v>1.1499999999999999</v>
      </c>
      <c r="O114" s="114">
        <v>0</v>
      </c>
      <c r="P114" s="114" t="s">
        <v>3876</v>
      </c>
      <c r="Q114" s="131">
        <v>8.6999999999999993</v>
      </c>
      <c r="R114" s="135">
        <v>0.25</v>
      </c>
      <c r="S114" s="114" t="s">
        <v>3356</v>
      </c>
      <c r="T114" s="127">
        <v>7.2</v>
      </c>
      <c r="U114" s="127">
        <v>0.9</v>
      </c>
      <c r="V114" s="114" t="s">
        <v>4007</v>
      </c>
      <c r="W114" s="114">
        <v>10</v>
      </c>
      <c r="X114" s="114" t="s">
        <v>3365</v>
      </c>
      <c r="Y114" s="131">
        <v>0</v>
      </c>
      <c r="Z114" s="123" t="s">
        <v>3357</v>
      </c>
      <c r="AA114" s="123" t="s">
        <v>3332</v>
      </c>
      <c r="AB114" s="123" t="s">
        <v>4008</v>
      </c>
    </row>
    <row r="115" spans="1:28" ht="54" customHeight="1">
      <c r="A115" s="122" t="s">
        <v>4009</v>
      </c>
      <c r="B115" s="123" t="s">
        <v>4002</v>
      </c>
      <c r="C115" s="123" t="s">
        <v>3468</v>
      </c>
      <c r="D115" s="123" t="s">
        <v>2621</v>
      </c>
      <c r="E115" s="122" t="s">
        <v>3167</v>
      </c>
      <c r="F115" s="123" t="s">
        <v>4010</v>
      </c>
      <c r="G115" s="114"/>
      <c r="H115" s="114" t="s">
        <v>3329</v>
      </c>
      <c r="I115" s="114" t="s">
        <v>2317</v>
      </c>
      <c r="J115" s="114"/>
      <c r="K115" s="114" t="s">
        <v>3969</v>
      </c>
      <c r="L115" s="114" t="s">
        <v>3970</v>
      </c>
      <c r="M115" s="114" t="s">
        <v>3332</v>
      </c>
      <c r="N115" s="127">
        <v>0</v>
      </c>
      <c r="O115" s="114">
        <v>0</v>
      </c>
      <c r="P115" s="114" t="s">
        <v>3333</v>
      </c>
      <c r="Q115" s="131">
        <v>9.4</v>
      </c>
      <c r="R115" s="135">
        <v>0.2</v>
      </c>
      <c r="S115" s="114" t="s">
        <v>3356</v>
      </c>
      <c r="T115" s="127">
        <v>7.9</v>
      </c>
      <c r="U115" s="127">
        <v>0.9</v>
      </c>
      <c r="V115" s="114" t="s">
        <v>4007</v>
      </c>
      <c r="W115" s="114">
        <v>12</v>
      </c>
      <c r="X115" s="114" t="s">
        <v>3365</v>
      </c>
      <c r="Y115" s="131">
        <v>0</v>
      </c>
      <c r="Z115" s="123" t="s">
        <v>3357</v>
      </c>
      <c r="AA115" s="123" t="s">
        <v>3332</v>
      </c>
      <c r="AB115" s="123" t="s">
        <v>4011</v>
      </c>
    </row>
    <row r="116" spans="1:28" ht="54" customHeight="1">
      <c r="A116" s="122" t="s">
        <v>4012</v>
      </c>
      <c r="B116" s="123" t="s">
        <v>4002</v>
      </c>
      <c r="C116" s="123" t="s">
        <v>3468</v>
      </c>
      <c r="D116" s="123" t="s">
        <v>2621</v>
      </c>
      <c r="E116" s="122" t="s">
        <v>3168</v>
      </c>
      <c r="F116" s="123" t="s">
        <v>4013</v>
      </c>
      <c r="G116" s="114"/>
      <c r="H116" s="114" t="s">
        <v>3329</v>
      </c>
      <c r="I116" s="114" t="s">
        <v>2317</v>
      </c>
      <c r="J116" s="114"/>
      <c r="K116" s="114" t="s">
        <v>3969</v>
      </c>
      <c r="L116" s="114" t="s">
        <v>3970</v>
      </c>
      <c r="M116" s="114" t="s">
        <v>3332</v>
      </c>
      <c r="N116" s="127">
        <v>0</v>
      </c>
      <c r="O116" s="114">
        <v>0</v>
      </c>
      <c r="P116" s="114" t="s">
        <v>3333</v>
      </c>
      <c r="Q116" s="131">
        <v>10.1</v>
      </c>
      <c r="R116" s="135">
        <v>0.3</v>
      </c>
      <c r="S116" s="114" t="s">
        <v>3356</v>
      </c>
      <c r="T116" s="127">
        <v>8.6</v>
      </c>
      <c r="U116" s="127">
        <v>0.9</v>
      </c>
      <c r="V116" s="114" t="s">
        <v>3332</v>
      </c>
      <c r="W116" s="114">
        <v>0</v>
      </c>
      <c r="X116" s="114" t="s">
        <v>3332</v>
      </c>
      <c r="Y116" s="131">
        <v>0</v>
      </c>
      <c r="Z116" s="123" t="s">
        <v>3357</v>
      </c>
      <c r="AA116" s="123" t="s">
        <v>3332</v>
      </c>
      <c r="AB116" s="123" t="s">
        <v>4014</v>
      </c>
    </row>
    <row r="117" spans="1:28" ht="54" customHeight="1">
      <c r="A117" s="122" t="s">
        <v>4015</v>
      </c>
      <c r="B117" s="123" t="s">
        <v>4002</v>
      </c>
      <c r="C117" s="123" t="s">
        <v>4016</v>
      </c>
      <c r="D117" s="123" t="s">
        <v>3817</v>
      </c>
      <c r="E117" s="122" t="s">
        <v>3169</v>
      </c>
      <c r="F117" s="123" t="s">
        <v>4017</v>
      </c>
      <c r="G117" s="114"/>
      <c r="H117" s="114" t="s">
        <v>3329</v>
      </c>
      <c r="I117" s="114" t="s">
        <v>2321</v>
      </c>
      <c r="J117" s="114"/>
      <c r="K117" s="114" t="s">
        <v>3819</v>
      </c>
      <c r="L117" s="114" t="s">
        <v>3820</v>
      </c>
      <c r="M117" s="114" t="s">
        <v>3821</v>
      </c>
      <c r="N117" s="127">
        <v>1</v>
      </c>
      <c r="O117" s="114">
        <v>0</v>
      </c>
      <c r="P117" s="114" t="s">
        <v>3831</v>
      </c>
      <c r="Q117" s="131">
        <v>6.5</v>
      </c>
      <c r="R117" s="135">
        <v>0.3</v>
      </c>
      <c r="S117" s="114" t="s">
        <v>3356</v>
      </c>
      <c r="T117" s="127">
        <v>5</v>
      </c>
      <c r="U117" s="127">
        <v>0.65</v>
      </c>
      <c r="V117" s="114" t="s">
        <v>3332</v>
      </c>
      <c r="W117" s="114">
        <v>0</v>
      </c>
      <c r="X117" s="114" t="s">
        <v>3332</v>
      </c>
      <c r="Y117" s="131">
        <v>0</v>
      </c>
      <c r="Z117" s="123" t="s">
        <v>3357</v>
      </c>
      <c r="AA117" s="123" t="s">
        <v>3332</v>
      </c>
      <c r="AB117" s="123" t="s">
        <v>4018</v>
      </c>
    </row>
    <row r="118" spans="1:28" ht="54" customHeight="1">
      <c r="A118" s="122" t="s">
        <v>4019</v>
      </c>
      <c r="B118" s="123" t="s">
        <v>4002</v>
      </c>
      <c r="C118" s="123" t="s">
        <v>4016</v>
      </c>
      <c r="D118" s="123" t="s">
        <v>3817</v>
      </c>
      <c r="E118" s="122" t="s">
        <v>3170</v>
      </c>
      <c r="F118" s="123" t="s">
        <v>4020</v>
      </c>
      <c r="G118" s="114"/>
      <c r="H118" s="114" t="s">
        <v>3329</v>
      </c>
      <c r="I118" s="114" t="s">
        <v>2321</v>
      </c>
      <c r="J118" s="114"/>
      <c r="K118" s="114" t="s">
        <v>3819</v>
      </c>
      <c r="L118" s="114" t="s">
        <v>3820</v>
      </c>
      <c r="M118" s="114" t="s">
        <v>3332</v>
      </c>
      <c r="N118" s="127">
        <v>0</v>
      </c>
      <c r="O118" s="114">
        <v>0</v>
      </c>
      <c r="P118" s="114" t="s">
        <v>3333</v>
      </c>
      <c r="Q118" s="131">
        <v>7.2</v>
      </c>
      <c r="R118" s="135">
        <v>0.25</v>
      </c>
      <c r="S118" s="114" t="s">
        <v>3356</v>
      </c>
      <c r="T118" s="127">
        <v>5.7</v>
      </c>
      <c r="U118" s="127">
        <v>0.65</v>
      </c>
      <c r="V118" s="114" t="s">
        <v>3332</v>
      </c>
      <c r="W118" s="114">
        <v>0</v>
      </c>
      <c r="X118" s="114" t="s">
        <v>3332</v>
      </c>
      <c r="Y118" s="131">
        <v>0</v>
      </c>
      <c r="Z118" s="123" t="s">
        <v>3357</v>
      </c>
      <c r="AA118" s="123" t="s">
        <v>3332</v>
      </c>
      <c r="AB118" s="123" t="s">
        <v>4021</v>
      </c>
    </row>
    <row r="119" spans="1:28" ht="54" customHeight="1">
      <c r="A119" s="122" t="s">
        <v>4022</v>
      </c>
      <c r="B119" s="123" t="s">
        <v>4002</v>
      </c>
      <c r="C119" s="123" t="s">
        <v>4016</v>
      </c>
      <c r="D119" s="123" t="s">
        <v>3817</v>
      </c>
      <c r="E119" s="122" t="s">
        <v>3171</v>
      </c>
      <c r="F119" s="123" t="s">
        <v>4023</v>
      </c>
      <c r="G119" s="114"/>
      <c r="H119" s="114" t="s">
        <v>3329</v>
      </c>
      <c r="I119" s="114" t="s">
        <v>2321</v>
      </c>
      <c r="J119" s="114"/>
      <c r="K119" s="114" t="s">
        <v>3819</v>
      </c>
      <c r="L119" s="114" t="s">
        <v>3820</v>
      </c>
      <c r="M119" s="114" t="s">
        <v>3332</v>
      </c>
      <c r="N119" s="127">
        <v>0</v>
      </c>
      <c r="O119" s="114">
        <v>0</v>
      </c>
      <c r="P119" s="114" t="s">
        <v>3333</v>
      </c>
      <c r="Q119" s="131">
        <v>7.9</v>
      </c>
      <c r="R119" s="135">
        <v>0.25</v>
      </c>
      <c r="S119" s="114" t="s">
        <v>3356</v>
      </c>
      <c r="T119" s="127">
        <v>6.4</v>
      </c>
      <c r="U119" s="127">
        <v>0.65</v>
      </c>
      <c r="V119" s="114" t="s">
        <v>3332</v>
      </c>
      <c r="W119" s="114">
        <v>0</v>
      </c>
      <c r="X119" s="114" t="s">
        <v>3332</v>
      </c>
      <c r="Y119" s="131">
        <v>0</v>
      </c>
      <c r="Z119" s="123" t="s">
        <v>3357</v>
      </c>
      <c r="AA119" s="123" t="s">
        <v>3332</v>
      </c>
      <c r="AB119" s="123" t="s">
        <v>4024</v>
      </c>
    </row>
    <row r="120" spans="1:28" ht="54" customHeight="1">
      <c r="A120" s="122" t="s">
        <v>4025</v>
      </c>
      <c r="B120" s="123" t="s">
        <v>4002</v>
      </c>
      <c r="C120" s="123" t="s">
        <v>4016</v>
      </c>
      <c r="D120" s="123" t="s">
        <v>3817</v>
      </c>
      <c r="E120" s="122" t="s">
        <v>3172</v>
      </c>
      <c r="F120" s="123" t="s">
        <v>4026</v>
      </c>
      <c r="G120" s="114"/>
      <c r="H120" s="114" t="s">
        <v>3329</v>
      </c>
      <c r="I120" s="114" t="s">
        <v>2321</v>
      </c>
      <c r="J120" s="114"/>
      <c r="K120" s="114" t="s">
        <v>3819</v>
      </c>
      <c r="L120" s="114" t="s">
        <v>3820</v>
      </c>
      <c r="M120" s="114" t="s">
        <v>3332</v>
      </c>
      <c r="N120" s="127">
        <v>0</v>
      </c>
      <c r="O120" s="114">
        <v>0</v>
      </c>
      <c r="P120" s="114" t="s">
        <v>3333</v>
      </c>
      <c r="Q120" s="131">
        <v>8.6</v>
      </c>
      <c r="R120" s="135">
        <v>0.2</v>
      </c>
      <c r="S120" s="114" t="s">
        <v>3356</v>
      </c>
      <c r="T120" s="127">
        <v>7.1</v>
      </c>
      <c r="U120" s="127">
        <v>0.65</v>
      </c>
      <c r="V120" s="114" t="s">
        <v>3332</v>
      </c>
      <c r="W120" s="114">
        <v>0</v>
      </c>
      <c r="X120" s="114" t="s">
        <v>3332</v>
      </c>
      <c r="Y120" s="131">
        <v>0</v>
      </c>
      <c r="Z120" s="123" t="s">
        <v>3357</v>
      </c>
      <c r="AA120" s="123" t="s">
        <v>3332</v>
      </c>
      <c r="AB120" s="123" t="s">
        <v>4027</v>
      </c>
    </row>
    <row r="121" spans="1:28" ht="54" customHeight="1">
      <c r="A121" s="122" t="s">
        <v>4028</v>
      </c>
      <c r="B121" s="123" t="s">
        <v>4002</v>
      </c>
      <c r="C121" s="123" t="s">
        <v>4029</v>
      </c>
      <c r="D121" s="123" t="s">
        <v>3817</v>
      </c>
      <c r="E121" s="122" t="s">
        <v>3173</v>
      </c>
      <c r="F121" s="123" t="s">
        <v>4030</v>
      </c>
      <c r="G121" s="114"/>
      <c r="H121" s="114" t="s">
        <v>3329</v>
      </c>
      <c r="I121" s="114" t="s">
        <v>2325</v>
      </c>
      <c r="J121" s="114"/>
      <c r="K121" s="114" t="s">
        <v>3819</v>
      </c>
      <c r="L121" s="114" t="s">
        <v>3820</v>
      </c>
      <c r="M121" s="114" t="s">
        <v>3332</v>
      </c>
      <c r="N121" s="127">
        <v>0</v>
      </c>
      <c r="O121" s="114">
        <v>0</v>
      </c>
      <c r="P121" s="114" t="s">
        <v>3333</v>
      </c>
      <c r="Q121" s="131">
        <v>7</v>
      </c>
      <c r="R121" s="135">
        <v>0.25</v>
      </c>
      <c r="S121" s="114" t="s">
        <v>3356</v>
      </c>
      <c r="T121" s="127">
        <v>5.5</v>
      </c>
      <c r="U121" s="127">
        <v>0.75</v>
      </c>
      <c r="V121" s="114" t="s">
        <v>4031</v>
      </c>
      <c r="W121" s="114">
        <v>1</v>
      </c>
      <c r="X121" s="114" t="s">
        <v>3464</v>
      </c>
      <c r="Y121" s="131">
        <v>0</v>
      </c>
      <c r="Z121" s="123" t="s">
        <v>3357</v>
      </c>
      <c r="AA121" s="123" t="s">
        <v>3332</v>
      </c>
      <c r="AB121" s="123" t="s">
        <v>4032</v>
      </c>
    </row>
    <row r="122" spans="1:28" ht="54" customHeight="1">
      <c r="A122" s="122" t="s">
        <v>4033</v>
      </c>
      <c r="B122" s="123" t="s">
        <v>4002</v>
      </c>
      <c r="C122" s="123" t="s">
        <v>4029</v>
      </c>
      <c r="D122" s="123" t="s">
        <v>3817</v>
      </c>
      <c r="E122" s="122" t="s">
        <v>3174</v>
      </c>
      <c r="F122" s="123" t="s">
        <v>4006</v>
      </c>
      <c r="G122" s="114"/>
      <c r="H122" s="114" t="s">
        <v>3329</v>
      </c>
      <c r="I122" s="114" t="s">
        <v>2325</v>
      </c>
      <c r="J122" s="114"/>
      <c r="K122" s="114" t="s">
        <v>3819</v>
      </c>
      <c r="L122" s="114" t="s">
        <v>3820</v>
      </c>
      <c r="M122" s="114" t="s">
        <v>3332</v>
      </c>
      <c r="N122" s="127">
        <v>0</v>
      </c>
      <c r="O122" s="114">
        <v>0</v>
      </c>
      <c r="P122" s="114" t="s">
        <v>3333</v>
      </c>
      <c r="Q122" s="131">
        <v>7.7</v>
      </c>
      <c r="R122" s="135">
        <v>0.25</v>
      </c>
      <c r="S122" s="114" t="s">
        <v>3356</v>
      </c>
      <c r="T122" s="127">
        <v>6.2</v>
      </c>
      <c r="U122" s="127">
        <v>0.75</v>
      </c>
      <c r="V122" s="114" t="s">
        <v>4007</v>
      </c>
      <c r="W122" s="114">
        <v>10</v>
      </c>
      <c r="X122" s="114" t="s">
        <v>3365</v>
      </c>
      <c r="Y122" s="131">
        <v>0</v>
      </c>
      <c r="Z122" s="123" t="s">
        <v>3357</v>
      </c>
      <c r="AA122" s="123" t="s">
        <v>3332</v>
      </c>
      <c r="AB122" s="123" t="s">
        <v>4034</v>
      </c>
    </row>
    <row r="123" spans="1:28" ht="54" customHeight="1">
      <c r="A123" s="122" t="s">
        <v>4035</v>
      </c>
      <c r="B123" s="123" t="s">
        <v>4002</v>
      </c>
      <c r="C123" s="123" t="s">
        <v>4029</v>
      </c>
      <c r="D123" s="123" t="s">
        <v>3817</v>
      </c>
      <c r="E123" s="122" t="s">
        <v>3175</v>
      </c>
      <c r="F123" s="123" t="s">
        <v>3897</v>
      </c>
      <c r="G123" s="114"/>
      <c r="H123" s="114" t="s">
        <v>3329</v>
      </c>
      <c r="I123" s="114" t="s">
        <v>2325</v>
      </c>
      <c r="J123" s="114"/>
      <c r="K123" s="114" t="s">
        <v>3819</v>
      </c>
      <c r="L123" s="114" t="s">
        <v>3820</v>
      </c>
      <c r="M123" s="114" t="s">
        <v>3821</v>
      </c>
      <c r="N123" s="127">
        <v>1.1599999999999999</v>
      </c>
      <c r="O123" s="114">
        <v>0</v>
      </c>
      <c r="P123" s="114" t="s">
        <v>4036</v>
      </c>
      <c r="Q123" s="131">
        <v>8.4</v>
      </c>
      <c r="R123" s="135">
        <v>0.3</v>
      </c>
      <c r="S123" s="114" t="s">
        <v>3356</v>
      </c>
      <c r="T123" s="127">
        <v>6.9</v>
      </c>
      <c r="U123" s="127">
        <v>0.75</v>
      </c>
      <c r="V123" s="114" t="s">
        <v>3332</v>
      </c>
      <c r="W123" s="114">
        <v>0</v>
      </c>
      <c r="X123" s="114" t="s">
        <v>3332</v>
      </c>
      <c r="Y123" s="131">
        <v>0</v>
      </c>
      <c r="Z123" s="123" t="s">
        <v>3357</v>
      </c>
      <c r="AA123" s="123" t="s">
        <v>3332</v>
      </c>
      <c r="AB123" s="123" t="s">
        <v>4037</v>
      </c>
    </row>
    <row r="124" spans="1:28" ht="54" customHeight="1">
      <c r="A124" s="122" t="s">
        <v>4038</v>
      </c>
      <c r="B124" s="123" t="s">
        <v>4002</v>
      </c>
      <c r="C124" s="123" t="s">
        <v>4029</v>
      </c>
      <c r="D124" s="123" t="s">
        <v>3817</v>
      </c>
      <c r="E124" s="122" t="s">
        <v>3176</v>
      </c>
      <c r="F124" s="123" t="s">
        <v>3875</v>
      </c>
      <c r="G124" s="114"/>
      <c r="H124" s="114" t="s">
        <v>3329</v>
      </c>
      <c r="I124" s="114" t="s">
        <v>2325</v>
      </c>
      <c r="J124" s="114" t="s">
        <v>3864</v>
      </c>
      <c r="K124" s="114" t="s">
        <v>3819</v>
      </c>
      <c r="L124" s="114" t="s">
        <v>3820</v>
      </c>
      <c r="M124" s="114" t="s">
        <v>3821</v>
      </c>
      <c r="N124" s="127">
        <v>1.21</v>
      </c>
      <c r="O124" s="114">
        <v>0</v>
      </c>
      <c r="P124" s="114" t="s">
        <v>4039</v>
      </c>
      <c r="Q124" s="131">
        <v>9.1</v>
      </c>
      <c r="R124" s="135">
        <v>0.2</v>
      </c>
      <c r="S124" s="114" t="s">
        <v>3356</v>
      </c>
      <c r="T124" s="127">
        <v>7.6</v>
      </c>
      <c r="U124" s="127">
        <v>0.75</v>
      </c>
      <c r="V124" s="114" t="s">
        <v>3332</v>
      </c>
      <c r="W124" s="114">
        <v>0</v>
      </c>
      <c r="X124" s="114" t="s">
        <v>3332</v>
      </c>
      <c r="Y124" s="131">
        <v>0</v>
      </c>
      <c r="Z124" s="123" t="s">
        <v>3357</v>
      </c>
      <c r="AA124" s="123" t="s">
        <v>3492</v>
      </c>
      <c r="AB124" s="123" t="s">
        <v>4040</v>
      </c>
    </row>
    <row r="125" spans="1:28" ht="54" customHeight="1">
      <c r="A125" s="122" t="s">
        <v>4041</v>
      </c>
      <c r="B125" s="123" t="s">
        <v>4042</v>
      </c>
      <c r="C125" s="123" t="s">
        <v>4043</v>
      </c>
      <c r="D125" s="123" t="s">
        <v>3817</v>
      </c>
      <c r="E125" s="122" t="s">
        <v>3177</v>
      </c>
      <c r="F125" s="123" t="s">
        <v>3914</v>
      </c>
      <c r="G125" s="114"/>
      <c r="H125" s="114" t="s">
        <v>3329</v>
      </c>
      <c r="I125" s="114" t="s">
        <v>2329</v>
      </c>
      <c r="J125" s="114"/>
      <c r="K125" s="114" t="s">
        <v>3819</v>
      </c>
      <c r="L125" s="114" t="s">
        <v>3820</v>
      </c>
      <c r="M125" s="114" t="s">
        <v>3332</v>
      </c>
      <c r="N125" s="127">
        <v>0</v>
      </c>
      <c r="O125" s="114">
        <v>0</v>
      </c>
      <c r="P125" s="114" t="s">
        <v>3333</v>
      </c>
      <c r="Q125" s="131">
        <v>5</v>
      </c>
      <c r="R125" s="135">
        <v>0.45</v>
      </c>
      <c r="S125" s="114" t="s">
        <v>3356</v>
      </c>
      <c r="T125" s="127">
        <v>3.5</v>
      </c>
      <c r="U125" s="127">
        <v>0.55000000000000004</v>
      </c>
      <c r="V125" s="114" t="s">
        <v>2223</v>
      </c>
      <c r="W125" s="114">
        <v>20</v>
      </c>
      <c r="X125" s="114" t="s">
        <v>3365</v>
      </c>
      <c r="Y125" s="131">
        <v>6</v>
      </c>
      <c r="Z125" s="123" t="s">
        <v>3664</v>
      </c>
      <c r="AA125" s="123" t="s">
        <v>3682</v>
      </c>
      <c r="AB125" s="123" t="s">
        <v>4044</v>
      </c>
    </row>
    <row r="126" spans="1:28" ht="54" customHeight="1">
      <c r="A126" s="122" t="s">
        <v>4045</v>
      </c>
      <c r="B126" s="123" t="s">
        <v>4042</v>
      </c>
      <c r="C126" s="123" t="s">
        <v>4043</v>
      </c>
      <c r="D126" s="123" t="s">
        <v>3817</v>
      </c>
      <c r="E126" s="122" t="s">
        <v>3178</v>
      </c>
      <c r="F126" s="123" t="s">
        <v>4046</v>
      </c>
      <c r="G126" s="114"/>
      <c r="H126" s="114" t="s">
        <v>3329</v>
      </c>
      <c r="I126" s="114" t="s">
        <v>2329</v>
      </c>
      <c r="J126" s="114" t="s">
        <v>4047</v>
      </c>
      <c r="K126" s="114" t="s">
        <v>3819</v>
      </c>
      <c r="L126" s="114" t="s">
        <v>3820</v>
      </c>
      <c r="M126" s="114" t="s">
        <v>3821</v>
      </c>
      <c r="N126" s="127">
        <v>0.8</v>
      </c>
      <c r="O126" s="114">
        <v>0</v>
      </c>
      <c r="P126" s="114" t="s">
        <v>4048</v>
      </c>
      <c r="Q126" s="131">
        <v>5.7</v>
      </c>
      <c r="R126" s="135">
        <v>0.3</v>
      </c>
      <c r="S126" s="114" t="s">
        <v>3356</v>
      </c>
      <c r="T126" s="127">
        <v>4.2</v>
      </c>
      <c r="U126" s="127">
        <v>0.55000000000000004</v>
      </c>
      <c r="V126" s="114" t="s">
        <v>3332</v>
      </c>
      <c r="W126" s="114">
        <v>0</v>
      </c>
      <c r="X126" s="114" t="s">
        <v>3332</v>
      </c>
      <c r="Y126" s="131">
        <v>0</v>
      </c>
      <c r="Z126" s="123" t="s">
        <v>3357</v>
      </c>
      <c r="AA126" s="123" t="s">
        <v>3358</v>
      </c>
      <c r="AB126" s="123" t="s">
        <v>4049</v>
      </c>
    </row>
    <row r="127" spans="1:28" ht="54" customHeight="1">
      <c r="A127" s="122" t="s">
        <v>4050</v>
      </c>
      <c r="B127" s="123" t="s">
        <v>4042</v>
      </c>
      <c r="C127" s="123" t="s">
        <v>4043</v>
      </c>
      <c r="D127" s="123" t="s">
        <v>3817</v>
      </c>
      <c r="E127" s="122" t="s">
        <v>3179</v>
      </c>
      <c r="F127" s="123" t="s">
        <v>4051</v>
      </c>
      <c r="G127" s="114"/>
      <c r="H127" s="114" t="s">
        <v>3329</v>
      </c>
      <c r="I127" s="114" t="s">
        <v>2329</v>
      </c>
      <c r="J127" s="114"/>
      <c r="K127" s="114" t="s">
        <v>3819</v>
      </c>
      <c r="L127" s="114" t="s">
        <v>3820</v>
      </c>
      <c r="M127" s="114" t="s">
        <v>3332</v>
      </c>
      <c r="N127" s="127">
        <v>0</v>
      </c>
      <c r="O127" s="114">
        <v>0</v>
      </c>
      <c r="P127" s="114" t="s">
        <v>3333</v>
      </c>
      <c r="Q127" s="131">
        <v>6.4</v>
      </c>
      <c r="R127" s="135">
        <v>0.25</v>
      </c>
      <c r="S127" s="114" t="s">
        <v>3356</v>
      </c>
      <c r="T127" s="127">
        <v>4.9000000000000004</v>
      </c>
      <c r="U127" s="127">
        <v>0.55000000000000004</v>
      </c>
      <c r="V127" s="114" t="s">
        <v>3332</v>
      </c>
      <c r="W127" s="114">
        <v>0</v>
      </c>
      <c r="X127" s="114" t="s">
        <v>3332</v>
      </c>
      <c r="Y127" s="131">
        <v>0</v>
      </c>
      <c r="Z127" s="123" t="s">
        <v>3357</v>
      </c>
      <c r="AA127" s="123" t="s">
        <v>3332</v>
      </c>
      <c r="AB127" s="123" t="s">
        <v>4052</v>
      </c>
    </row>
    <row r="128" spans="1:28" ht="54" customHeight="1">
      <c r="A128" s="122" t="s">
        <v>4053</v>
      </c>
      <c r="B128" s="123" t="s">
        <v>4042</v>
      </c>
      <c r="C128" s="123" t="s">
        <v>4054</v>
      </c>
      <c r="D128" s="123" t="s">
        <v>3817</v>
      </c>
      <c r="E128" s="122" t="s">
        <v>3180</v>
      </c>
      <c r="F128" s="123" t="s">
        <v>3908</v>
      </c>
      <c r="G128" s="114"/>
      <c r="H128" s="114" t="s">
        <v>3329</v>
      </c>
      <c r="I128" s="114" t="s">
        <v>2333</v>
      </c>
      <c r="J128" s="114" t="s">
        <v>3706</v>
      </c>
      <c r="K128" s="114" t="s">
        <v>3819</v>
      </c>
      <c r="L128" s="114" t="s">
        <v>3820</v>
      </c>
      <c r="M128" s="114" t="s">
        <v>3332</v>
      </c>
      <c r="N128" s="127">
        <v>0</v>
      </c>
      <c r="O128" s="114">
        <v>0</v>
      </c>
      <c r="P128" s="114" t="s">
        <v>3333</v>
      </c>
      <c r="Q128" s="131">
        <v>5</v>
      </c>
      <c r="R128" s="135">
        <v>0.35</v>
      </c>
      <c r="S128" s="114" t="s">
        <v>3356</v>
      </c>
      <c r="T128" s="127">
        <v>3.5</v>
      </c>
      <c r="U128" s="127">
        <v>0.55000000000000004</v>
      </c>
      <c r="V128" s="114" t="s">
        <v>3711</v>
      </c>
      <c r="W128" s="114">
        <v>1</v>
      </c>
      <c r="X128" s="114" t="s">
        <v>3704</v>
      </c>
      <c r="Y128" s="131">
        <v>4</v>
      </c>
      <c r="Z128" s="123" t="s">
        <v>3664</v>
      </c>
      <c r="AA128" s="123" t="s">
        <v>3437</v>
      </c>
      <c r="AB128" s="123" t="s">
        <v>4055</v>
      </c>
    </row>
    <row r="129" spans="1:28" ht="54" customHeight="1">
      <c r="A129" s="122" t="s">
        <v>4056</v>
      </c>
      <c r="B129" s="123" t="s">
        <v>4042</v>
      </c>
      <c r="C129" s="123" t="s">
        <v>4054</v>
      </c>
      <c r="D129" s="123" t="s">
        <v>3817</v>
      </c>
      <c r="E129" s="122" t="s">
        <v>3181</v>
      </c>
      <c r="F129" s="123" t="s">
        <v>4030</v>
      </c>
      <c r="G129" s="114"/>
      <c r="H129" s="114" t="s">
        <v>3329</v>
      </c>
      <c r="I129" s="114" t="s">
        <v>2333</v>
      </c>
      <c r="J129" s="114"/>
      <c r="K129" s="114" t="s">
        <v>3819</v>
      </c>
      <c r="L129" s="114" t="s">
        <v>3820</v>
      </c>
      <c r="M129" s="114" t="s">
        <v>3332</v>
      </c>
      <c r="N129" s="127">
        <v>0</v>
      </c>
      <c r="O129" s="114">
        <v>0</v>
      </c>
      <c r="P129" s="114" t="s">
        <v>3333</v>
      </c>
      <c r="Q129" s="131">
        <v>5.7</v>
      </c>
      <c r="R129" s="135">
        <v>0.25</v>
      </c>
      <c r="S129" s="114" t="s">
        <v>3356</v>
      </c>
      <c r="T129" s="127">
        <v>4.2</v>
      </c>
      <c r="U129" s="127">
        <v>0.55000000000000004</v>
      </c>
      <c r="V129" s="114" t="s">
        <v>4031</v>
      </c>
      <c r="W129" s="114">
        <v>1</v>
      </c>
      <c r="X129" s="114" t="s">
        <v>3464</v>
      </c>
      <c r="Y129" s="131">
        <v>0</v>
      </c>
      <c r="Z129" s="123" t="s">
        <v>3357</v>
      </c>
      <c r="AA129" s="123" t="s">
        <v>3332</v>
      </c>
      <c r="AB129" s="123" t="s">
        <v>4057</v>
      </c>
    </row>
    <row r="130" spans="1:28" ht="54" customHeight="1">
      <c r="A130" s="122" t="s">
        <v>4058</v>
      </c>
      <c r="B130" s="123" t="s">
        <v>4042</v>
      </c>
      <c r="C130" s="123" t="s">
        <v>4054</v>
      </c>
      <c r="D130" s="123" t="s">
        <v>3817</v>
      </c>
      <c r="E130" s="122" t="s">
        <v>3182</v>
      </c>
      <c r="F130" s="123" t="s">
        <v>3917</v>
      </c>
      <c r="G130" s="114"/>
      <c r="H130" s="114" t="s">
        <v>3329</v>
      </c>
      <c r="I130" s="114" t="s">
        <v>2333</v>
      </c>
      <c r="J130" s="114"/>
      <c r="K130" s="114" t="s">
        <v>3819</v>
      </c>
      <c r="L130" s="114" t="s">
        <v>3820</v>
      </c>
      <c r="M130" s="114" t="s">
        <v>3821</v>
      </c>
      <c r="N130" s="127">
        <v>1</v>
      </c>
      <c r="O130" s="114">
        <v>0</v>
      </c>
      <c r="P130" s="114" t="s">
        <v>3831</v>
      </c>
      <c r="Q130" s="131">
        <v>6.4</v>
      </c>
      <c r="R130" s="135">
        <v>0.25</v>
      </c>
      <c r="S130" s="114" t="s">
        <v>3356</v>
      </c>
      <c r="T130" s="127">
        <v>4.9000000000000004</v>
      </c>
      <c r="U130" s="127">
        <v>0.55000000000000004</v>
      </c>
      <c r="V130" s="114" t="s">
        <v>3332</v>
      </c>
      <c r="W130" s="114">
        <v>0</v>
      </c>
      <c r="X130" s="114" t="s">
        <v>3332</v>
      </c>
      <c r="Y130" s="131">
        <v>0</v>
      </c>
      <c r="Z130" s="123" t="s">
        <v>3357</v>
      </c>
      <c r="AA130" s="123" t="s">
        <v>3332</v>
      </c>
      <c r="AB130" s="123" t="s">
        <v>4059</v>
      </c>
    </row>
    <row r="131" spans="1:28" ht="54" customHeight="1">
      <c r="A131" s="122" t="s">
        <v>4060</v>
      </c>
      <c r="B131" s="123" t="s">
        <v>4042</v>
      </c>
      <c r="C131" s="123" t="s">
        <v>4054</v>
      </c>
      <c r="D131" s="123" t="s">
        <v>3817</v>
      </c>
      <c r="E131" s="122" t="s">
        <v>3183</v>
      </c>
      <c r="F131" s="123" t="s">
        <v>3936</v>
      </c>
      <c r="G131" s="114"/>
      <c r="H131" s="114" t="s">
        <v>3329</v>
      </c>
      <c r="I131" s="114" t="s">
        <v>2333</v>
      </c>
      <c r="J131" s="114"/>
      <c r="K131" s="114" t="s">
        <v>3819</v>
      </c>
      <c r="L131" s="114" t="s">
        <v>3820</v>
      </c>
      <c r="M131" s="114" t="s">
        <v>3332</v>
      </c>
      <c r="N131" s="127">
        <v>0</v>
      </c>
      <c r="O131" s="114">
        <v>0</v>
      </c>
      <c r="P131" s="114" t="s">
        <v>3333</v>
      </c>
      <c r="Q131" s="131">
        <v>7.1</v>
      </c>
      <c r="R131" s="135">
        <v>0.15</v>
      </c>
      <c r="S131" s="114" t="s">
        <v>3356</v>
      </c>
      <c r="T131" s="127">
        <v>5.6</v>
      </c>
      <c r="U131" s="127">
        <v>0.55000000000000004</v>
      </c>
      <c r="V131" s="114" t="s">
        <v>3937</v>
      </c>
      <c r="W131" s="114">
        <v>1</v>
      </c>
      <c r="X131" s="114" t="s">
        <v>3435</v>
      </c>
      <c r="Y131" s="131">
        <v>0</v>
      </c>
      <c r="Z131" s="123" t="s">
        <v>3357</v>
      </c>
      <c r="AA131" s="123" t="s">
        <v>3332</v>
      </c>
      <c r="AB131" s="123" t="s">
        <v>4061</v>
      </c>
    </row>
    <row r="132" spans="1:28" ht="54" customHeight="1">
      <c r="A132" s="122" t="s">
        <v>4062</v>
      </c>
      <c r="B132" s="123" t="s">
        <v>4063</v>
      </c>
      <c r="C132" s="123" t="s">
        <v>4064</v>
      </c>
      <c r="D132" s="123" t="s">
        <v>3817</v>
      </c>
      <c r="E132" s="122" t="s">
        <v>3184</v>
      </c>
      <c r="F132" s="123" t="s">
        <v>4065</v>
      </c>
      <c r="G132" s="114"/>
      <c r="H132" s="114" t="s">
        <v>3329</v>
      </c>
      <c r="I132" s="114" t="s">
        <v>2337</v>
      </c>
      <c r="J132" s="114"/>
      <c r="K132" s="114" t="s">
        <v>3819</v>
      </c>
      <c r="L132" s="114" t="s">
        <v>3820</v>
      </c>
      <c r="M132" s="114" t="s">
        <v>3332</v>
      </c>
      <c r="N132" s="127">
        <v>0</v>
      </c>
      <c r="O132" s="114">
        <v>0</v>
      </c>
      <c r="P132" s="114" t="s">
        <v>3333</v>
      </c>
      <c r="Q132" s="131">
        <v>6.5</v>
      </c>
      <c r="R132" s="135">
        <v>0.25</v>
      </c>
      <c r="S132" s="114" t="s">
        <v>3356</v>
      </c>
      <c r="T132" s="127">
        <v>5</v>
      </c>
      <c r="U132" s="127">
        <v>0.65</v>
      </c>
      <c r="V132" s="114" t="s">
        <v>3332</v>
      </c>
      <c r="W132" s="114">
        <v>0</v>
      </c>
      <c r="X132" s="114" t="s">
        <v>3332</v>
      </c>
      <c r="Y132" s="131">
        <v>0</v>
      </c>
      <c r="Z132" s="123" t="s">
        <v>3357</v>
      </c>
      <c r="AA132" s="123" t="s">
        <v>3332</v>
      </c>
      <c r="AB132" s="123" t="s">
        <v>4066</v>
      </c>
    </row>
    <row r="133" spans="1:28" ht="54" customHeight="1">
      <c r="A133" s="122" t="s">
        <v>4067</v>
      </c>
      <c r="B133" s="123" t="s">
        <v>4063</v>
      </c>
      <c r="C133" s="123" t="s">
        <v>4064</v>
      </c>
      <c r="D133" s="123" t="s">
        <v>3817</v>
      </c>
      <c r="E133" s="122" t="s">
        <v>3185</v>
      </c>
      <c r="F133" s="123" t="s">
        <v>3875</v>
      </c>
      <c r="G133" s="114"/>
      <c r="H133" s="114" t="s">
        <v>3329</v>
      </c>
      <c r="I133" s="114" t="s">
        <v>2337</v>
      </c>
      <c r="J133" s="114" t="s">
        <v>3864</v>
      </c>
      <c r="K133" s="114" t="s">
        <v>3819</v>
      </c>
      <c r="L133" s="114" t="s">
        <v>3820</v>
      </c>
      <c r="M133" s="114" t="s">
        <v>3821</v>
      </c>
      <c r="N133" s="127">
        <v>1.1499999999999999</v>
      </c>
      <c r="O133" s="114">
        <v>0</v>
      </c>
      <c r="P133" s="114" t="s">
        <v>3876</v>
      </c>
      <c r="Q133" s="131">
        <v>7.2</v>
      </c>
      <c r="R133" s="135">
        <v>0.35</v>
      </c>
      <c r="S133" s="114" t="s">
        <v>3356</v>
      </c>
      <c r="T133" s="127">
        <v>5.7</v>
      </c>
      <c r="U133" s="127">
        <v>0.65</v>
      </c>
      <c r="V133" s="114" t="s">
        <v>3332</v>
      </c>
      <c r="W133" s="114">
        <v>0</v>
      </c>
      <c r="X133" s="114" t="s">
        <v>3332</v>
      </c>
      <c r="Y133" s="131">
        <v>0</v>
      </c>
      <c r="Z133" s="123" t="s">
        <v>3357</v>
      </c>
      <c r="AA133" s="123" t="s">
        <v>3492</v>
      </c>
      <c r="AB133" s="123" t="s">
        <v>4068</v>
      </c>
    </row>
    <row r="134" spans="1:28" ht="54" customHeight="1">
      <c r="A134" s="122" t="s">
        <v>4069</v>
      </c>
      <c r="B134" s="123" t="s">
        <v>4063</v>
      </c>
      <c r="C134" s="123" t="s">
        <v>4064</v>
      </c>
      <c r="D134" s="123" t="s">
        <v>3817</v>
      </c>
      <c r="E134" s="122" t="s">
        <v>3186</v>
      </c>
      <c r="F134" s="123" t="s">
        <v>3936</v>
      </c>
      <c r="G134" s="114"/>
      <c r="H134" s="114" t="s">
        <v>3329</v>
      </c>
      <c r="I134" s="114" t="s">
        <v>2337</v>
      </c>
      <c r="J134" s="114"/>
      <c r="K134" s="114" t="s">
        <v>3819</v>
      </c>
      <c r="L134" s="114" t="s">
        <v>3820</v>
      </c>
      <c r="M134" s="114" t="s">
        <v>3332</v>
      </c>
      <c r="N134" s="127">
        <v>0</v>
      </c>
      <c r="O134" s="114">
        <v>0</v>
      </c>
      <c r="P134" s="114" t="s">
        <v>3333</v>
      </c>
      <c r="Q134" s="131">
        <v>7.9</v>
      </c>
      <c r="R134" s="135">
        <v>0.2</v>
      </c>
      <c r="S134" s="114" t="s">
        <v>3356</v>
      </c>
      <c r="T134" s="127">
        <v>6.4</v>
      </c>
      <c r="U134" s="127">
        <v>0.65</v>
      </c>
      <c r="V134" s="114" t="s">
        <v>3937</v>
      </c>
      <c r="W134" s="114">
        <v>1</v>
      </c>
      <c r="X134" s="114" t="s">
        <v>3435</v>
      </c>
      <c r="Y134" s="131">
        <v>0</v>
      </c>
      <c r="Z134" s="123" t="s">
        <v>3357</v>
      </c>
      <c r="AA134" s="123" t="s">
        <v>3332</v>
      </c>
      <c r="AB134" s="123" t="s">
        <v>4070</v>
      </c>
    </row>
    <row r="135" spans="1:28" ht="54" customHeight="1">
      <c r="A135" s="122" t="s">
        <v>4071</v>
      </c>
      <c r="B135" s="123" t="s">
        <v>4063</v>
      </c>
      <c r="C135" s="123" t="s">
        <v>4064</v>
      </c>
      <c r="D135" s="123" t="s">
        <v>3817</v>
      </c>
      <c r="E135" s="122" t="s">
        <v>3187</v>
      </c>
      <c r="F135" s="123" t="s">
        <v>3917</v>
      </c>
      <c r="G135" s="114"/>
      <c r="H135" s="114" t="s">
        <v>3329</v>
      </c>
      <c r="I135" s="114" t="s">
        <v>2337</v>
      </c>
      <c r="J135" s="114"/>
      <c r="K135" s="114" t="s">
        <v>3819</v>
      </c>
      <c r="L135" s="114" t="s">
        <v>3820</v>
      </c>
      <c r="M135" s="114" t="s">
        <v>3821</v>
      </c>
      <c r="N135" s="127">
        <v>1.2</v>
      </c>
      <c r="O135" s="114">
        <v>0</v>
      </c>
      <c r="P135" s="114" t="s">
        <v>3842</v>
      </c>
      <c r="Q135" s="131">
        <v>8.6</v>
      </c>
      <c r="R135" s="135">
        <v>0.2</v>
      </c>
      <c r="S135" s="114" t="s">
        <v>3356</v>
      </c>
      <c r="T135" s="127">
        <v>7.1</v>
      </c>
      <c r="U135" s="127">
        <v>0.65</v>
      </c>
      <c r="V135" s="114" t="s">
        <v>3332</v>
      </c>
      <c r="W135" s="114">
        <v>0</v>
      </c>
      <c r="X135" s="114" t="s">
        <v>3332</v>
      </c>
      <c r="Y135" s="131">
        <v>0</v>
      </c>
      <c r="Z135" s="123" t="s">
        <v>3357</v>
      </c>
      <c r="AA135" s="123" t="s">
        <v>3332</v>
      </c>
      <c r="AB135" s="123" t="s">
        <v>4072</v>
      </c>
    </row>
    <row r="136" spans="1:28" ht="54" customHeight="1">
      <c r="A136" s="122" t="s">
        <v>4073</v>
      </c>
      <c r="B136" s="123" t="s">
        <v>4063</v>
      </c>
      <c r="C136" s="123" t="s">
        <v>3496</v>
      </c>
      <c r="D136" s="123" t="s">
        <v>3817</v>
      </c>
      <c r="E136" s="122" t="s">
        <v>3188</v>
      </c>
      <c r="F136" s="123" t="s">
        <v>3908</v>
      </c>
      <c r="G136" s="114"/>
      <c r="H136" s="114" t="s">
        <v>3329</v>
      </c>
      <c r="I136" s="114" t="s">
        <v>2341</v>
      </c>
      <c r="J136" s="114" t="s">
        <v>3706</v>
      </c>
      <c r="K136" s="114" t="s">
        <v>3819</v>
      </c>
      <c r="L136" s="114" t="s">
        <v>3820</v>
      </c>
      <c r="M136" s="114" t="s">
        <v>3332</v>
      </c>
      <c r="N136" s="127">
        <v>0</v>
      </c>
      <c r="O136" s="114">
        <v>0</v>
      </c>
      <c r="P136" s="114" t="s">
        <v>3333</v>
      </c>
      <c r="Q136" s="131">
        <v>6.5</v>
      </c>
      <c r="R136" s="135">
        <v>0.25</v>
      </c>
      <c r="S136" s="114" t="s">
        <v>3356</v>
      </c>
      <c r="T136" s="127">
        <v>5</v>
      </c>
      <c r="U136" s="127">
        <v>0.65</v>
      </c>
      <c r="V136" s="114" t="s">
        <v>3711</v>
      </c>
      <c r="W136" s="114">
        <v>1</v>
      </c>
      <c r="X136" s="114" t="s">
        <v>3704</v>
      </c>
      <c r="Y136" s="131">
        <v>4</v>
      </c>
      <c r="Z136" s="123" t="s">
        <v>3664</v>
      </c>
      <c r="AA136" s="123" t="s">
        <v>3437</v>
      </c>
      <c r="AB136" s="123" t="s">
        <v>4074</v>
      </c>
    </row>
    <row r="137" spans="1:28" ht="54" customHeight="1">
      <c r="A137" s="122" t="s">
        <v>4075</v>
      </c>
      <c r="B137" s="123" t="s">
        <v>4063</v>
      </c>
      <c r="C137" s="123" t="s">
        <v>3496</v>
      </c>
      <c r="D137" s="123" t="s">
        <v>3817</v>
      </c>
      <c r="E137" s="122" t="s">
        <v>3189</v>
      </c>
      <c r="F137" s="123" t="s">
        <v>4076</v>
      </c>
      <c r="G137" s="114"/>
      <c r="H137" s="114" t="s">
        <v>3329</v>
      </c>
      <c r="I137" s="114" t="s">
        <v>2341</v>
      </c>
      <c r="J137" s="114"/>
      <c r="K137" s="114" t="s">
        <v>3819</v>
      </c>
      <c r="L137" s="114" t="s">
        <v>3820</v>
      </c>
      <c r="M137" s="114" t="s">
        <v>3332</v>
      </c>
      <c r="N137" s="127">
        <v>0</v>
      </c>
      <c r="O137" s="114">
        <v>0</v>
      </c>
      <c r="P137" s="114" t="s">
        <v>3333</v>
      </c>
      <c r="Q137" s="131">
        <v>7.2</v>
      </c>
      <c r="R137" s="135">
        <v>0.3</v>
      </c>
      <c r="S137" s="114" t="s">
        <v>3356</v>
      </c>
      <c r="T137" s="127">
        <v>5.7</v>
      </c>
      <c r="U137" s="127">
        <v>0.65</v>
      </c>
      <c r="V137" s="114" t="s">
        <v>3510</v>
      </c>
      <c r="W137" s="114">
        <v>20</v>
      </c>
      <c r="X137" s="114" t="s">
        <v>3365</v>
      </c>
      <c r="Y137" s="131">
        <v>6</v>
      </c>
      <c r="Z137" s="123" t="s">
        <v>3664</v>
      </c>
      <c r="AA137" s="123" t="s">
        <v>3690</v>
      </c>
      <c r="AB137" s="123" t="s">
        <v>4077</v>
      </c>
    </row>
    <row r="138" spans="1:28" ht="54" customHeight="1">
      <c r="A138" s="122" t="s">
        <v>4078</v>
      </c>
      <c r="B138" s="123" t="s">
        <v>4063</v>
      </c>
      <c r="C138" s="123" t="s">
        <v>3496</v>
      </c>
      <c r="D138" s="123" t="s">
        <v>3817</v>
      </c>
      <c r="E138" s="122" t="s">
        <v>3190</v>
      </c>
      <c r="F138" s="123" t="s">
        <v>3914</v>
      </c>
      <c r="G138" s="114"/>
      <c r="H138" s="114" t="s">
        <v>3329</v>
      </c>
      <c r="I138" s="114" t="s">
        <v>2341</v>
      </c>
      <c r="J138" s="114"/>
      <c r="K138" s="114" t="s">
        <v>3819</v>
      </c>
      <c r="L138" s="114" t="s">
        <v>3820</v>
      </c>
      <c r="M138" s="114" t="s">
        <v>3332</v>
      </c>
      <c r="N138" s="127">
        <v>0</v>
      </c>
      <c r="O138" s="114">
        <v>0</v>
      </c>
      <c r="P138" s="114" t="s">
        <v>3333</v>
      </c>
      <c r="Q138" s="131">
        <v>7.9</v>
      </c>
      <c r="R138" s="135">
        <v>0.25</v>
      </c>
      <c r="S138" s="114" t="s">
        <v>3356</v>
      </c>
      <c r="T138" s="127">
        <v>6.4</v>
      </c>
      <c r="U138" s="127">
        <v>0.65</v>
      </c>
      <c r="V138" s="114" t="s">
        <v>2223</v>
      </c>
      <c r="W138" s="114">
        <v>20</v>
      </c>
      <c r="X138" s="114" t="s">
        <v>3365</v>
      </c>
      <c r="Y138" s="131">
        <v>6</v>
      </c>
      <c r="Z138" s="123" t="s">
        <v>3664</v>
      </c>
      <c r="AA138" s="123" t="s">
        <v>3682</v>
      </c>
      <c r="AB138" s="123" t="s">
        <v>4079</v>
      </c>
    </row>
    <row r="139" spans="1:28" ht="54" customHeight="1">
      <c r="A139" s="122" t="s">
        <v>4080</v>
      </c>
      <c r="B139" s="123" t="s">
        <v>4063</v>
      </c>
      <c r="C139" s="123" t="s">
        <v>3496</v>
      </c>
      <c r="D139" s="123" t="s">
        <v>3817</v>
      </c>
      <c r="E139" s="122" t="s">
        <v>3191</v>
      </c>
      <c r="F139" s="123" t="s">
        <v>4081</v>
      </c>
      <c r="G139" s="114"/>
      <c r="H139" s="114" t="s">
        <v>3329</v>
      </c>
      <c r="I139" s="114" t="s">
        <v>2341</v>
      </c>
      <c r="J139" s="114"/>
      <c r="K139" s="114" t="s">
        <v>3819</v>
      </c>
      <c r="L139" s="114" t="s">
        <v>3820</v>
      </c>
      <c r="M139" s="114" t="s">
        <v>3332</v>
      </c>
      <c r="N139" s="127">
        <v>0</v>
      </c>
      <c r="O139" s="114">
        <v>0</v>
      </c>
      <c r="P139" s="114" t="s">
        <v>3333</v>
      </c>
      <c r="Q139" s="131">
        <v>8.6</v>
      </c>
      <c r="R139" s="135">
        <v>0.2</v>
      </c>
      <c r="S139" s="114" t="s">
        <v>3356</v>
      </c>
      <c r="T139" s="127">
        <v>7.1</v>
      </c>
      <c r="U139" s="127">
        <v>0.65</v>
      </c>
      <c r="V139" s="114" t="s">
        <v>3332</v>
      </c>
      <c r="W139" s="114">
        <v>0</v>
      </c>
      <c r="X139" s="114" t="s">
        <v>3332</v>
      </c>
      <c r="Y139" s="131">
        <v>0</v>
      </c>
      <c r="Z139" s="123" t="s">
        <v>3357</v>
      </c>
      <c r="AA139" s="123" t="s">
        <v>3332</v>
      </c>
      <c r="AB139" s="123" t="s">
        <v>4082</v>
      </c>
    </row>
    <row r="140" spans="1:28" ht="54" customHeight="1">
      <c r="A140" s="122" t="s">
        <v>4083</v>
      </c>
      <c r="B140" s="123" t="s">
        <v>4063</v>
      </c>
      <c r="C140" s="123" t="s">
        <v>4084</v>
      </c>
      <c r="D140" s="123" t="s">
        <v>3817</v>
      </c>
      <c r="E140" s="122" t="s">
        <v>3192</v>
      </c>
      <c r="F140" s="123" t="s">
        <v>4085</v>
      </c>
      <c r="G140" s="114"/>
      <c r="H140" s="114" t="s">
        <v>3329</v>
      </c>
      <c r="I140" s="114" t="s">
        <v>2345</v>
      </c>
      <c r="J140" s="114"/>
      <c r="K140" s="114" t="s">
        <v>3819</v>
      </c>
      <c r="L140" s="114" t="s">
        <v>3820</v>
      </c>
      <c r="M140" s="114" t="s">
        <v>3332</v>
      </c>
      <c r="N140" s="127">
        <v>0</v>
      </c>
      <c r="O140" s="114">
        <v>0</v>
      </c>
      <c r="P140" s="114" t="s">
        <v>3333</v>
      </c>
      <c r="Q140" s="131">
        <v>7</v>
      </c>
      <c r="R140" s="135">
        <v>0.25</v>
      </c>
      <c r="S140" s="114" t="s">
        <v>3356</v>
      </c>
      <c r="T140" s="127">
        <v>5.5</v>
      </c>
      <c r="U140" s="127">
        <v>0.75</v>
      </c>
      <c r="V140" s="114" t="s">
        <v>3776</v>
      </c>
      <c r="W140" s="114">
        <v>1</v>
      </c>
      <c r="X140" s="114" t="s">
        <v>3777</v>
      </c>
      <c r="Y140" s="131">
        <v>0</v>
      </c>
      <c r="Z140" s="123" t="s">
        <v>3357</v>
      </c>
      <c r="AA140" s="123" t="s">
        <v>3503</v>
      </c>
      <c r="AB140" s="123" t="s">
        <v>4086</v>
      </c>
    </row>
    <row r="141" spans="1:28" ht="54" customHeight="1">
      <c r="A141" s="122" t="s">
        <v>4087</v>
      </c>
      <c r="B141" s="123" t="s">
        <v>4063</v>
      </c>
      <c r="C141" s="123" t="s">
        <v>4084</v>
      </c>
      <c r="D141" s="123" t="s">
        <v>3817</v>
      </c>
      <c r="E141" s="122" t="s">
        <v>3193</v>
      </c>
      <c r="F141" s="123" t="s">
        <v>3914</v>
      </c>
      <c r="G141" s="114"/>
      <c r="H141" s="114" t="s">
        <v>3329</v>
      </c>
      <c r="I141" s="114" t="s">
        <v>2345</v>
      </c>
      <c r="J141" s="114"/>
      <c r="K141" s="114" t="s">
        <v>3819</v>
      </c>
      <c r="L141" s="114" t="s">
        <v>3820</v>
      </c>
      <c r="M141" s="114" t="s">
        <v>3332</v>
      </c>
      <c r="N141" s="127">
        <v>0</v>
      </c>
      <c r="O141" s="114">
        <v>0</v>
      </c>
      <c r="P141" s="114" t="s">
        <v>3333</v>
      </c>
      <c r="Q141" s="131">
        <v>7.7</v>
      </c>
      <c r="R141" s="135">
        <v>0.3</v>
      </c>
      <c r="S141" s="114" t="s">
        <v>3356</v>
      </c>
      <c r="T141" s="127">
        <v>6.2</v>
      </c>
      <c r="U141" s="127">
        <v>0.75</v>
      </c>
      <c r="V141" s="114" t="s">
        <v>2223</v>
      </c>
      <c r="W141" s="114">
        <v>20</v>
      </c>
      <c r="X141" s="114" t="s">
        <v>3365</v>
      </c>
      <c r="Y141" s="131">
        <v>6</v>
      </c>
      <c r="Z141" s="123" t="s">
        <v>3664</v>
      </c>
      <c r="AA141" s="123" t="s">
        <v>3682</v>
      </c>
      <c r="AB141" s="123" t="s">
        <v>4088</v>
      </c>
    </row>
    <row r="142" spans="1:28" ht="54" customHeight="1">
      <c r="A142" s="122" t="s">
        <v>4089</v>
      </c>
      <c r="B142" s="123" t="s">
        <v>4063</v>
      </c>
      <c r="C142" s="123" t="s">
        <v>4084</v>
      </c>
      <c r="D142" s="123" t="s">
        <v>3817</v>
      </c>
      <c r="E142" s="122" t="s">
        <v>3194</v>
      </c>
      <c r="F142" s="123" t="s">
        <v>3960</v>
      </c>
      <c r="G142" s="114"/>
      <c r="H142" s="114" t="s">
        <v>3329</v>
      </c>
      <c r="I142" s="114" t="s">
        <v>2345</v>
      </c>
      <c r="J142" s="114"/>
      <c r="K142" s="114" t="s">
        <v>3819</v>
      </c>
      <c r="L142" s="114" t="s">
        <v>3820</v>
      </c>
      <c r="M142" s="114" t="s">
        <v>3332</v>
      </c>
      <c r="N142" s="127">
        <v>0</v>
      </c>
      <c r="O142" s="114">
        <v>0</v>
      </c>
      <c r="P142" s="114" t="s">
        <v>3333</v>
      </c>
      <c r="Q142" s="131">
        <v>8.4</v>
      </c>
      <c r="R142" s="135">
        <v>0.2</v>
      </c>
      <c r="S142" s="114" t="s">
        <v>3356</v>
      </c>
      <c r="T142" s="127">
        <v>6.9</v>
      </c>
      <c r="U142" s="127">
        <v>0.75</v>
      </c>
      <c r="V142" s="114" t="s">
        <v>3961</v>
      </c>
      <c r="W142" s="114">
        <v>1</v>
      </c>
      <c r="X142" s="114" t="s">
        <v>3704</v>
      </c>
      <c r="Y142" s="131">
        <v>0</v>
      </c>
      <c r="Z142" s="123" t="s">
        <v>3357</v>
      </c>
      <c r="AA142" s="123" t="s">
        <v>3332</v>
      </c>
      <c r="AB142" s="123" t="s">
        <v>4090</v>
      </c>
    </row>
    <row r="143" spans="1:28" ht="54" customHeight="1">
      <c r="A143" s="122" t="s">
        <v>4091</v>
      </c>
      <c r="B143" s="123" t="s">
        <v>4063</v>
      </c>
      <c r="C143" s="123" t="s">
        <v>4084</v>
      </c>
      <c r="D143" s="123" t="s">
        <v>3817</v>
      </c>
      <c r="E143" s="122" t="s">
        <v>3195</v>
      </c>
      <c r="F143" s="123" t="s">
        <v>4085</v>
      </c>
      <c r="G143" s="114"/>
      <c r="H143" s="114" t="s">
        <v>3329</v>
      </c>
      <c r="I143" s="114" t="s">
        <v>2345</v>
      </c>
      <c r="J143" s="114"/>
      <c r="K143" s="114" t="s">
        <v>3819</v>
      </c>
      <c r="L143" s="114" t="s">
        <v>3820</v>
      </c>
      <c r="M143" s="114" t="s">
        <v>3821</v>
      </c>
      <c r="N143" s="127">
        <v>0.79</v>
      </c>
      <c r="O143" s="114">
        <v>0</v>
      </c>
      <c r="P143" s="114" t="s">
        <v>3964</v>
      </c>
      <c r="Q143" s="131">
        <v>9.1</v>
      </c>
      <c r="R143" s="135">
        <v>0.25</v>
      </c>
      <c r="S143" s="114" t="s">
        <v>3356</v>
      </c>
      <c r="T143" s="127">
        <v>7.6</v>
      </c>
      <c r="U143" s="127">
        <v>0.75</v>
      </c>
      <c r="V143" s="114" t="s">
        <v>3776</v>
      </c>
      <c r="W143" s="114">
        <v>1</v>
      </c>
      <c r="X143" s="114" t="s">
        <v>3777</v>
      </c>
      <c r="Y143" s="131">
        <v>0</v>
      </c>
      <c r="Z143" s="123" t="s">
        <v>3357</v>
      </c>
      <c r="AA143" s="123" t="s">
        <v>3503</v>
      </c>
      <c r="AB143" s="123" t="s">
        <v>4092</v>
      </c>
    </row>
    <row r="144" spans="1:28" ht="54" customHeight="1">
      <c r="A144" s="122" t="s">
        <v>4093</v>
      </c>
      <c r="B144" s="123" t="s">
        <v>4063</v>
      </c>
      <c r="C144" s="123" t="s">
        <v>3506</v>
      </c>
      <c r="D144" s="123" t="s">
        <v>2621</v>
      </c>
      <c r="E144" s="122" t="s">
        <v>3196</v>
      </c>
      <c r="F144" s="123" t="s">
        <v>4094</v>
      </c>
      <c r="G144" s="114"/>
      <c r="H144" s="114" t="s">
        <v>3329</v>
      </c>
      <c r="I144" s="114" t="s">
        <v>2349</v>
      </c>
      <c r="J144" s="114"/>
      <c r="K144" s="114" t="s">
        <v>3969</v>
      </c>
      <c r="L144" s="114" t="s">
        <v>3970</v>
      </c>
      <c r="M144" s="114" t="s">
        <v>3332</v>
      </c>
      <c r="N144" s="127">
        <v>0</v>
      </c>
      <c r="O144" s="114">
        <v>0</v>
      </c>
      <c r="P144" s="114" t="s">
        <v>3333</v>
      </c>
      <c r="Q144" s="131">
        <v>8</v>
      </c>
      <c r="R144" s="135">
        <v>0.2</v>
      </c>
      <c r="S144" s="114" t="s">
        <v>3356</v>
      </c>
      <c r="T144" s="127">
        <v>6.5</v>
      </c>
      <c r="U144" s="127">
        <v>0.9</v>
      </c>
      <c r="V144" s="114" t="s">
        <v>3332</v>
      </c>
      <c r="W144" s="114">
        <v>0</v>
      </c>
      <c r="X144" s="114" t="s">
        <v>3332</v>
      </c>
      <c r="Y144" s="131">
        <v>0</v>
      </c>
      <c r="Z144" s="123" t="s">
        <v>3357</v>
      </c>
      <c r="AA144" s="123" t="s">
        <v>3332</v>
      </c>
      <c r="AB144" s="123" t="s">
        <v>4095</v>
      </c>
    </row>
    <row r="145" spans="1:28" ht="54" customHeight="1">
      <c r="A145" s="122" t="s">
        <v>4096</v>
      </c>
      <c r="B145" s="123" t="s">
        <v>4063</v>
      </c>
      <c r="C145" s="123" t="s">
        <v>3506</v>
      </c>
      <c r="D145" s="123" t="s">
        <v>2621</v>
      </c>
      <c r="E145" s="122" t="s">
        <v>3190</v>
      </c>
      <c r="F145" s="123" t="s">
        <v>4085</v>
      </c>
      <c r="G145" s="114"/>
      <c r="H145" s="114" t="s">
        <v>3329</v>
      </c>
      <c r="I145" s="114" t="s">
        <v>2349</v>
      </c>
      <c r="J145" s="114"/>
      <c r="K145" s="114" t="s">
        <v>3969</v>
      </c>
      <c r="L145" s="114" t="s">
        <v>3970</v>
      </c>
      <c r="M145" s="114" t="s">
        <v>3821</v>
      </c>
      <c r="N145" s="127">
        <v>0.86</v>
      </c>
      <c r="O145" s="114">
        <v>0</v>
      </c>
      <c r="P145" s="114" t="s">
        <v>4097</v>
      </c>
      <c r="Q145" s="131">
        <v>8.6999999999999993</v>
      </c>
      <c r="R145" s="135">
        <v>0.3</v>
      </c>
      <c r="S145" s="114" t="s">
        <v>3356</v>
      </c>
      <c r="T145" s="127">
        <v>7.2</v>
      </c>
      <c r="U145" s="127">
        <v>0.9</v>
      </c>
      <c r="V145" s="114" t="s">
        <v>3776</v>
      </c>
      <c r="W145" s="114">
        <v>1</v>
      </c>
      <c r="X145" s="114" t="s">
        <v>3777</v>
      </c>
      <c r="Y145" s="131">
        <v>0</v>
      </c>
      <c r="Z145" s="123" t="s">
        <v>3357</v>
      </c>
      <c r="AA145" s="123" t="s">
        <v>3503</v>
      </c>
      <c r="AB145" s="123" t="s">
        <v>4098</v>
      </c>
    </row>
    <row r="146" spans="1:28" ht="54" customHeight="1">
      <c r="A146" s="122" t="s">
        <v>4099</v>
      </c>
      <c r="B146" s="123" t="s">
        <v>4063</v>
      </c>
      <c r="C146" s="123" t="s">
        <v>3506</v>
      </c>
      <c r="D146" s="123" t="s">
        <v>2621</v>
      </c>
      <c r="E146" s="122" t="s">
        <v>3197</v>
      </c>
      <c r="F146" s="123" t="s">
        <v>4100</v>
      </c>
      <c r="G146" s="114"/>
      <c r="H146" s="114" t="s">
        <v>3329</v>
      </c>
      <c r="I146" s="114" t="s">
        <v>2349</v>
      </c>
      <c r="J146" s="114" t="s">
        <v>3698</v>
      </c>
      <c r="K146" s="114" t="s">
        <v>3969</v>
      </c>
      <c r="L146" s="114" t="s">
        <v>3970</v>
      </c>
      <c r="M146" s="114" t="s">
        <v>3332</v>
      </c>
      <c r="N146" s="127">
        <v>0</v>
      </c>
      <c r="O146" s="114">
        <v>0</v>
      </c>
      <c r="P146" s="114" t="s">
        <v>3333</v>
      </c>
      <c r="Q146" s="131">
        <v>9.4</v>
      </c>
      <c r="R146" s="135">
        <v>0.25</v>
      </c>
      <c r="S146" s="114" t="s">
        <v>3356</v>
      </c>
      <c r="T146" s="127">
        <v>7.9</v>
      </c>
      <c r="U146" s="127">
        <v>0.9</v>
      </c>
      <c r="V146" s="114" t="s">
        <v>4101</v>
      </c>
      <c r="W146" s="114">
        <v>-1</v>
      </c>
      <c r="X146" s="114" t="s">
        <v>3704</v>
      </c>
      <c r="Y146" s="131">
        <v>3</v>
      </c>
      <c r="Z146" s="123" t="s">
        <v>3664</v>
      </c>
      <c r="AA146" s="123" t="s">
        <v>3696</v>
      </c>
      <c r="AB146" s="123" t="s">
        <v>4102</v>
      </c>
    </row>
    <row r="147" spans="1:28" ht="54" customHeight="1">
      <c r="A147" s="122" t="s">
        <v>4103</v>
      </c>
      <c r="B147" s="123" t="s">
        <v>4063</v>
      </c>
      <c r="C147" s="123" t="s">
        <v>3506</v>
      </c>
      <c r="D147" s="123" t="s">
        <v>2621</v>
      </c>
      <c r="E147" s="122" t="s">
        <v>3198</v>
      </c>
      <c r="F147" s="123" t="s">
        <v>4076</v>
      </c>
      <c r="G147" s="114"/>
      <c r="H147" s="114" t="s">
        <v>3329</v>
      </c>
      <c r="I147" s="114" t="s">
        <v>2349</v>
      </c>
      <c r="J147" s="114"/>
      <c r="K147" s="114" t="s">
        <v>3969</v>
      </c>
      <c r="L147" s="114" t="s">
        <v>3970</v>
      </c>
      <c r="M147" s="114" t="s">
        <v>3332</v>
      </c>
      <c r="N147" s="127">
        <v>0</v>
      </c>
      <c r="O147" s="114">
        <v>0</v>
      </c>
      <c r="P147" s="114" t="s">
        <v>3333</v>
      </c>
      <c r="Q147" s="131">
        <v>10.1</v>
      </c>
      <c r="R147" s="135">
        <v>0.25</v>
      </c>
      <c r="S147" s="114" t="s">
        <v>3356</v>
      </c>
      <c r="T147" s="127">
        <v>8.6</v>
      </c>
      <c r="U147" s="127">
        <v>0.9</v>
      </c>
      <c r="V147" s="114" t="s">
        <v>3510</v>
      </c>
      <c r="W147" s="114">
        <v>20</v>
      </c>
      <c r="X147" s="114" t="s">
        <v>3365</v>
      </c>
      <c r="Y147" s="131">
        <v>6</v>
      </c>
      <c r="Z147" s="123" t="s">
        <v>3664</v>
      </c>
      <c r="AA147" s="123" t="s">
        <v>3690</v>
      </c>
      <c r="AB147" s="123" t="s">
        <v>4104</v>
      </c>
    </row>
    <row r="148" spans="1:28" ht="54" customHeight="1">
      <c r="A148" s="122" t="s">
        <v>4105</v>
      </c>
      <c r="B148" s="123" t="s">
        <v>4106</v>
      </c>
      <c r="C148" s="123" t="s">
        <v>4107</v>
      </c>
      <c r="D148" s="123" t="s">
        <v>3817</v>
      </c>
      <c r="E148" s="122" t="s">
        <v>3199</v>
      </c>
      <c r="F148" s="123" t="s">
        <v>3855</v>
      </c>
      <c r="G148" s="114"/>
      <c r="H148" s="114" t="s">
        <v>3856</v>
      </c>
      <c r="I148" s="114" t="s">
        <v>2354</v>
      </c>
      <c r="J148" s="114"/>
      <c r="K148" s="114" t="s">
        <v>3819</v>
      </c>
      <c r="L148" s="114" t="s">
        <v>3820</v>
      </c>
      <c r="M148" s="114" t="s">
        <v>3332</v>
      </c>
      <c r="N148" s="127">
        <v>0</v>
      </c>
      <c r="O148" s="114">
        <v>0</v>
      </c>
      <c r="P148" s="114" t="s">
        <v>3333</v>
      </c>
      <c r="Q148" s="131">
        <v>5</v>
      </c>
      <c r="R148" s="135">
        <v>0.3</v>
      </c>
      <c r="S148" s="114" t="s">
        <v>3356</v>
      </c>
      <c r="T148" s="127">
        <v>3.5</v>
      </c>
      <c r="U148" s="127">
        <v>0.55000000000000004</v>
      </c>
      <c r="V148" s="114" t="s">
        <v>3857</v>
      </c>
      <c r="W148" s="114">
        <v>1</v>
      </c>
      <c r="X148" s="114" t="s">
        <v>3704</v>
      </c>
      <c r="Y148" s="131">
        <v>0</v>
      </c>
      <c r="Z148" s="123" t="s">
        <v>3357</v>
      </c>
      <c r="AA148" s="123" t="s">
        <v>3332</v>
      </c>
      <c r="AB148" s="123" t="s">
        <v>4108</v>
      </c>
    </row>
    <row r="149" spans="1:28" ht="54" customHeight="1">
      <c r="A149" s="122" t="s">
        <v>4109</v>
      </c>
      <c r="B149" s="123" t="s">
        <v>4106</v>
      </c>
      <c r="C149" s="123" t="s">
        <v>4107</v>
      </c>
      <c r="D149" s="123" t="s">
        <v>3817</v>
      </c>
      <c r="E149" s="122" t="s">
        <v>3200</v>
      </c>
      <c r="F149" s="123" t="s">
        <v>4110</v>
      </c>
      <c r="G149" s="114"/>
      <c r="H149" s="114" t="s">
        <v>3329</v>
      </c>
      <c r="I149" s="114" t="s">
        <v>2354</v>
      </c>
      <c r="J149" s="114"/>
      <c r="K149" s="114" t="s">
        <v>3819</v>
      </c>
      <c r="L149" s="114" t="s">
        <v>3820</v>
      </c>
      <c r="M149" s="114" t="s">
        <v>3332</v>
      </c>
      <c r="N149" s="127">
        <v>0</v>
      </c>
      <c r="O149" s="114">
        <v>0</v>
      </c>
      <c r="P149" s="114" t="s">
        <v>3333</v>
      </c>
      <c r="Q149" s="131">
        <v>5.7</v>
      </c>
      <c r="R149" s="135">
        <v>0.3</v>
      </c>
      <c r="S149" s="114" t="s">
        <v>3356</v>
      </c>
      <c r="T149" s="127">
        <v>4.2</v>
      </c>
      <c r="U149" s="127">
        <v>0.55000000000000004</v>
      </c>
      <c r="V149" s="114" t="s">
        <v>3332</v>
      </c>
      <c r="W149" s="114">
        <v>0</v>
      </c>
      <c r="X149" s="114" t="s">
        <v>3332</v>
      </c>
      <c r="Y149" s="131">
        <v>0</v>
      </c>
      <c r="Z149" s="123" t="s">
        <v>3357</v>
      </c>
      <c r="AA149" s="123" t="s">
        <v>3332</v>
      </c>
      <c r="AB149" s="123" t="s">
        <v>4111</v>
      </c>
    </row>
    <row r="150" spans="1:28" ht="54" customHeight="1">
      <c r="A150" s="122" t="s">
        <v>4112</v>
      </c>
      <c r="B150" s="123" t="s">
        <v>4106</v>
      </c>
      <c r="C150" s="123" t="s">
        <v>4107</v>
      </c>
      <c r="D150" s="123" t="s">
        <v>3817</v>
      </c>
      <c r="E150" s="122" t="s">
        <v>3201</v>
      </c>
      <c r="F150" s="123" t="s">
        <v>3863</v>
      </c>
      <c r="G150" s="114"/>
      <c r="H150" s="114" t="s">
        <v>3329</v>
      </c>
      <c r="I150" s="114" t="s">
        <v>2354</v>
      </c>
      <c r="J150" s="114" t="s">
        <v>3864</v>
      </c>
      <c r="K150" s="114" t="s">
        <v>3819</v>
      </c>
      <c r="L150" s="114" t="s">
        <v>3820</v>
      </c>
      <c r="M150" s="114" t="s">
        <v>3821</v>
      </c>
      <c r="N150" s="127">
        <v>0.75</v>
      </c>
      <c r="O150" s="114">
        <v>0</v>
      </c>
      <c r="P150" s="114" t="s">
        <v>3865</v>
      </c>
      <c r="Q150" s="131">
        <v>6.4</v>
      </c>
      <c r="R150" s="135">
        <v>0.25</v>
      </c>
      <c r="S150" s="114" t="s">
        <v>3356</v>
      </c>
      <c r="T150" s="127">
        <v>4.9000000000000004</v>
      </c>
      <c r="U150" s="127">
        <v>0.55000000000000004</v>
      </c>
      <c r="V150" s="114" t="s">
        <v>3332</v>
      </c>
      <c r="W150" s="114">
        <v>0</v>
      </c>
      <c r="X150" s="114" t="s">
        <v>3332</v>
      </c>
      <c r="Y150" s="131">
        <v>0</v>
      </c>
      <c r="Z150" s="123" t="s">
        <v>3357</v>
      </c>
      <c r="AA150" s="123" t="s">
        <v>3492</v>
      </c>
      <c r="AB150" s="123" t="s">
        <v>4113</v>
      </c>
    </row>
    <row r="151" spans="1:28" ht="54" customHeight="1">
      <c r="A151" s="122" t="s">
        <v>4114</v>
      </c>
      <c r="B151" s="123" t="s">
        <v>4106</v>
      </c>
      <c r="C151" s="123" t="s">
        <v>4107</v>
      </c>
      <c r="D151" s="123" t="s">
        <v>3817</v>
      </c>
      <c r="E151" s="122" t="s">
        <v>3202</v>
      </c>
      <c r="F151" s="123" t="s">
        <v>3855</v>
      </c>
      <c r="G151" s="114"/>
      <c r="H151" s="114" t="s">
        <v>3856</v>
      </c>
      <c r="I151" s="114" t="s">
        <v>2354</v>
      </c>
      <c r="J151" s="114"/>
      <c r="K151" s="114" t="s">
        <v>3819</v>
      </c>
      <c r="L151" s="114" t="s">
        <v>3820</v>
      </c>
      <c r="M151" s="114" t="s">
        <v>3332</v>
      </c>
      <c r="N151" s="127">
        <v>0</v>
      </c>
      <c r="O151" s="114">
        <v>0</v>
      </c>
      <c r="P151" s="114" t="s">
        <v>3333</v>
      </c>
      <c r="Q151" s="131">
        <v>7.1</v>
      </c>
      <c r="R151" s="135">
        <v>0.15</v>
      </c>
      <c r="S151" s="114" t="s">
        <v>3356</v>
      </c>
      <c r="T151" s="127">
        <v>5.6</v>
      </c>
      <c r="U151" s="127">
        <v>0.55000000000000004</v>
      </c>
      <c r="V151" s="114" t="s">
        <v>3857</v>
      </c>
      <c r="W151" s="114">
        <v>1</v>
      </c>
      <c r="X151" s="114" t="s">
        <v>3704</v>
      </c>
      <c r="Y151" s="131">
        <v>0</v>
      </c>
      <c r="Z151" s="123" t="s">
        <v>3357</v>
      </c>
      <c r="AA151" s="123" t="s">
        <v>3332</v>
      </c>
      <c r="AB151" s="123" t="s">
        <v>4115</v>
      </c>
    </row>
    <row r="152" spans="1:28" ht="54" customHeight="1">
      <c r="A152" s="122" t="s">
        <v>4116</v>
      </c>
      <c r="B152" s="123" t="s">
        <v>4106</v>
      </c>
      <c r="C152" s="123" t="s">
        <v>3547</v>
      </c>
      <c r="D152" s="123" t="s">
        <v>3817</v>
      </c>
      <c r="E152" s="122" t="s">
        <v>3203</v>
      </c>
      <c r="F152" s="123" t="s">
        <v>4117</v>
      </c>
      <c r="G152" s="114"/>
      <c r="H152" s="114" t="s">
        <v>3329</v>
      </c>
      <c r="I152" s="114" t="s">
        <v>2358</v>
      </c>
      <c r="J152" s="114"/>
      <c r="K152" s="114" t="s">
        <v>3819</v>
      </c>
      <c r="L152" s="114" t="s">
        <v>3820</v>
      </c>
      <c r="M152" s="114" t="s">
        <v>3332</v>
      </c>
      <c r="N152" s="127">
        <v>0</v>
      </c>
      <c r="O152" s="114">
        <v>0</v>
      </c>
      <c r="P152" s="114" t="s">
        <v>3333</v>
      </c>
      <c r="Q152" s="131">
        <v>6.5</v>
      </c>
      <c r="R152" s="135">
        <v>0.3</v>
      </c>
      <c r="S152" s="114" t="s">
        <v>3356</v>
      </c>
      <c r="T152" s="127">
        <v>5</v>
      </c>
      <c r="U152" s="127">
        <v>0.65</v>
      </c>
      <c r="V152" s="114" t="s">
        <v>3332</v>
      </c>
      <c r="W152" s="114">
        <v>0</v>
      </c>
      <c r="X152" s="114" t="s">
        <v>3332</v>
      </c>
      <c r="Y152" s="131">
        <v>0</v>
      </c>
      <c r="Z152" s="123" t="s">
        <v>3357</v>
      </c>
      <c r="AA152" s="123" t="s">
        <v>3332</v>
      </c>
      <c r="AB152" s="123" t="s">
        <v>4118</v>
      </c>
    </row>
    <row r="153" spans="1:28" ht="54" customHeight="1">
      <c r="A153" s="122" t="s">
        <v>4119</v>
      </c>
      <c r="B153" s="123" t="s">
        <v>4106</v>
      </c>
      <c r="C153" s="123" t="s">
        <v>3547</v>
      </c>
      <c r="D153" s="123" t="s">
        <v>3817</v>
      </c>
      <c r="E153" s="122" t="s">
        <v>3204</v>
      </c>
      <c r="F153" s="123" t="s">
        <v>3863</v>
      </c>
      <c r="G153" s="114"/>
      <c r="H153" s="114" t="s">
        <v>3329</v>
      </c>
      <c r="I153" s="114" t="s">
        <v>2358</v>
      </c>
      <c r="J153" s="114" t="s">
        <v>3864</v>
      </c>
      <c r="K153" s="114" t="s">
        <v>3819</v>
      </c>
      <c r="L153" s="114" t="s">
        <v>3820</v>
      </c>
      <c r="M153" s="114" t="s">
        <v>3821</v>
      </c>
      <c r="N153" s="127">
        <v>0.75</v>
      </c>
      <c r="O153" s="114">
        <v>0</v>
      </c>
      <c r="P153" s="114" t="s">
        <v>3865</v>
      </c>
      <c r="Q153" s="131">
        <v>7.2</v>
      </c>
      <c r="R153" s="135">
        <v>0.35</v>
      </c>
      <c r="S153" s="114" t="s">
        <v>3356</v>
      </c>
      <c r="T153" s="127">
        <v>5.7</v>
      </c>
      <c r="U153" s="127">
        <v>0.65</v>
      </c>
      <c r="V153" s="114" t="s">
        <v>3332</v>
      </c>
      <c r="W153" s="114">
        <v>0</v>
      </c>
      <c r="X153" s="114" t="s">
        <v>3332</v>
      </c>
      <c r="Y153" s="131">
        <v>0</v>
      </c>
      <c r="Z153" s="123" t="s">
        <v>3357</v>
      </c>
      <c r="AA153" s="123" t="s">
        <v>3492</v>
      </c>
      <c r="AB153" s="123" t="s">
        <v>4120</v>
      </c>
    </row>
    <row r="154" spans="1:28" ht="54" customHeight="1">
      <c r="A154" s="122" t="s">
        <v>4121</v>
      </c>
      <c r="B154" s="123" t="s">
        <v>4106</v>
      </c>
      <c r="C154" s="123" t="s">
        <v>3547</v>
      </c>
      <c r="D154" s="123" t="s">
        <v>3817</v>
      </c>
      <c r="E154" s="122" t="s">
        <v>3205</v>
      </c>
      <c r="F154" s="123" t="s">
        <v>4122</v>
      </c>
      <c r="G154" s="114"/>
      <c r="H154" s="114" t="s">
        <v>3329</v>
      </c>
      <c r="I154" s="114" t="s">
        <v>2358</v>
      </c>
      <c r="J154" s="114"/>
      <c r="K154" s="114" t="s">
        <v>3819</v>
      </c>
      <c r="L154" s="114" t="s">
        <v>3820</v>
      </c>
      <c r="M154" s="114" t="s">
        <v>3332</v>
      </c>
      <c r="N154" s="127">
        <v>0</v>
      </c>
      <c r="O154" s="114">
        <v>0</v>
      </c>
      <c r="P154" s="114" t="s">
        <v>3333</v>
      </c>
      <c r="Q154" s="131">
        <v>7.9</v>
      </c>
      <c r="R154" s="135">
        <v>0.2</v>
      </c>
      <c r="S154" s="114" t="s">
        <v>3356</v>
      </c>
      <c r="T154" s="127">
        <v>6.4</v>
      </c>
      <c r="U154" s="127">
        <v>0.65</v>
      </c>
      <c r="V154" s="114" t="s">
        <v>3332</v>
      </c>
      <c r="W154" s="114">
        <v>0</v>
      </c>
      <c r="X154" s="114" t="s">
        <v>3332</v>
      </c>
      <c r="Y154" s="131">
        <v>0</v>
      </c>
      <c r="Z154" s="123" t="s">
        <v>3357</v>
      </c>
      <c r="AA154" s="123" t="s">
        <v>3332</v>
      </c>
      <c r="AB154" s="123" t="s">
        <v>4123</v>
      </c>
    </row>
    <row r="155" spans="1:28" ht="54" customHeight="1">
      <c r="A155" s="122" t="s">
        <v>4124</v>
      </c>
      <c r="B155" s="123" t="s">
        <v>4106</v>
      </c>
      <c r="C155" s="123" t="s">
        <v>3547</v>
      </c>
      <c r="D155" s="123" t="s">
        <v>3817</v>
      </c>
      <c r="E155" s="122" t="s">
        <v>3206</v>
      </c>
      <c r="F155" s="123" t="s">
        <v>3936</v>
      </c>
      <c r="G155" s="114"/>
      <c r="H155" s="114" t="s">
        <v>3329</v>
      </c>
      <c r="I155" s="114" t="s">
        <v>2358</v>
      </c>
      <c r="J155" s="114"/>
      <c r="K155" s="114" t="s">
        <v>3819</v>
      </c>
      <c r="L155" s="114" t="s">
        <v>3820</v>
      </c>
      <c r="M155" s="114" t="s">
        <v>3332</v>
      </c>
      <c r="N155" s="127">
        <v>0</v>
      </c>
      <c r="O155" s="114">
        <v>0</v>
      </c>
      <c r="P155" s="114" t="s">
        <v>3333</v>
      </c>
      <c r="Q155" s="131">
        <v>8.6</v>
      </c>
      <c r="R155" s="135">
        <v>0.15</v>
      </c>
      <c r="S155" s="114" t="s">
        <v>3356</v>
      </c>
      <c r="T155" s="127">
        <v>7.1</v>
      </c>
      <c r="U155" s="127">
        <v>0.65</v>
      </c>
      <c r="V155" s="114" t="s">
        <v>3937</v>
      </c>
      <c r="W155" s="114">
        <v>1</v>
      </c>
      <c r="X155" s="114" t="s">
        <v>3435</v>
      </c>
      <c r="Y155" s="131">
        <v>0</v>
      </c>
      <c r="Z155" s="123" t="s">
        <v>3357</v>
      </c>
      <c r="AA155" s="123" t="s">
        <v>3332</v>
      </c>
      <c r="AB155" s="123" t="s">
        <v>4125</v>
      </c>
    </row>
    <row r="156" spans="1:28" ht="54" customHeight="1">
      <c r="A156" s="122" t="s">
        <v>4126</v>
      </c>
      <c r="B156" s="123" t="s">
        <v>4127</v>
      </c>
      <c r="C156" s="123" t="s">
        <v>4128</v>
      </c>
      <c r="D156" s="123" t="s">
        <v>3817</v>
      </c>
      <c r="E156" s="122" t="s">
        <v>3207</v>
      </c>
      <c r="F156" s="123" t="s">
        <v>4100</v>
      </c>
      <c r="G156" s="114"/>
      <c r="H156" s="114" t="s">
        <v>3329</v>
      </c>
      <c r="I156" s="114" t="s">
        <v>2362</v>
      </c>
      <c r="J156" s="114" t="s">
        <v>3698</v>
      </c>
      <c r="K156" s="114" t="s">
        <v>3819</v>
      </c>
      <c r="L156" s="114" t="s">
        <v>3820</v>
      </c>
      <c r="M156" s="114" t="s">
        <v>3332</v>
      </c>
      <c r="N156" s="127">
        <v>0</v>
      </c>
      <c r="O156" s="114">
        <v>0</v>
      </c>
      <c r="P156" s="114" t="s">
        <v>3333</v>
      </c>
      <c r="Q156" s="131">
        <v>6.5</v>
      </c>
      <c r="R156" s="135">
        <v>0.3</v>
      </c>
      <c r="S156" s="114" t="s">
        <v>3356</v>
      </c>
      <c r="T156" s="127">
        <v>5</v>
      </c>
      <c r="U156" s="127">
        <v>0.65</v>
      </c>
      <c r="V156" s="114" t="s">
        <v>4101</v>
      </c>
      <c r="W156" s="114">
        <v>-1</v>
      </c>
      <c r="X156" s="114" t="s">
        <v>3704</v>
      </c>
      <c r="Y156" s="131">
        <v>3</v>
      </c>
      <c r="Z156" s="123" t="s">
        <v>3664</v>
      </c>
      <c r="AA156" s="123" t="s">
        <v>3696</v>
      </c>
      <c r="AB156" s="123" t="s">
        <v>4129</v>
      </c>
    </row>
    <row r="157" spans="1:28" ht="54" customHeight="1">
      <c r="A157" s="122" t="s">
        <v>4130</v>
      </c>
      <c r="B157" s="123" t="s">
        <v>4127</v>
      </c>
      <c r="C157" s="123" t="s">
        <v>4128</v>
      </c>
      <c r="D157" s="123" t="s">
        <v>3817</v>
      </c>
      <c r="E157" s="122" t="s">
        <v>3208</v>
      </c>
      <c r="F157" s="123" t="s">
        <v>4100</v>
      </c>
      <c r="G157" s="114"/>
      <c r="H157" s="114" t="s">
        <v>3329</v>
      </c>
      <c r="I157" s="114" t="s">
        <v>2362</v>
      </c>
      <c r="J157" s="114" t="s">
        <v>3698</v>
      </c>
      <c r="K157" s="114" t="s">
        <v>3819</v>
      </c>
      <c r="L157" s="114" t="s">
        <v>3820</v>
      </c>
      <c r="M157" s="114" t="s">
        <v>3332</v>
      </c>
      <c r="N157" s="127">
        <v>0</v>
      </c>
      <c r="O157" s="114">
        <v>0</v>
      </c>
      <c r="P157" s="114" t="s">
        <v>3333</v>
      </c>
      <c r="Q157" s="131">
        <v>7.2</v>
      </c>
      <c r="R157" s="135">
        <v>0.25</v>
      </c>
      <c r="S157" s="114" t="s">
        <v>3356</v>
      </c>
      <c r="T157" s="127">
        <v>5.7</v>
      </c>
      <c r="U157" s="127">
        <v>0.65</v>
      </c>
      <c r="V157" s="114" t="s">
        <v>4101</v>
      </c>
      <c r="W157" s="114">
        <v>-1</v>
      </c>
      <c r="X157" s="114" t="s">
        <v>3704</v>
      </c>
      <c r="Y157" s="131">
        <v>3</v>
      </c>
      <c r="Z157" s="123" t="s">
        <v>3664</v>
      </c>
      <c r="AA157" s="123" t="s">
        <v>3696</v>
      </c>
      <c r="AB157" s="123" t="s">
        <v>4131</v>
      </c>
    </row>
    <row r="158" spans="1:28" ht="54" customHeight="1">
      <c r="A158" s="122" t="s">
        <v>4132</v>
      </c>
      <c r="B158" s="123" t="s">
        <v>4127</v>
      </c>
      <c r="C158" s="123" t="s">
        <v>4128</v>
      </c>
      <c r="D158" s="123" t="s">
        <v>3817</v>
      </c>
      <c r="E158" s="122" t="s">
        <v>3209</v>
      </c>
      <c r="F158" s="123" t="s">
        <v>4133</v>
      </c>
      <c r="G158" s="114"/>
      <c r="H158" s="114" t="s">
        <v>3329</v>
      </c>
      <c r="I158" s="114" t="s">
        <v>2362</v>
      </c>
      <c r="J158" s="114"/>
      <c r="K158" s="114" t="s">
        <v>3819</v>
      </c>
      <c r="L158" s="114" t="s">
        <v>3820</v>
      </c>
      <c r="M158" s="114" t="s">
        <v>3821</v>
      </c>
      <c r="N158" s="127">
        <v>1</v>
      </c>
      <c r="O158" s="114">
        <v>0</v>
      </c>
      <c r="P158" s="114" t="s">
        <v>3831</v>
      </c>
      <c r="Q158" s="131">
        <v>7.9</v>
      </c>
      <c r="R158" s="135">
        <v>0.3</v>
      </c>
      <c r="S158" s="114" t="s">
        <v>3356</v>
      </c>
      <c r="T158" s="127">
        <v>6.4</v>
      </c>
      <c r="U158" s="127">
        <v>0.65</v>
      </c>
      <c r="V158" s="114" t="s">
        <v>3332</v>
      </c>
      <c r="W158" s="114">
        <v>0</v>
      </c>
      <c r="X158" s="114" t="s">
        <v>3332</v>
      </c>
      <c r="Y158" s="131">
        <v>0</v>
      </c>
      <c r="Z158" s="123" t="s">
        <v>3357</v>
      </c>
      <c r="AA158" s="123" t="s">
        <v>3332</v>
      </c>
      <c r="AB158" s="123" t="s">
        <v>4134</v>
      </c>
    </row>
    <row r="159" spans="1:28" ht="54" customHeight="1">
      <c r="A159" s="122" t="s">
        <v>4135</v>
      </c>
      <c r="B159" s="123" t="s">
        <v>4127</v>
      </c>
      <c r="C159" s="123" t="s">
        <v>4128</v>
      </c>
      <c r="D159" s="123" t="s">
        <v>3817</v>
      </c>
      <c r="E159" s="122" t="s">
        <v>3210</v>
      </c>
      <c r="F159" s="123" t="s">
        <v>4100</v>
      </c>
      <c r="G159" s="114"/>
      <c r="H159" s="114" t="s">
        <v>3329</v>
      </c>
      <c r="I159" s="114" t="s">
        <v>2362</v>
      </c>
      <c r="J159" s="114" t="s">
        <v>3698</v>
      </c>
      <c r="K159" s="114" t="s">
        <v>3819</v>
      </c>
      <c r="L159" s="114" t="s">
        <v>3820</v>
      </c>
      <c r="M159" s="114" t="s">
        <v>3332</v>
      </c>
      <c r="N159" s="127">
        <v>0</v>
      </c>
      <c r="O159" s="114">
        <v>0</v>
      </c>
      <c r="P159" s="114" t="s">
        <v>3333</v>
      </c>
      <c r="Q159" s="131">
        <v>8.6</v>
      </c>
      <c r="R159" s="135">
        <v>0.15</v>
      </c>
      <c r="S159" s="114" t="s">
        <v>3356</v>
      </c>
      <c r="T159" s="127">
        <v>7.1</v>
      </c>
      <c r="U159" s="127">
        <v>0.65</v>
      </c>
      <c r="V159" s="114" t="s">
        <v>4101</v>
      </c>
      <c r="W159" s="114">
        <v>-1</v>
      </c>
      <c r="X159" s="114" t="s">
        <v>3704</v>
      </c>
      <c r="Y159" s="131">
        <v>3</v>
      </c>
      <c r="Z159" s="123" t="s">
        <v>3664</v>
      </c>
      <c r="AA159" s="123" t="s">
        <v>3696</v>
      </c>
      <c r="AB159" s="123" t="s">
        <v>4136</v>
      </c>
    </row>
    <row r="160" spans="1:28" ht="54" customHeight="1">
      <c r="A160" s="122" t="s">
        <v>4137</v>
      </c>
      <c r="B160" s="123" t="s">
        <v>4138</v>
      </c>
      <c r="C160" s="123" t="s">
        <v>4139</v>
      </c>
      <c r="D160" s="123" t="s">
        <v>3817</v>
      </c>
      <c r="E160" s="122" t="s">
        <v>3211</v>
      </c>
      <c r="F160" s="123" t="s">
        <v>4140</v>
      </c>
      <c r="G160" s="114"/>
      <c r="H160" s="114" t="s">
        <v>3329</v>
      </c>
      <c r="I160" s="114" t="s">
        <v>2366</v>
      </c>
      <c r="J160" s="114"/>
      <c r="K160" s="114" t="s">
        <v>3819</v>
      </c>
      <c r="L160" s="114" t="s">
        <v>3820</v>
      </c>
      <c r="M160" s="114" t="s">
        <v>3332</v>
      </c>
      <c r="N160" s="127">
        <v>0</v>
      </c>
      <c r="O160" s="114">
        <v>0</v>
      </c>
      <c r="P160" s="114" t="s">
        <v>3333</v>
      </c>
      <c r="Q160" s="131">
        <v>6.5</v>
      </c>
      <c r="R160" s="135">
        <v>0.2</v>
      </c>
      <c r="S160" s="114" t="s">
        <v>3356</v>
      </c>
      <c r="T160" s="127">
        <v>5</v>
      </c>
      <c r="U160" s="127">
        <v>0.65</v>
      </c>
      <c r="V160" s="114" t="s">
        <v>3332</v>
      </c>
      <c r="W160" s="114">
        <v>0</v>
      </c>
      <c r="X160" s="114" t="s">
        <v>3332</v>
      </c>
      <c r="Y160" s="131">
        <v>0</v>
      </c>
      <c r="Z160" s="123" t="s">
        <v>3357</v>
      </c>
      <c r="AA160" s="123" t="s">
        <v>3332</v>
      </c>
      <c r="AB160" s="123" t="s">
        <v>4141</v>
      </c>
    </row>
    <row r="161" spans="1:28" ht="54" customHeight="1">
      <c r="A161" s="122" t="s">
        <v>4142</v>
      </c>
      <c r="B161" s="123" t="s">
        <v>4138</v>
      </c>
      <c r="C161" s="123" t="s">
        <v>4139</v>
      </c>
      <c r="D161" s="123" t="s">
        <v>3817</v>
      </c>
      <c r="E161" s="122" t="s">
        <v>3212</v>
      </c>
      <c r="F161" s="123" t="s">
        <v>3886</v>
      </c>
      <c r="G161" s="114"/>
      <c r="H161" s="114" t="s">
        <v>3329</v>
      </c>
      <c r="I161" s="114" t="s">
        <v>2366</v>
      </c>
      <c r="J161" s="114" t="s">
        <v>3887</v>
      </c>
      <c r="K161" s="114" t="s">
        <v>3819</v>
      </c>
      <c r="L161" s="114" t="s">
        <v>3820</v>
      </c>
      <c r="M161" s="114" t="s">
        <v>3332</v>
      </c>
      <c r="N161" s="127">
        <v>0</v>
      </c>
      <c r="O161" s="114">
        <v>0</v>
      </c>
      <c r="P161" s="114" t="s">
        <v>3333</v>
      </c>
      <c r="Q161" s="131">
        <v>7.2</v>
      </c>
      <c r="R161" s="135">
        <v>0.3</v>
      </c>
      <c r="S161" s="114" t="s">
        <v>3356</v>
      </c>
      <c r="T161" s="127">
        <v>5.7</v>
      </c>
      <c r="U161" s="127">
        <v>0.65</v>
      </c>
      <c r="V161" s="114" t="s">
        <v>3888</v>
      </c>
      <c r="W161" s="114">
        <v>-1</v>
      </c>
      <c r="X161" s="114" t="s">
        <v>3530</v>
      </c>
      <c r="Y161" s="131">
        <v>4</v>
      </c>
      <c r="Z161" s="123" t="s">
        <v>3664</v>
      </c>
      <c r="AA161" s="123" t="s">
        <v>3332</v>
      </c>
      <c r="AB161" s="123" t="s">
        <v>4143</v>
      </c>
    </row>
    <row r="162" spans="1:28" ht="54" customHeight="1">
      <c r="A162" s="122" t="s">
        <v>4144</v>
      </c>
      <c r="B162" s="123" t="s">
        <v>4138</v>
      </c>
      <c r="C162" s="123" t="s">
        <v>4139</v>
      </c>
      <c r="D162" s="123" t="s">
        <v>3817</v>
      </c>
      <c r="E162" s="122" t="s">
        <v>3213</v>
      </c>
      <c r="F162" s="123" t="s">
        <v>3863</v>
      </c>
      <c r="G162" s="114"/>
      <c r="H162" s="114" t="s">
        <v>3329</v>
      </c>
      <c r="I162" s="114" t="s">
        <v>2366</v>
      </c>
      <c r="J162" s="114" t="s">
        <v>3864</v>
      </c>
      <c r="K162" s="114" t="s">
        <v>3819</v>
      </c>
      <c r="L162" s="114" t="s">
        <v>3820</v>
      </c>
      <c r="M162" s="114" t="s">
        <v>3821</v>
      </c>
      <c r="N162" s="127">
        <v>0.75</v>
      </c>
      <c r="O162" s="114">
        <v>0</v>
      </c>
      <c r="P162" s="114" t="s">
        <v>3865</v>
      </c>
      <c r="Q162" s="131">
        <v>7.9</v>
      </c>
      <c r="R162" s="135">
        <v>0.3</v>
      </c>
      <c r="S162" s="114" t="s">
        <v>3356</v>
      </c>
      <c r="T162" s="127">
        <v>6.4</v>
      </c>
      <c r="U162" s="127">
        <v>0.65</v>
      </c>
      <c r="V162" s="114" t="s">
        <v>3332</v>
      </c>
      <c r="W162" s="114">
        <v>0</v>
      </c>
      <c r="X162" s="114" t="s">
        <v>3332</v>
      </c>
      <c r="Y162" s="131">
        <v>0</v>
      </c>
      <c r="Z162" s="123" t="s">
        <v>3357</v>
      </c>
      <c r="AA162" s="123" t="s">
        <v>3492</v>
      </c>
      <c r="AB162" s="123" t="s">
        <v>4145</v>
      </c>
    </row>
    <row r="163" spans="1:28" ht="54" customHeight="1">
      <c r="A163" s="122" t="s">
        <v>4146</v>
      </c>
      <c r="B163" s="123" t="s">
        <v>4138</v>
      </c>
      <c r="C163" s="123" t="s">
        <v>4139</v>
      </c>
      <c r="D163" s="123" t="s">
        <v>3817</v>
      </c>
      <c r="E163" s="122" t="s">
        <v>3214</v>
      </c>
      <c r="F163" s="123" t="s">
        <v>4147</v>
      </c>
      <c r="G163" s="114"/>
      <c r="H163" s="114" t="s">
        <v>3329</v>
      </c>
      <c r="I163" s="114" t="s">
        <v>2366</v>
      </c>
      <c r="J163" s="114"/>
      <c r="K163" s="114" t="s">
        <v>3819</v>
      </c>
      <c r="L163" s="114" t="s">
        <v>3820</v>
      </c>
      <c r="M163" s="114" t="s">
        <v>3332</v>
      </c>
      <c r="N163" s="127">
        <v>0</v>
      </c>
      <c r="O163" s="114">
        <v>0</v>
      </c>
      <c r="P163" s="114" t="s">
        <v>3333</v>
      </c>
      <c r="Q163" s="131">
        <v>8.6</v>
      </c>
      <c r="R163" s="135">
        <v>0.2</v>
      </c>
      <c r="S163" s="114" t="s">
        <v>3356</v>
      </c>
      <c r="T163" s="127">
        <v>7.1</v>
      </c>
      <c r="U163" s="127">
        <v>0.65</v>
      </c>
      <c r="V163" s="114" t="s">
        <v>3332</v>
      </c>
      <c r="W163" s="114">
        <v>0</v>
      </c>
      <c r="X163" s="114" t="s">
        <v>3332</v>
      </c>
      <c r="Y163" s="131">
        <v>0</v>
      </c>
      <c r="Z163" s="123" t="s">
        <v>3357</v>
      </c>
      <c r="AA163" s="123" t="s">
        <v>3332</v>
      </c>
      <c r="AB163" s="123" t="s">
        <v>4148</v>
      </c>
    </row>
    <row r="164" spans="1:28" ht="54" customHeight="1">
      <c r="A164" s="122" t="s">
        <v>4149</v>
      </c>
      <c r="B164" s="123" t="s">
        <v>4138</v>
      </c>
      <c r="C164" s="123" t="s">
        <v>4150</v>
      </c>
      <c r="D164" s="123" t="s">
        <v>3817</v>
      </c>
      <c r="E164" s="122" t="s">
        <v>3215</v>
      </c>
      <c r="F164" s="123" t="s">
        <v>3908</v>
      </c>
      <c r="G164" s="114"/>
      <c r="H164" s="114" t="s">
        <v>3329</v>
      </c>
      <c r="I164" s="114" t="s">
        <v>2370</v>
      </c>
      <c r="J164" s="114" t="s">
        <v>3706</v>
      </c>
      <c r="K164" s="114" t="s">
        <v>3819</v>
      </c>
      <c r="L164" s="114" t="s">
        <v>3820</v>
      </c>
      <c r="M164" s="114" t="s">
        <v>3332</v>
      </c>
      <c r="N164" s="127">
        <v>0</v>
      </c>
      <c r="O164" s="114">
        <v>0</v>
      </c>
      <c r="P164" s="114" t="s">
        <v>3333</v>
      </c>
      <c r="Q164" s="131">
        <v>7</v>
      </c>
      <c r="R164" s="135">
        <v>0.25</v>
      </c>
      <c r="S164" s="114" t="s">
        <v>3356</v>
      </c>
      <c r="T164" s="127">
        <v>5.5</v>
      </c>
      <c r="U164" s="127">
        <v>0.75</v>
      </c>
      <c r="V164" s="114" t="s">
        <v>3711</v>
      </c>
      <c r="W164" s="114">
        <v>1</v>
      </c>
      <c r="X164" s="114" t="s">
        <v>3704</v>
      </c>
      <c r="Y164" s="131">
        <v>4</v>
      </c>
      <c r="Z164" s="123" t="s">
        <v>3664</v>
      </c>
      <c r="AA164" s="123" t="s">
        <v>3437</v>
      </c>
      <c r="AB164" s="123" t="s">
        <v>4151</v>
      </c>
    </row>
    <row r="165" spans="1:28" ht="54" customHeight="1">
      <c r="A165" s="122" t="s">
        <v>4152</v>
      </c>
      <c r="B165" s="123" t="s">
        <v>4138</v>
      </c>
      <c r="C165" s="123" t="s">
        <v>4150</v>
      </c>
      <c r="D165" s="123" t="s">
        <v>3817</v>
      </c>
      <c r="E165" s="122" t="s">
        <v>3216</v>
      </c>
      <c r="F165" s="123" t="s">
        <v>4030</v>
      </c>
      <c r="G165" s="114"/>
      <c r="H165" s="114" t="s">
        <v>3329</v>
      </c>
      <c r="I165" s="114" t="s">
        <v>2370</v>
      </c>
      <c r="J165" s="114"/>
      <c r="K165" s="114" t="s">
        <v>3819</v>
      </c>
      <c r="L165" s="114" t="s">
        <v>3820</v>
      </c>
      <c r="M165" s="114" t="s">
        <v>3332</v>
      </c>
      <c r="N165" s="127">
        <v>0</v>
      </c>
      <c r="O165" s="114">
        <v>0</v>
      </c>
      <c r="P165" s="114" t="s">
        <v>3333</v>
      </c>
      <c r="Q165" s="131">
        <v>7.7</v>
      </c>
      <c r="R165" s="135">
        <v>0.25</v>
      </c>
      <c r="S165" s="114" t="s">
        <v>3356</v>
      </c>
      <c r="T165" s="127">
        <v>6.2</v>
      </c>
      <c r="U165" s="127">
        <v>0.75</v>
      </c>
      <c r="V165" s="114" t="s">
        <v>4031</v>
      </c>
      <c r="W165" s="114">
        <v>1</v>
      </c>
      <c r="X165" s="114" t="s">
        <v>3464</v>
      </c>
      <c r="Y165" s="131">
        <v>0</v>
      </c>
      <c r="Z165" s="123" t="s">
        <v>3357</v>
      </c>
      <c r="AA165" s="123" t="s">
        <v>3332</v>
      </c>
      <c r="AB165" s="123" t="s">
        <v>4153</v>
      </c>
    </row>
    <row r="166" spans="1:28" ht="54" customHeight="1">
      <c r="A166" s="122" t="s">
        <v>4154</v>
      </c>
      <c r="B166" s="123" t="s">
        <v>4138</v>
      </c>
      <c r="C166" s="123" t="s">
        <v>4150</v>
      </c>
      <c r="D166" s="123" t="s">
        <v>3817</v>
      </c>
      <c r="E166" s="122" t="s">
        <v>3217</v>
      </c>
      <c r="F166" s="123" t="s">
        <v>4155</v>
      </c>
      <c r="G166" s="114"/>
      <c r="H166" s="114" t="s">
        <v>3329</v>
      </c>
      <c r="I166" s="114" t="s">
        <v>2370</v>
      </c>
      <c r="J166" s="114" t="s">
        <v>4156</v>
      </c>
      <c r="K166" s="114" t="s">
        <v>3819</v>
      </c>
      <c r="L166" s="114" t="s">
        <v>3820</v>
      </c>
      <c r="M166" s="114" t="s">
        <v>3821</v>
      </c>
      <c r="N166" s="127">
        <v>0.47</v>
      </c>
      <c r="O166" s="114">
        <v>0</v>
      </c>
      <c r="P166" s="114" t="s">
        <v>4157</v>
      </c>
      <c r="Q166" s="131">
        <v>8.4</v>
      </c>
      <c r="R166" s="135">
        <v>0.3</v>
      </c>
      <c r="S166" s="114" t="s">
        <v>3356</v>
      </c>
      <c r="T166" s="127">
        <v>6.9</v>
      </c>
      <c r="U166" s="127">
        <v>0.75</v>
      </c>
      <c r="V166" s="114" t="s">
        <v>3332</v>
      </c>
      <c r="W166" s="114">
        <v>0</v>
      </c>
      <c r="X166" s="114" t="s">
        <v>3332</v>
      </c>
      <c r="Y166" s="131">
        <v>0</v>
      </c>
      <c r="Z166" s="123" t="s">
        <v>3357</v>
      </c>
      <c r="AA166" s="123" t="s">
        <v>3437</v>
      </c>
      <c r="AB166" s="123" t="s">
        <v>4158</v>
      </c>
    </row>
    <row r="167" spans="1:28" ht="54" customHeight="1">
      <c r="A167" s="122" t="s">
        <v>4159</v>
      </c>
      <c r="B167" s="123" t="s">
        <v>4138</v>
      </c>
      <c r="C167" s="123" t="s">
        <v>4150</v>
      </c>
      <c r="D167" s="123" t="s">
        <v>3817</v>
      </c>
      <c r="E167" s="122" t="s">
        <v>3218</v>
      </c>
      <c r="F167" s="123" t="s">
        <v>3936</v>
      </c>
      <c r="G167" s="114"/>
      <c r="H167" s="114" t="s">
        <v>3329</v>
      </c>
      <c r="I167" s="114" t="s">
        <v>2370</v>
      </c>
      <c r="J167" s="114"/>
      <c r="K167" s="114" t="s">
        <v>3819</v>
      </c>
      <c r="L167" s="114" t="s">
        <v>3820</v>
      </c>
      <c r="M167" s="114" t="s">
        <v>3332</v>
      </c>
      <c r="N167" s="127">
        <v>0</v>
      </c>
      <c r="O167" s="114">
        <v>0</v>
      </c>
      <c r="P167" s="114" t="s">
        <v>3333</v>
      </c>
      <c r="Q167" s="131">
        <v>9.1</v>
      </c>
      <c r="R167" s="135">
        <v>0.2</v>
      </c>
      <c r="S167" s="114" t="s">
        <v>3356</v>
      </c>
      <c r="T167" s="127">
        <v>7.6</v>
      </c>
      <c r="U167" s="127">
        <v>0.75</v>
      </c>
      <c r="V167" s="114" t="s">
        <v>3937</v>
      </c>
      <c r="W167" s="114">
        <v>1</v>
      </c>
      <c r="X167" s="114" t="s">
        <v>3435</v>
      </c>
      <c r="Y167" s="131">
        <v>0</v>
      </c>
      <c r="Z167" s="123" t="s">
        <v>3357</v>
      </c>
      <c r="AA167" s="123" t="s">
        <v>3332</v>
      </c>
      <c r="AB167" s="123" t="s">
        <v>4160</v>
      </c>
    </row>
    <row r="168" spans="1:28" ht="54" customHeight="1">
      <c r="A168" s="122" t="s">
        <v>4161</v>
      </c>
      <c r="B168" s="123" t="s">
        <v>4162</v>
      </c>
      <c r="C168" s="123" t="s">
        <v>4163</v>
      </c>
      <c r="D168" s="123" t="s">
        <v>3817</v>
      </c>
      <c r="E168" s="122" t="s">
        <v>3219</v>
      </c>
      <c r="F168" s="123" t="s">
        <v>4164</v>
      </c>
      <c r="G168" s="114"/>
      <c r="H168" s="114" t="s">
        <v>3329</v>
      </c>
      <c r="I168" s="114" t="s">
        <v>2374</v>
      </c>
      <c r="J168" s="114"/>
      <c r="K168" s="114" t="s">
        <v>3819</v>
      </c>
      <c r="L168" s="114" t="s">
        <v>3820</v>
      </c>
      <c r="M168" s="114" t="s">
        <v>3332</v>
      </c>
      <c r="N168" s="127">
        <v>0</v>
      </c>
      <c r="O168" s="114">
        <v>0</v>
      </c>
      <c r="P168" s="114" t="s">
        <v>3333</v>
      </c>
      <c r="Q168" s="131">
        <v>7</v>
      </c>
      <c r="R168" s="135">
        <v>0.3</v>
      </c>
      <c r="S168" s="114" t="s">
        <v>3356</v>
      </c>
      <c r="T168" s="127">
        <v>5.5</v>
      </c>
      <c r="U168" s="127">
        <v>0.75</v>
      </c>
      <c r="V168" s="114" t="s">
        <v>3332</v>
      </c>
      <c r="W168" s="114">
        <v>0</v>
      </c>
      <c r="X168" s="114" t="s">
        <v>3332</v>
      </c>
      <c r="Y168" s="131">
        <v>0</v>
      </c>
      <c r="Z168" s="123" t="s">
        <v>3357</v>
      </c>
      <c r="AA168" s="123" t="s">
        <v>3332</v>
      </c>
      <c r="AB168" s="123" t="s">
        <v>4165</v>
      </c>
    </row>
    <row r="169" spans="1:28" ht="54" customHeight="1">
      <c r="A169" s="122" t="s">
        <v>4166</v>
      </c>
      <c r="B169" s="123" t="s">
        <v>4162</v>
      </c>
      <c r="C169" s="123" t="s">
        <v>4163</v>
      </c>
      <c r="D169" s="123" t="s">
        <v>3817</v>
      </c>
      <c r="E169" s="122" t="s">
        <v>3220</v>
      </c>
      <c r="F169" s="123" t="s">
        <v>3886</v>
      </c>
      <c r="G169" s="114"/>
      <c r="H169" s="114" t="s">
        <v>3329</v>
      </c>
      <c r="I169" s="114" t="s">
        <v>2374</v>
      </c>
      <c r="J169" s="114" t="s">
        <v>3887</v>
      </c>
      <c r="K169" s="114" t="s">
        <v>3819</v>
      </c>
      <c r="L169" s="114" t="s">
        <v>3820</v>
      </c>
      <c r="M169" s="114" t="s">
        <v>3332</v>
      </c>
      <c r="N169" s="127">
        <v>0</v>
      </c>
      <c r="O169" s="114">
        <v>0</v>
      </c>
      <c r="P169" s="114" t="s">
        <v>3333</v>
      </c>
      <c r="Q169" s="131">
        <v>7.7</v>
      </c>
      <c r="R169" s="135">
        <v>0.25</v>
      </c>
      <c r="S169" s="114" t="s">
        <v>3356</v>
      </c>
      <c r="T169" s="127">
        <v>6.2</v>
      </c>
      <c r="U169" s="127">
        <v>0.75</v>
      </c>
      <c r="V169" s="114" t="s">
        <v>3888</v>
      </c>
      <c r="W169" s="114">
        <v>-1</v>
      </c>
      <c r="X169" s="114" t="s">
        <v>3530</v>
      </c>
      <c r="Y169" s="131">
        <v>4</v>
      </c>
      <c r="Z169" s="123" t="s">
        <v>3664</v>
      </c>
      <c r="AA169" s="123" t="s">
        <v>3332</v>
      </c>
      <c r="AB169" s="123" t="s">
        <v>4167</v>
      </c>
    </row>
    <row r="170" spans="1:28" ht="54" customHeight="1">
      <c r="A170" s="122" t="s">
        <v>4168</v>
      </c>
      <c r="B170" s="123" t="s">
        <v>4162</v>
      </c>
      <c r="C170" s="123" t="s">
        <v>4163</v>
      </c>
      <c r="D170" s="123" t="s">
        <v>3817</v>
      </c>
      <c r="E170" s="122" t="s">
        <v>3221</v>
      </c>
      <c r="F170" s="123" t="s">
        <v>4169</v>
      </c>
      <c r="G170" s="114"/>
      <c r="H170" s="114" t="s">
        <v>3329</v>
      </c>
      <c r="I170" s="114" t="s">
        <v>2374</v>
      </c>
      <c r="J170" s="114"/>
      <c r="K170" s="114" t="s">
        <v>3819</v>
      </c>
      <c r="L170" s="114" t="s">
        <v>3820</v>
      </c>
      <c r="M170" s="114" t="s">
        <v>3332</v>
      </c>
      <c r="N170" s="127">
        <v>0</v>
      </c>
      <c r="O170" s="114">
        <v>0</v>
      </c>
      <c r="P170" s="114" t="s">
        <v>3333</v>
      </c>
      <c r="Q170" s="131">
        <v>8.4</v>
      </c>
      <c r="R170" s="135">
        <v>0.25</v>
      </c>
      <c r="S170" s="114" t="s">
        <v>3356</v>
      </c>
      <c r="T170" s="127">
        <v>6.9</v>
      </c>
      <c r="U170" s="127">
        <v>0.75</v>
      </c>
      <c r="V170" s="114" t="s">
        <v>3332</v>
      </c>
      <c r="W170" s="114">
        <v>0</v>
      </c>
      <c r="X170" s="114" t="s">
        <v>3332</v>
      </c>
      <c r="Y170" s="131">
        <v>0</v>
      </c>
      <c r="Z170" s="123" t="s">
        <v>3357</v>
      </c>
      <c r="AA170" s="123" t="s">
        <v>3332</v>
      </c>
      <c r="AB170" s="123" t="s">
        <v>4170</v>
      </c>
    </row>
    <row r="171" spans="1:28" ht="54" customHeight="1">
      <c r="A171" s="122" t="s">
        <v>4171</v>
      </c>
      <c r="B171" s="123" t="s">
        <v>4162</v>
      </c>
      <c r="C171" s="123" t="s">
        <v>4163</v>
      </c>
      <c r="D171" s="123" t="s">
        <v>3817</v>
      </c>
      <c r="E171" s="122" t="s">
        <v>3222</v>
      </c>
      <c r="F171" s="123" t="s">
        <v>3875</v>
      </c>
      <c r="G171" s="114"/>
      <c r="H171" s="114" t="s">
        <v>3329</v>
      </c>
      <c r="I171" s="114" t="s">
        <v>2374</v>
      </c>
      <c r="J171" s="114" t="s">
        <v>3864</v>
      </c>
      <c r="K171" s="114" t="s">
        <v>3819</v>
      </c>
      <c r="L171" s="114" t="s">
        <v>3820</v>
      </c>
      <c r="M171" s="114" t="s">
        <v>3821</v>
      </c>
      <c r="N171" s="127">
        <v>1.21</v>
      </c>
      <c r="O171" s="114">
        <v>0</v>
      </c>
      <c r="P171" s="114" t="s">
        <v>4039</v>
      </c>
      <c r="Q171" s="131">
        <v>9.1</v>
      </c>
      <c r="R171" s="135">
        <v>0.2</v>
      </c>
      <c r="S171" s="114" t="s">
        <v>3356</v>
      </c>
      <c r="T171" s="127">
        <v>7.6</v>
      </c>
      <c r="U171" s="127">
        <v>0.75</v>
      </c>
      <c r="V171" s="114" t="s">
        <v>3332</v>
      </c>
      <c r="W171" s="114">
        <v>0</v>
      </c>
      <c r="X171" s="114" t="s">
        <v>3332</v>
      </c>
      <c r="Y171" s="131">
        <v>0</v>
      </c>
      <c r="Z171" s="123" t="s">
        <v>3357</v>
      </c>
      <c r="AA171" s="123" t="s">
        <v>3492</v>
      </c>
      <c r="AB171" s="123" t="s">
        <v>4172</v>
      </c>
    </row>
    <row r="172" spans="1:28" ht="54" customHeight="1">
      <c r="A172" s="122" t="s">
        <v>4173</v>
      </c>
      <c r="B172" s="123" t="s">
        <v>4174</v>
      </c>
      <c r="C172" s="123" t="s">
        <v>4175</v>
      </c>
      <c r="D172" s="123" t="s">
        <v>2621</v>
      </c>
      <c r="E172" s="122" t="s">
        <v>3223</v>
      </c>
      <c r="F172" s="123" t="s">
        <v>4010</v>
      </c>
      <c r="G172" s="114"/>
      <c r="H172" s="114" t="s">
        <v>3329</v>
      </c>
      <c r="I172" s="114" t="s">
        <v>2378</v>
      </c>
      <c r="J172" s="114"/>
      <c r="K172" s="114" t="s">
        <v>3969</v>
      </c>
      <c r="L172" s="114" t="s">
        <v>3970</v>
      </c>
      <c r="M172" s="114" t="s">
        <v>3332</v>
      </c>
      <c r="N172" s="127">
        <v>0</v>
      </c>
      <c r="O172" s="114">
        <v>0</v>
      </c>
      <c r="P172" s="114" t="s">
        <v>3333</v>
      </c>
      <c r="Q172" s="131">
        <v>8</v>
      </c>
      <c r="R172" s="135">
        <v>0.25</v>
      </c>
      <c r="S172" s="114" t="s">
        <v>3356</v>
      </c>
      <c r="T172" s="127">
        <v>6.5</v>
      </c>
      <c r="U172" s="127">
        <v>0.9</v>
      </c>
      <c r="V172" s="114" t="s">
        <v>4007</v>
      </c>
      <c r="W172" s="114">
        <v>12</v>
      </c>
      <c r="X172" s="114" t="s">
        <v>3365</v>
      </c>
      <c r="Y172" s="131">
        <v>0</v>
      </c>
      <c r="Z172" s="123" t="s">
        <v>3357</v>
      </c>
      <c r="AA172" s="123" t="s">
        <v>3332</v>
      </c>
      <c r="AB172" s="123" t="s">
        <v>4176</v>
      </c>
    </row>
    <row r="173" spans="1:28" ht="54" customHeight="1">
      <c r="A173" s="122" t="s">
        <v>4177</v>
      </c>
      <c r="B173" s="123" t="s">
        <v>4174</v>
      </c>
      <c r="C173" s="123" t="s">
        <v>4175</v>
      </c>
      <c r="D173" s="123" t="s">
        <v>2621</v>
      </c>
      <c r="E173" s="122" t="s">
        <v>3224</v>
      </c>
      <c r="F173" s="123" t="s">
        <v>4100</v>
      </c>
      <c r="G173" s="114"/>
      <c r="H173" s="114" t="s">
        <v>3329</v>
      </c>
      <c r="I173" s="114" t="s">
        <v>2378</v>
      </c>
      <c r="J173" s="114" t="s">
        <v>3698</v>
      </c>
      <c r="K173" s="114" t="s">
        <v>3969</v>
      </c>
      <c r="L173" s="114" t="s">
        <v>3970</v>
      </c>
      <c r="M173" s="114" t="s">
        <v>3332</v>
      </c>
      <c r="N173" s="127">
        <v>0</v>
      </c>
      <c r="O173" s="114">
        <v>0</v>
      </c>
      <c r="P173" s="114" t="s">
        <v>3333</v>
      </c>
      <c r="Q173" s="131">
        <v>8.6999999999999993</v>
      </c>
      <c r="R173" s="135">
        <v>0.25</v>
      </c>
      <c r="S173" s="114" t="s">
        <v>3356</v>
      </c>
      <c r="T173" s="127">
        <v>7.2</v>
      </c>
      <c r="U173" s="127">
        <v>0.9</v>
      </c>
      <c r="V173" s="114" t="s">
        <v>4101</v>
      </c>
      <c r="W173" s="114">
        <v>-1</v>
      </c>
      <c r="X173" s="114" t="s">
        <v>3704</v>
      </c>
      <c r="Y173" s="131">
        <v>3</v>
      </c>
      <c r="Z173" s="123" t="s">
        <v>3664</v>
      </c>
      <c r="AA173" s="123" t="s">
        <v>3696</v>
      </c>
      <c r="AB173" s="123" t="s">
        <v>4178</v>
      </c>
    </row>
    <row r="174" spans="1:28" ht="54" customHeight="1">
      <c r="A174" s="122" t="s">
        <v>4179</v>
      </c>
      <c r="B174" s="123" t="s">
        <v>4174</v>
      </c>
      <c r="C174" s="123" t="s">
        <v>4175</v>
      </c>
      <c r="D174" s="123" t="s">
        <v>2621</v>
      </c>
      <c r="E174" s="122" t="s">
        <v>3225</v>
      </c>
      <c r="F174" s="123" t="s">
        <v>4155</v>
      </c>
      <c r="G174" s="114"/>
      <c r="H174" s="114" t="s">
        <v>3329</v>
      </c>
      <c r="I174" s="114" t="s">
        <v>2378</v>
      </c>
      <c r="J174" s="114" t="s">
        <v>4180</v>
      </c>
      <c r="K174" s="114" t="s">
        <v>3969</v>
      </c>
      <c r="L174" s="114" t="s">
        <v>3970</v>
      </c>
      <c r="M174" s="114" t="s">
        <v>3821</v>
      </c>
      <c r="N174" s="127">
        <v>0.52</v>
      </c>
      <c r="O174" s="114">
        <v>0</v>
      </c>
      <c r="P174" s="114" t="s">
        <v>4181</v>
      </c>
      <c r="Q174" s="131">
        <v>9.4</v>
      </c>
      <c r="R174" s="135">
        <v>0.25</v>
      </c>
      <c r="S174" s="114" t="s">
        <v>3356</v>
      </c>
      <c r="T174" s="127">
        <v>7.9</v>
      </c>
      <c r="U174" s="127">
        <v>0.9</v>
      </c>
      <c r="V174" s="114" t="s">
        <v>3332</v>
      </c>
      <c r="W174" s="114">
        <v>0</v>
      </c>
      <c r="X174" s="114" t="s">
        <v>3332</v>
      </c>
      <c r="Y174" s="131">
        <v>0</v>
      </c>
      <c r="Z174" s="123" t="s">
        <v>3357</v>
      </c>
      <c r="AA174" s="123" t="s">
        <v>3332</v>
      </c>
      <c r="AB174" s="123" t="s">
        <v>4182</v>
      </c>
    </row>
    <row r="175" spans="1:28" ht="54" customHeight="1">
      <c r="A175" s="122" t="s">
        <v>4183</v>
      </c>
      <c r="B175" s="123" t="s">
        <v>4174</v>
      </c>
      <c r="C175" s="123" t="s">
        <v>4175</v>
      </c>
      <c r="D175" s="123" t="s">
        <v>2621</v>
      </c>
      <c r="E175" s="122" t="s">
        <v>3226</v>
      </c>
      <c r="F175" s="123" t="s">
        <v>4100</v>
      </c>
      <c r="G175" s="114"/>
      <c r="H175" s="114" t="s">
        <v>3329</v>
      </c>
      <c r="I175" s="114" t="s">
        <v>2378</v>
      </c>
      <c r="J175" s="114" t="s">
        <v>3698</v>
      </c>
      <c r="K175" s="114" t="s">
        <v>3969</v>
      </c>
      <c r="L175" s="114" t="s">
        <v>3970</v>
      </c>
      <c r="M175" s="114" t="s">
        <v>3332</v>
      </c>
      <c r="N175" s="127">
        <v>0</v>
      </c>
      <c r="O175" s="114">
        <v>0</v>
      </c>
      <c r="P175" s="114" t="s">
        <v>3333</v>
      </c>
      <c r="Q175" s="131">
        <v>10.1</v>
      </c>
      <c r="R175" s="135">
        <v>0.25</v>
      </c>
      <c r="S175" s="114" t="s">
        <v>3356</v>
      </c>
      <c r="T175" s="127">
        <v>8.6</v>
      </c>
      <c r="U175" s="127">
        <v>0.9</v>
      </c>
      <c r="V175" s="114" t="s">
        <v>4101</v>
      </c>
      <c r="W175" s="114">
        <v>-1</v>
      </c>
      <c r="X175" s="114" t="s">
        <v>3704</v>
      </c>
      <c r="Y175" s="131">
        <v>3</v>
      </c>
      <c r="Z175" s="123" t="s">
        <v>3664</v>
      </c>
      <c r="AA175" s="123" t="s">
        <v>3696</v>
      </c>
      <c r="AB175" s="123" t="s">
        <v>4184</v>
      </c>
    </row>
    <row r="176" spans="1:28" ht="54" customHeight="1">
      <c r="A176" s="122" t="s">
        <v>4185</v>
      </c>
      <c r="B176" s="123" t="s">
        <v>4186</v>
      </c>
      <c r="C176" s="123" t="s">
        <v>4187</v>
      </c>
      <c r="D176" s="123" t="s">
        <v>2621</v>
      </c>
      <c r="E176" s="122" t="s">
        <v>3227</v>
      </c>
      <c r="F176" s="123" t="s">
        <v>4188</v>
      </c>
      <c r="G176" s="114"/>
      <c r="H176" s="114" t="s">
        <v>3329</v>
      </c>
      <c r="I176" s="114" t="s">
        <v>2382</v>
      </c>
      <c r="J176" s="114"/>
      <c r="K176" s="114" t="s">
        <v>3969</v>
      </c>
      <c r="L176" s="114" t="s">
        <v>3970</v>
      </c>
      <c r="M176" s="114" t="s">
        <v>3332</v>
      </c>
      <c r="N176" s="127">
        <v>0</v>
      </c>
      <c r="O176" s="114">
        <v>0</v>
      </c>
      <c r="P176" s="114" t="s">
        <v>3333</v>
      </c>
      <c r="Q176" s="131">
        <v>8</v>
      </c>
      <c r="R176" s="135">
        <v>0.25</v>
      </c>
      <c r="S176" s="114" t="s">
        <v>3356</v>
      </c>
      <c r="T176" s="127">
        <v>6.5</v>
      </c>
      <c r="U176" s="127">
        <v>0.9</v>
      </c>
      <c r="V176" s="114" t="s">
        <v>3332</v>
      </c>
      <c r="W176" s="114">
        <v>0</v>
      </c>
      <c r="X176" s="114" t="s">
        <v>3332</v>
      </c>
      <c r="Y176" s="131">
        <v>0</v>
      </c>
      <c r="Z176" s="123" t="s">
        <v>3357</v>
      </c>
      <c r="AA176" s="123" t="s">
        <v>3332</v>
      </c>
      <c r="AB176" s="123" t="s">
        <v>4189</v>
      </c>
    </row>
    <row r="177" spans="1:28" ht="54" customHeight="1">
      <c r="A177" s="122" t="s">
        <v>4190</v>
      </c>
      <c r="B177" s="123" t="s">
        <v>4186</v>
      </c>
      <c r="C177" s="123" t="s">
        <v>4187</v>
      </c>
      <c r="D177" s="123" t="s">
        <v>2621</v>
      </c>
      <c r="E177" s="122" t="s">
        <v>3228</v>
      </c>
      <c r="F177" s="123" t="s">
        <v>4191</v>
      </c>
      <c r="G177" s="114"/>
      <c r="H177" s="114" t="s">
        <v>3329</v>
      </c>
      <c r="I177" s="114" t="s">
        <v>2382</v>
      </c>
      <c r="J177" s="114"/>
      <c r="K177" s="114" t="s">
        <v>3969</v>
      </c>
      <c r="L177" s="114" t="s">
        <v>3970</v>
      </c>
      <c r="M177" s="114" t="s">
        <v>3332</v>
      </c>
      <c r="N177" s="127">
        <v>0</v>
      </c>
      <c r="O177" s="114">
        <v>0</v>
      </c>
      <c r="P177" s="114" t="s">
        <v>3333</v>
      </c>
      <c r="Q177" s="131">
        <v>8.6999999999999993</v>
      </c>
      <c r="R177" s="135">
        <v>0.2</v>
      </c>
      <c r="S177" s="114" t="s">
        <v>3356</v>
      </c>
      <c r="T177" s="127">
        <v>7.2</v>
      </c>
      <c r="U177" s="127">
        <v>0.9</v>
      </c>
      <c r="V177" s="114" t="s">
        <v>3332</v>
      </c>
      <c r="W177" s="114">
        <v>0</v>
      </c>
      <c r="X177" s="114" t="s">
        <v>3332</v>
      </c>
      <c r="Y177" s="131">
        <v>0</v>
      </c>
      <c r="Z177" s="123" t="s">
        <v>3357</v>
      </c>
      <c r="AA177" s="123" t="s">
        <v>3332</v>
      </c>
      <c r="AB177" s="123" t="s">
        <v>4192</v>
      </c>
    </row>
    <row r="178" spans="1:28" ht="54" customHeight="1">
      <c r="A178" s="122" t="s">
        <v>4193</v>
      </c>
      <c r="B178" s="123" t="s">
        <v>4186</v>
      </c>
      <c r="C178" s="123" t="s">
        <v>4187</v>
      </c>
      <c r="D178" s="123" t="s">
        <v>2621</v>
      </c>
      <c r="E178" s="122" t="s">
        <v>3229</v>
      </c>
      <c r="F178" s="123" t="s">
        <v>4155</v>
      </c>
      <c r="G178" s="114"/>
      <c r="H178" s="114" t="s">
        <v>3329</v>
      </c>
      <c r="I178" s="114" t="s">
        <v>2382</v>
      </c>
      <c r="J178" s="114" t="s">
        <v>4180</v>
      </c>
      <c r="K178" s="114" t="s">
        <v>3969</v>
      </c>
      <c r="L178" s="114" t="s">
        <v>3970</v>
      </c>
      <c r="M178" s="114" t="s">
        <v>3821</v>
      </c>
      <c r="N178" s="127">
        <v>0.52</v>
      </c>
      <c r="O178" s="114">
        <v>0</v>
      </c>
      <c r="P178" s="114" t="s">
        <v>4181</v>
      </c>
      <c r="Q178" s="131">
        <v>9.4</v>
      </c>
      <c r="R178" s="135">
        <v>0.25</v>
      </c>
      <c r="S178" s="114" t="s">
        <v>3356</v>
      </c>
      <c r="T178" s="127">
        <v>7.9</v>
      </c>
      <c r="U178" s="127">
        <v>0.9</v>
      </c>
      <c r="V178" s="114" t="s">
        <v>3332</v>
      </c>
      <c r="W178" s="114">
        <v>0</v>
      </c>
      <c r="X178" s="114" t="s">
        <v>3332</v>
      </c>
      <c r="Y178" s="131">
        <v>0</v>
      </c>
      <c r="Z178" s="123" t="s">
        <v>3357</v>
      </c>
      <c r="AA178" s="123" t="s">
        <v>3332</v>
      </c>
      <c r="AB178" s="123" t="s">
        <v>4182</v>
      </c>
    </row>
    <row r="179" spans="1:28" ht="54" customHeight="1">
      <c r="A179" s="122" t="s">
        <v>4194</v>
      </c>
      <c r="B179" s="123" t="s">
        <v>4186</v>
      </c>
      <c r="C179" s="123" t="s">
        <v>4187</v>
      </c>
      <c r="D179" s="123" t="s">
        <v>2621</v>
      </c>
      <c r="E179" s="122" t="s">
        <v>3230</v>
      </c>
      <c r="F179" s="123" t="s">
        <v>4195</v>
      </c>
      <c r="G179" s="114"/>
      <c r="H179" s="114" t="s">
        <v>3329</v>
      </c>
      <c r="I179" s="114" t="s">
        <v>2382</v>
      </c>
      <c r="J179" s="114"/>
      <c r="K179" s="114" t="s">
        <v>3969</v>
      </c>
      <c r="L179" s="114" t="s">
        <v>3970</v>
      </c>
      <c r="M179" s="114" t="s">
        <v>3332</v>
      </c>
      <c r="N179" s="127">
        <v>0</v>
      </c>
      <c r="O179" s="114">
        <v>0</v>
      </c>
      <c r="P179" s="114" t="s">
        <v>3333</v>
      </c>
      <c r="Q179" s="131">
        <v>10.1</v>
      </c>
      <c r="R179" s="135">
        <v>0.3</v>
      </c>
      <c r="S179" s="114" t="s">
        <v>3356</v>
      </c>
      <c r="T179" s="127">
        <v>8.6</v>
      </c>
      <c r="U179" s="127">
        <v>0.9</v>
      </c>
      <c r="V179" s="114" t="s">
        <v>3332</v>
      </c>
      <c r="W179" s="114">
        <v>0</v>
      </c>
      <c r="X179" s="114" t="s">
        <v>3332</v>
      </c>
      <c r="Y179" s="131">
        <v>0</v>
      </c>
      <c r="Z179" s="123" t="s">
        <v>3357</v>
      </c>
      <c r="AA179" s="123" t="s">
        <v>3332</v>
      </c>
      <c r="AB179" s="123" t="s">
        <v>4196</v>
      </c>
    </row>
    <row r="180" spans="1:28" ht="54" customHeight="1">
      <c r="A180" s="122" t="s">
        <v>4197</v>
      </c>
      <c r="B180" s="123" t="s">
        <v>4198</v>
      </c>
      <c r="C180" s="123" t="s">
        <v>4199</v>
      </c>
      <c r="D180" s="123" t="s">
        <v>3817</v>
      </c>
      <c r="E180" s="122" t="s">
        <v>3231</v>
      </c>
      <c r="F180" s="123" t="s">
        <v>3908</v>
      </c>
      <c r="G180" s="114"/>
      <c r="H180" s="114" t="s">
        <v>3329</v>
      </c>
      <c r="I180" s="114" t="s">
        <v>2386</v>
      </c>
      <c r="J180" s="114" t="s">
        <v>3706</v>
      </c>
      <c r="K180" s="114" t="s">
        <v>3819</v>
      </c>
      <c r="L180" s="114" t="s">
        <v>3820</v>
      </c>
      <c r="M180" s="114" t="s">
        <v>3332</v>
      </c>
      <c r="N180" s="127">
        <v>0</v>
      </c>
      <c r="O180" s="114">
        <v>0</v>
      </c>
      <c r="P180" s="114" t="s">
        <v>3333</v>
      </c>
      <c r="Q180" s="131">
        <v>6.5</v>
      </c>
      <c r="R180" s="135">
        <v>0.3</v>
      </c>
      <c r="S180" s="114" t="s">
        <v>3356</v>
      </c>
      <c r="T180" s="127">
        <v>5</v>
      </c>
      <c r="U180" s="127">
        <v>0.65</v>
      </c>
      <c r="V180" s="114" t="s">
        <v>3711</v>
      </c>
      <c r="W180" s="114">
        <v>1</v>
      </c>
      <c r="X180" s="114" t="s">
        <v>3704</v>
      </c>
      <c r="Y180" s="131">
        <v>4</v>
      </c>
      <c r="Z180" s="123" t="s">
        <v>3664</v>
      </c>
      <c r="AA180" s="123" t="s">
        <v>3437</v>
      </c>
      <c r="AB180" s="123" t="s">
        <v>4200</v>
      </c>
    </row>
    <row r="181" spans="1:28" ht="54" customHeight="1">
      <c r="A181" s="122" t="s">
        <v>4201</v>
      </c>
      <c r="B181" s="123" t="s">
        <v>4198</v>
      </c>
      <c r="C181" s="123" t="s">
        <v>4199</v>
      </c>
      <c r="D181" s="123" t="s">
        <v>3817</v>
      </c>
      <c r="E181" s="122" t="s">
        <v>2386</v>
      </c>
      <c r="F181" s="123" t="s">
        <v>3886</v>
      </c>
      <c r="G181" s="114"/>
      <c r="H181" s="114" t="s">
        <v>3329</v>
      </c>
      <c r="I181" s="114" t="s">
        <v>2386</v>
      </c>
      <c r="J181" s="114" t="s">
        <v>3887</v>
      </c>
      <c r="K181" s="114" t="s">
        <v>3819</v>
      </c>
      <c r="L181" s="114" t="s">
        <v>3820</v>
      </c>
      <c r="M181" s="114" t="s">
        <v>3332</v>
      </c>
      <c r="N181" s="127">
        <v>0</v>
      </c>
      <c r="O181" s="114">
        <v>0</v>
      </c>
      <c r="P181" s="114" t="s">
        <v>3333</v>
      </c>
      <c r="Q181" s="131">
        <v>7.2</v>
      </c>
      <c r="R181" s="135">
        <v>0.25</v>
      </c>
      <c r="S181" s="114" t="s">
        <v>3356</v>
      </c>
      <c r="T181" s="127">
        <v>5.7</v>
      </c>
      <c r="U181" s="127">
        <v>0.65</v>
      </c>
      <c r="V181" s="114" t="s">
        <v>3888</v>
      </c>
      <c r="W181" s="114">
        <v>-1</v>
      </c>
      <c r="X181" s="114" t="s">
        <v>3530</v>
      </c>
      <c r="Y181" s="131">
        <v>4</v>
      </c>
      <c r="Z181" s="123" t="s">
        <v>3664</v>
      </c>
      <c r="AA181" s="123" t="s">
        <v>3332</v>
      </c>
      <c r="AB181" s="123" t="s">
        <v>4202</v>
      </c>
    </row>
    <row r="182" spans="1:28" ht="54" customHeight="1">
      <c r="A182" s="122" t="s">
        <v>4203</v>
      </c>
      <c r="B182" s="123" t="s">
        <v>4198</v>
      </c>
      <c r="C182" s="123" t="s">
        <v>4199</v>
      </c>
      <c r="D182" s="123" t="s">
        <v>3817</v>
      </c>
      <c r="E182" s="122" t="s">
        <v>3232</v>
      </c>
      <c r="F182" s="123" t="s">
        <v>4204</v>
      </c>
      <c r="G182" s="114"/>
      <c r="H182" s="114" t="s">
        <v>3329</v>
      </c>
      <c r="I182" s="114" t="s">
        <v>2386</v>
      </c>
      <c r="J182" s="114"/>
      <c r="K182" s="114" t="s">
        <v>3819</v>
      </c>
      <c r="L182" s="114" t="s">
        <v>3820</v>
      </c>
      <c r="M182" s="114" t="s">
        <v>3821</v>
      </c>
      <c r="N182" s="127">
        <v>0.95</v>
      </c>
      <c r="O182" s="114">
        <v>0</v>
      </c>
      <c r="P182" s="114" t="s">
        <v>3822</v>
      </c>
      <c r="Q182" s="131">
        <v>7.9</v>
      </c>
      <c r="R182" s="135">
        <v>0.25</v>
      </c>
      <c r="S182" s="114" t="s">
        <v>3356</v>
      </c>
      <c r="T182" s="127">
        <v>6.4</v>
      </c>
      <c r="U182" s="127">
        <v>0.65</v>
      </c>
      <c r="V182" s="114" t="s">
        <v>3332</v>
      </c>
      <c r="W182" s="114">
        <v>0</v>
      </c>
      <c r="X182" s="114" t="s">
        <v>3332</v>
      </c>
      <c r="Y182" s="131">
        <v>0</v>
      </c>
      <c r="Z182" s="123" t="s">
        <v>3357</v>
      </c>
      <c r="AA182" s="123" t="s">
        <v>3332</v>
      </c>
      <c r="AB182" s="123" t="s">
        <v>4205</v>
      </c>
    </row>
    <row r="183" spans="1:28" ht="54" customHeight="1">
      <c r="A183" s="122" t="s">
        <v>4206</v>
      </c>
      <c r="B183" s="123" t="s">
        <v>4198</v>
      </c>
      <c r="C183" s="123" t="s">
        <v>4199</v>
      </c>
      <c r="D183" s="123" t="s">
        <v>3817</v>
      </c>
      <c r="E183" s="122" t="s">
        <v>3233</v>
      </c>
      <c r="F183" s="123" t="s">
        <v>3980</v>
      </c>
      <c r="G183" s="114"/>
      <c r="H183" s="114" t="s">
        <v>3329</v>
      </c>
      <c r="I183" s="114" t="s">
        <v>2386</v>
      </c>
      <c r="J183" s="114"/>
      <c r="K183" s="114" t="s">
        <v>3819</v>
      </c>
      <c r="L183" s="114" t="s">
        <v>3820</v>
      </c>
      <c r="M183" s="114" t="s">
        <v>3332</v>
      </c>
      <c r="N183" s="127">
        <v>0</v>
      </c>
      <c r="O183" s="114">
        <v>0</v>
      </c>
      <c r="P183" s="114" t="s">
        <v>3333</v>
      </c>
      <c r="Q183" s="131">
        <v>8.6</v>
      </c>
      <c r="R183" s="135">
        <v>0.2</v>
      </c>
      <c r="S183" s="114" t="s">
        <v>3356</v>
      </c>
      <c r="T183" s="127">
        <v>7.1</v>
      </c>
      <c r="U183" s="127">
        <v>0.65</v>
      </c>
      <c r="V183" s="114" t="s">
        <v>2227</v>
      </c>
      <c r="W183" s="114">
        <v>-40</v>
      </c>
      <c r="X183" s="114" t="s">
        <v>3365</v>
      </c>
      <c r="Y183" s="131">
        <v>2</v>
      </c>
      <c r="Z183" s="123" t="s">
        <v>3664</v>
      </c>
      <c r="AA183" s="123" t="s">
        <v>3332</v>
      </c>
      <c r="AB183" s="123" t="s">
        <v>4207</v>
      </c>
    </row>
    <row r="184" spans="1:28" ht="54" customHeight="1">
      <c r="A184" s="122" t="s">
        <v>4208</v>
      </c>
      <c r="B184" s="123" t="s">
        <v>4209</v>
      </c>
      <c r="C184" s="123" t="s">
        <v>4210</v>
      </c>
      <c r="D184" s="123" t="s">
        <v>3817</v>
      </c>
      <c r="E184" s="122" t="s">
        <v>3234</v>
      </c>
      <c r="F184" s="123" t="s">
        <v>3908</v>
      </c>
      <c r="G184" s="114"/>
      <c r="H184" s="114" t="s">
        <v>3329</v>
      </c>
      <c r="I184" s="114" t="s">
        <v>2390</v>
      </c>
      <c r="J184" s="114" t="s">
        <v>3808</v>
      </c>
      <c r="K184" s="114" t="s">
        <v>3819</v>
      </c>
      <c r="L184" s="114" t="s">
        <v>3820</v>
      </c>
      <c r="M184" s="114" t="s">
        <v>3332</v>
      </c>
      <c r="N184" s="127">
        <v>0</v>
      </c>
      <c r="O184" s="114">
        <v>0</v>
      </c>
      <c r="P184" s="114" t="s">
        <v>3333</v>
      </c>
      <c r="Q184" s="131">
        <v>6.5</v>
      </c>
      <c r="R184" s="135">
        <v>0.3</v>
      </c>
      <c r="S184" s="114" t="s">
        <v>3356</v>
      </c>
      <c r="T184" s="127">
        <v>5</v>
      </c>
      <c r="U184" s="127">
        <v>0.65</v>
      </c>
      <c r="V184" s="114" t="s">
        <v>3711</v>
      </c>
      <c r="W184" s="114">
        <v>1</v>
      </c>
      <c r="X184" s="114" t="s">
        <v>3704</v>
      </c>
      <c r="Y184" s="131">
        <v>4</v>
      </c>
      <c r="Z184" s="123" t="s">
        <v>3664</v>
      </c>
      <c r="AA184" s="123" t="s">
        <v>3806</v>
      </c>
      <c r="AB184" s="123" t="s">
        <v>4211</v>
      </c>
    </row>
    <row r="185" spans="1:28" ht="54" customHeight="1">
      <c r="A185" s="122" t="s">
        <v>4212</v>
      </c>
      <c r="B185" s="123" t="s">
        <v>4209</v>
      </c>
      <c r="C185" s="123" t="s">
        <v>4210</v>
      </c>
      <c r="D185" s="123" t="s">
        <v>3817</v>
      </c>
      <c r="E185" s="122" t="s">
        <v>3235</v>
      </c>
      <c r="F185" s="123" t="s">
        <v>4213</v>
      </c>
      <c r="G185" s="114"/>
      <c r="H185" s="114" t="s">
        <v>3329</v>
      </c>
      <c r="I185" s="114" t="s">
        <v>2390</v>
      </c>
      <c r="J185" s="114"/>
      <c r="K185" s="114" t="s">
        <v>3819</v>
      </c>
      <c r="L185" s="114" t="s">
        <v>3820</v>
      </c>
      <c r="M185" s="114" t="s">
        <v>3332</v>
      </c>
      <c r="N185" s="127">
        <v>0</v>
      </c>
      <c r="O185" s="114">
        <v>0</v>
      </c>
      <c r="P185" s="114" t="s">
        <v>3333</v>
      </c>
      <c r="Q185" s="131">
        <v>7.2</v>
      </c>
      <c r="R185" s="135">
        <v>0.3</v>
      </c>
      <c r="S185" s="114" t="s">
        <v>3356</v>
      </c>
      <c r="T185" s="127">
        <v>5.7</v>
      </c>
      <c r="U185" s="127">
        <v>0.65</v>
      </c>
      <c r="V185" s="114" t="s">
        <v>3332</v>
      </c>
      <c r="W185" s="114">
        <v>0</v>
      </c>
      <c r="X185" s="114" t="s">
        <v>3332</v>
      </c>
      <c r="Y185" s="131">
        <v>0</v>
      </c>
      <c r="Z185" s="123" t="s">
        <v>3357</v>
      </c>
      <c r="AA185" s="123" t="s">
        <v>3332</v>
      </c>
      <c r="AB185" s="123" t="s">
        <v>4214</v>
      </c>
    </row>
    <row r="186" spans="1:28" ht="54" customHeight="1">
      <c r="A186" s="122" t="s">
        <v>4215</v>
      </c>
      <c r="B186" s="123" t="s">
        <v>4209</v>
      </c>
      <c r="C186" s="123" t="s">
        <v>4210</v>
      </c>
      <c r="D186" s="123" t="s">
        <v>3817</v>
      </c>
      <c r="E186" s="122" t="s">
        <v>3236</v>
      </c>
      <c r="F186" s="123" t="s">
        <v>4155</v>
      </c>
      <c r="G186" s="114"/>
      <c r="H186" s="114" t="s">
        <v>3329</v>
      </c>
      <c r="I186" s="114" t="s">
        <v>2390</v>
      </c>
      <c r="J186" s="114" t="s">
        <v>4180</v>
      </c>
      <c r="K186" s="114" t="s">
        <v>3819</v>
      </c>
      <c r="L186" s="114" t="s">
        <v>3820</v>
      </c>
      <c r="M186" s="114" t="s">
        <v>3821</v>
      </c>
      <c r="N186" s="127">
        <v>0.45</v>
      </c>
      <c r="O186" s="114">
        <v>0</v>
      </c>
      <c r="P186" s="114" t="s">
        <v>4216</v>
      </c>
      <c r="Q186" s="131">
        <v>7.9</v>
      </c>
      <c r="R186" s="135">
        <v>0.25</v>
      </c>
      <c r="S186" s="114" t="s">
        <v>3356</v>
      </c>
      <c r="T186" s="127">
        <v>6.4</v>
      </c>
      <c r="U186" s="127">
        <v>0.65</v>
      </c>
      <c r="V186" s="114" t="s">
        <v>3332</v>
      </c>
      <c r="W186" s="114">
        <v>0</v>
      </c>
      <c r="X186" s="114" t="s">
        <v>3332</v>
      </c>
      <c r="Y186" s="131">
        <v>0</v>
      </c>
      <c r="Z186" s="123" t="s">
        <v>3357</v>
      </c>
      <c r="AA186" s="123" t="s">
        <v>3332</v>
      </c>
      <c r="AB186" s="123" t="s">
        <v>4217</v>
      </c>
    </row>
    <row r="187" spans="1:28" ht="54" customHeight="1">
      <c r="A187" s="122" t="s">
        <v>4218</v>
      </c>
      <c r="B187" s="123" t="s">
        <v>4209</v>
      </c>
      <c r="C187" s="123" t="s">
        <v>4210</v>
      </c>
      <c r="D187" s="123" t="s">
        <v>3817</v>
      </c>
      <c r="E187" s="122" t="s">
        <v>3237</v>
      </c>
      <c r="F187" s="123" t="s">
        <v>3936</v>
      </c>
      <c r="G187" s="114"/>
      <c r="H187" s="114" t="s">
        <v>3329</v>
      </c>
      <c r="I187" s="114" t="s">
        <v>2390</v>
      </c>
      <c r="J187" s="114"/>
      <c r="K187" s="114" t="s">
        <v>3819</v>
      </c>
      <c r="L187" s="114" t="s">
        <v>3820</v>
      </c>
      <c r="M187" s="114" t="s">
        <v>3332</v>
      </c>
      <c r="N187" s="127">
        <v>0</v>
      </c>
      <c r="O187" s="114">
        <v>0</v>
      </c>
      <c r="P187" s="114" t="s">
        <v>3333</v>
      </c>
      <c r="Q187" s="131">
        <v>8.6</v>
      </c>
      <c r="R187" s="135">
        <v>0.15</v>
      </c>
      <c r="S187" s="114" t="s">
        <v>3356</v>
      </c>
      <c r="T187" s="127">
        <v>7.1</v>
      </c>
      <c r="U187" s="127">
        <v>0.65</v>
      </c>
      <c r="V187" s="114" t="s">
        <v>3937</v>
      </c>
      <c r="W187" s="114">
        <v>1</v>
      </c>
      <c r="X187" s="114" t="s">
        <v>3435</v>
      </c>
      <c r="Y187" s="131">
        <v>0</v>
      </c>
      <c r="Z187" s="123" t="s">
        <v>3357</v>
      </c>
      <c r="AA187" s="123" t="s">
        <v>3332</v>
      </c>
      <c r="AB187" s="123" t="s">
        <v>4061</v>
      </c>
    </row>
    <row r="188" spans="1:28" ht="54" customHeight="1">
      <c r="A188" s="122" t="s">
        <v>4219</v>
      </c>
      <c r="B188" s="123" t="s">
        <v>4220</v>
      </c>
      <c r="C188" s="123" t="s">
        <v>4221</v>
      </c>
      <c r="D188" s="123" t="s">
        <v>3817</v>
      </c>
      <c r="E188" s="122" t="s">
        <v>3238</v>
      </c>
      <c r="F188" s="123" t="s">
        <v>4222</v>
      </c>
      <c r="G188" s="114"/>
      <c r="H188" s="114" t="s">
        <v>3329</v>
      </c>
      <c r="I188" s="114" t="s">
        <v>2394</v>
      </c>
      <c r="J188" s="114" t="s">
        <v>3716</v>
      </c>
      <c r="K188" s="114" t="s">
        <v>3819</v>
      </c>
      <c r="L188" s="114" t="s">
        <v>3820</v>
      </c>
      <c r="M188" s="114" t="s">
        <v>3332</v>
      </c>
      <c r="N188" s="127">
        <v>0</v>
      </c>
      <c r="O188" s="114">
        <v>0</v>
      </c>
      <c r="P188" s="114" t="s">
        <v>3333</v>
      </c>
      <c r="Q188" s="131">
        <v>6.5</v>
      </c>
      <c r="R188" s="135">
        <v>0.3</v>
      </c>
      <c r="S188" s="114" t="s">
        <v>3356</v>
      </c>
      <c r="T188" s="127">
        <v>5</v>
      </c>
      <c r="U188" s="127">
        <v>0.65</v>
      </c>
      <c r="V188" s="114" t="s">
        <v>2396</v>
      </c>
      <c r="W188" s="114">
        <v>70</v>
      </c>
      <c r="X188" s="114" t="s">
        <v>3365</v>
      </c>
      <c r="Y188" s="131">
        <v>5</v>
      </c>
      <c r="Z188" s="123" t="s">
        <v>3664</v>
      </c>
      <c r="AA188" s="123" t="s">
        <v>3714</v>
      </c>
      <c r="AB188" s="123" t="s">
        <v>4223</v>
      </c>
    </row>
    <row r="189" spans="1:28" ht="54" customHeight="1">
      <c r="A189" s="122" t="s">
        <v>4224</v>
      </c>
      <c r="B189" s="123" t="s">
        <v>4220</v>
      </c>
      <c r="C189" s="123" t="s">
        <v>4221</v>
      </c>
      <c r="D189" s="123" t="s">
        <v>3817</v>
      </c>
      <c r="E189" s="122" t="s">
        <v>3239</v>
      </c>
      <c r="F189" s="123" t="s">
        <v>4222</v>
      </c>
      <c r="G189" s="114"/>
      <c r="H189" s="114" t="s">
        <v>3329</v>
      </c>
      <c r="I189" s="114" t="s">
        <v>2394</v>
      </c>
      <c r="J189" s="114" t="s">
        <v>3716</v>
      </c>
      <c r="K189" s="114" t="s">
        <v>3819</v>
      </c>
      <c r="L189" s="114" t="s">
        <v>3820</v>
      </c>
      <c r="M189" s="114" t="s">
        <v>3332</v>
      </c>
      <c r="N189" s="127">
        <v>0</v>
      </c>
      <c r="O189" s="114">
        <v>0</v>
      </c>
      <c r="P189" s="114" t="s">
        <v>3333</v>
      </c>
      <c r="Q189" s="131">
        <v>7.2</v>
      </c>
      <c r="R189" s="135">
        <v>0.25</v>
      </c>
      <c r="S189" s="114" t="s">
        <v>3356</v>
      </c>
      <c r="T189" s="127">
        <v>5.7</v>
      </c>
      <c r="U189" s="127">
        <v>0.65</v>
      </c>
      <c r="V189" s="114" t="s">
        <v>2396</v>
      </c>
      <c r="W189" s="114">
        <v>70</v>
      </c>
      <c r="X189" s="114" t="s">
        <v>3365</v>
      </c>
      <c r="Y189" s="131">
        <v>5</v>
      </c>
      <c r="Z189" s="123" t="s">
        <v>3664</v>
      </c>
      <c r="AA189" s="123" t="s">
        <v>3714</v>
      </c>
      <c r="AB189" s="123" t="s">
        <v>4225</v>
      </c>
    </row>
    <row r="190" spans="1:28" ht="54" customHeight="1">
      <c r="A190" s="122" t="s">
        <v>4226</v>
      </c>
      <c r="B190" s="123" t="s">
        <v>4220</v>
      </c>
      <c r="C190" s="123" t="s">
        <v>4221</v>
      </c>
      <c r="D190" s="123" t="s">
        <v>3817</v>
      </c>
      <c r="E190" s="122" t="s">
        <v>3240</v>
      </c>
      <c r="F190" s="123" t="s">
        <v>4155</v>
      </c>
      <c r="G190" s="114"/>
      <c r="H190" s="114" t="s">
        <v>3329</v>
      </c>
      <c r="I190" s="114" t="s">
        <v>2394</v>
      </c>
      <c r="J190" s="114" t="s">
        <v>4227</v>
      </c>
      <c r="K190" s="114" t="s">
        <v>3819</v>
      </c>
      <c r="L190" s="114" t="s">
        <v>3820</v>
      </c>
      <c r="M190" s="114" t="s">
        <v>3821</v>
      </c>
      <c r="N190" s="127">
        <v>0.45</v>
      </c>
      <c r="O190" s="114">
        <v>0</v>
      </c>
      <c r="P190" s="114" t="s">
        <v>4216</v>
      </c>
      <c r="Q190" s="131">
        <v>7.9</v>
      </c>
      <c r="R190" s="135">
        <v>0.25</v>
      </c>
      <c r="S190" s="114" t="s">
        <v>3356</v>
      </c>
      <c r="T190" s="127">
        <v>6.4</v>
      </c>
      <c r="U190" s="127">
        <v>0.65</v>
      </c>
      <c r="V190" s="114" t="s">
        <v>3332</v>
      </c>
      <c r="W190" s="114">
        <v>0</v>
      </c>
      <c r="X190" s="114" t="s">
        <v>3332</v>
      </c>
      <c r="Y190" s="131">
        <v>0</v>
      </c>
      <c r="Z190" s="123" t="s">
        <v>3357</v>
      </c>
      <c r="AA190" s="123" t="s">
        <v>3437</v>
      </c>
      <c r="AB190" s="123" t="s">
        <v>4228</v>
      </c>
    </row>
    <row r="191" spans="1:28" ht="54" customHeight="1">
      <c r="A191" s="122" t="s">
        <v>4229</v>
      </c>
      <c r="B191" s="123" t="s">
        <v>4220</v>
      </c>
      <c r="C191" s="123" t="s">
        <v>4221</v>
      </c>
      <c r="D191" s="123" t="s">
        <v>3817</v>
      </c>
      <c r="E191" s="122" t="s">
        <v>3241</v>
      </c>
      <c r="F191" s="123" t="s">
        <v>4230</v>
      </c>
      <c r="G191" s="114"/>
      <c r="H191" s="114" t="s">
        <v>3329</v>
      </c>
      <c r="I191" s="114" t="s">
        <v>2394</v>
      </c>
      <c r="J191" s="114"/>
      <c r="K191" s="114" t="s">
        <v>3819</v>
      </c>
      <c r="L191" s="114" t="s">
        <v>3820</v>
      </c>
      <c r="M191" s="114" t="s">
        <v>3332</v>
      </c>
      <c r="N191" s="127">
        <v>0</v>
      </c>
      <c r="O191" s="114">
        <v>0</v>
      </c>
      <c r="P191" s="114" t="s">
        <v>3333</v>
      </c>
      <c r="Q191" s="131">
        <v>8.6</v>
      </c>
      <c r="R191" s="135">
        <v>0.2</v>
      </c>
      <c r="S191" s="114" t="s">
        <v>3356</v>
      </c>
      <c r="T191" s="127">
        <v>7.1</v>
      </c>
      <c r="U191" s="127">
        <v>0.65</v>
      </c>
      <c r="V191" s="114" t="s">
        <v>3332</v>
      </c>
      <c r="W191" s="114">
        <v>0</v>
      </c>
      <c r="X191" s="114" t="s">
        <v>3332</v>
      </c>
      <c r="Y191" s="131">
        <v>0</v>
      </c>
      <c r="Z191" s="123" t="s">
        <v>3357</v>
      </c>
      <c r="AA191" s="123" t="s">
        <v>3332</v>
      </c>
      <c r="AB191" s="123" t="s">
        <v>4231</v>
      </c>
    </row>
    <row r="192" spans="1:28" ht="54" customHeight="1">
      <c r="A192" s="122" t="s">
        <v>4232</v>
      </c>
      <c r="B192" s="123" t="s">
        <v>4220</v>
      </c>
      <c r="C192" s="123" t="s">
        <v>4233</v>
      </c>
      <c r="D192" s="123" t="s">
        <v>3817</v>
      </c>
      <c r="E192" s="122" t="s">
        <v>3242</v>
      </c>
      <c r="F192" s="123" t="s">
        <v>4234</v>
      </c>
      <c r="G192" s="114"/>
      <c r="H192" s="114" t="s">
        <v>3329</v>
      </c>
      <c r="I192" s="114" t="s">
        <v>2398</v>
      </c>
      <c r="J192" s="114" t="s">
        <v>3724</v>
      </c>
      <c r="K192" s="114" t="s">
        <v>3819</v>
      </c>
      <c r="L192" s="114" t="s">
        <v>3820</v>
      </c>
      <c r="M192" s="114" t="s">
        <v>3332</v>
      </c>
      <c r="N192" s="127">
        <v>0</v>
      </c>
      <c r="O192" s="114">
        <v>0</v>
      </c>
      <c r="P192" s="114" t="s">
        <v>3333</v>
      </c>
      <c r="Q192" s="131">
        <v>6.5</v>
      </c>
      <c r="R192" s="135">
        <v>0.3</v>
      </c>
      <c r="S192" s="114" t="s">
        <v>3356</v>
      </c>
      <c r="T192" s="127">
        <v>5</v>
      </c>
      <c r="U192" s="127">
        <v>0.65</v>
      </c>
      <c r="V192" s="114" t="s">
        <v>3364</v>
      </c>
      <c r="W192" s="114">
        <v>-100</v>
      </c>
      <c r="X192" s="114" t="s">
        <v>3365</v>
      </c>
      <c r="Y192" s="131">
        <v>1.5</v>
      </c>
      <c r="Z192" s="123" t="s">
        <v>3664</v>
      </c>
      <c r="AA192" s="123" t="s">
        <v>3722</v>
      </c>
      <c r="AB192" s="123" t="s">
        <v>4235</v>
      </c>
    </row>
    <row r="193" spans="1:28" ht="54" customHeight="1">
      <c r="A193" s="122" t="s">
        <v>4236</v>
      </c>
      <c r="B193" s="123" t="s">
        <v>4220</v>
      </c>
      <c r="C193" s="123" t="s">
        <v>4233</v>
      </c>
      <c r="D193" s="123" t="s">
        <v>3817</v>
      </c>
      <c r="E193" s="122" t="s">
        <v>3243</v>
      </c>
      <c r="F193" s="123" t="s">
        <v>4237</v>
      </c>
      <c r="G193" s="114"/>
      <c r="H193" s="114" t="s">
        <v>3329</v>
      </c>
      <c r="I193" s="114" t="s">
        <v>2398</v>
      </c>
      <c r="J193" s="114"/>
      <c r="K193" s="114" t="s">
        <v>3819</v>
      </c>
      <c r="L193" s="114" t="s">
        <v>3820</v>
      </c>
      <c r="M193" s="114" t="s">
        <v>3332</v>
      </c>
      <c r="N193" s="127">
        <v>0</v>
      </c>
      <c r="O193" s="114">
        <v>0</v>
      </c>
      <c r="P193" s="114" t="s">
        <v>3333</v>
      </c>
      <c r="Q193" s="131">
        <v>7.2</v>
      </c>
      <c r="R193" s="135">
        <v>0.3</v>
      </c>
      <c r="S193" s="114" t="s">
        <v>3356</v>
      </c>
      <c r="T193" s="127">
        <v>5.7</v>
      </c>
      <c r="U193" s="127">
        <v>0.65</v>
      </c>
      <c r="V193" s="114" t="s">
        <v>3332</v>
      </c>
      <c r="W193" s="114">
        <v>0</v>
      </c>
      <c r="X193" s="114" t="s">
        <v>3332</v>
      </c>
      <c r="Y193" s="131">
        <v>0</v>
      </c>
      <c r="Z193" s="123" t="s">
        <v>3357</v>
      </c>
      <c r="AA193" s="123" t="s">
        <v>3332</v>
      </c>
      <c r="AB193" s="123" t="s">
        <v>4238</v>
      </c>
    </row>
    <row r="194" spans="1:28" ht="54" customHeight="1">
      <c r="A194" s="122" t="s">
        <v>4239</v>
      </c>
      <c r="B194" s="123" t="s">
        <v>4220</v>
      </c>
      <c r="C194" s="123" t="s">
        <v>4233</v>
      </c>
      <c r="D194" s="123" t="s">
        <v>3817</v>
      </c>
      <c r="E194" s="122" t="s">
        <v>3244</v>
      </c>
      <c r="F194" s="123" t="s">
        <v>3886</v>
      </c>
      <c r="G194" s="114"/>
      <c r="H194" s="114" t="s">
        <v>3329</v>
      </c>
      <c r="I194" s="114" t="s">
        <v>2398</v>
      </c>
      <c r="J194" s="114" t="s">
        <v>3887</v>
      </c>
      <c r="K194" s="114" t="s">
        <v>3819</v>
      </c>
      <c r="L194" s="114" t="s">
        <v>3820</v>
      </c>
      <c r="M194" s="114" t="s">
        <v>3332</v>
      </c>
      <c r="N194" s="127">
        <v>0</v>
      </c>
      <c r="O194" s="114">
        <v>0</v>
      </c>
      <c r="P194" s="114" t="s">
        <v>3333</v>
      </c>
      <c r="Q194" s="131">
        <v>7.9</v>
      </c>
      <c r="R194" s="135">
        <v>0.2</v>
      </c>
      <c r="S194" s="114" t="s">
        <v>3356</v>
      </c>
      <c r="T194" s="127">
        <v>6.4</v>
      </c>
      <c r="U194" s="127">
        <v>0.65</v>
      </c>
      <c r="V194" s="114" t="s">
        <v>3888</v>
      </c>
      <c r="W194" s="114">
        <v>-1</v>
      </c>
      <c r="X194" s="114" t="s">
        <v>3530</v>
      </c>
      <c r="Y194" s="131">
        <v>4</v>
      </c>
      <c r="Z194" s="123" t="s">
        <v>3664</v>
      </c>
      <c r="AA194" s="123" t="s">
        <v>3332</v>
      </c>
      <c r="AB194" s="123" t="s">
        <v>4240</v>
      </c>
    </row>
    <row r="195" spans="1:28" ht="54" customHeight="1">
      <c r="A195" s="122" t="s">
        <v>4241</v>
      </c>
      <c r="B195" s="123" t="s">
        <v>4220</v>
      </c>
      <c r="C195" s="123" t="s">
        <v>4233</v>
      </c>
      <c r="D195" s="123" t="s">
        <v>3817</v>
      </c>
      <c r="E195" s="122" t="s">
        <v>3245</v>
      </c>
      <c r="F195" s="123" t="s">
        <v>3917</v>
      </c>
      <c r="G195" s="114"/>
      <c r="H195" s="114" t="s">
        <v>3329</v>
      </c>
      <c r="I195" s="114" t="s">
        <v>2398</v>
      </c>
      <c r="J195" s="114"/>
      <c r="K195" s="114" t="s">
        <v>3819</v>
      </c>
      <c r="L195" s="114" t="s">
        <v>3820</v>
      </c>
      <c r="M195" s="114" t="s">
        <v>3821</v>
      </c>
      <c r="N195" s="127">
        <v>1</v>
      </c>
      <c r="O195" s="114">
        <v>0</v>
      </c>
      <c r="P195" s="114" t="s">
        <v>3831</v>
      </c>
      <c r="Q195" s="131">
        <v>8.6</v>
      </c>
      <c r="R195" s="135">
        <v>0.2</v>
      </c>
      <c r="S195" s="114" t="s">
        <v>3356</v>
      </c>
      <c r="T195" s="127">
        <v>7.1</v>
      </c>
      <c r="U195" s="127">
        <v>0.65</v>
      </c>
      <c r="V195" s="114" t="s">
        <v>3332</v>
      </c>
      <c r="W195" s="114">
        <v>0</v>
      </c>
      <c r="X195" s="114" t="s">
        <v>3332</v>
      </c>
      <c r="Y195" s="131">
        <v>0</v>
      </c>
      <c r="Z195" s="123" t="s">
        <v>3357</v>
      </c>
      <c r="AA195" s="123" t="s">
        <v>3332</v>
      </c>
      <c r="AB195" s="123" t="s">
        <v>4242</v>
      </c>
    </row>
    <row r="196" spans="1:28" ht="54" customHeight="1">
      <c r="A196" s="122" t="s">
        <v>4243</v>
      </c>
      <c r="B196" s="123" t="s">
        <v>4220</v>
      </c>
      <c r="C196" s="123" t="s">
        <v>4244</v>
      </c>
      <c r="D196" s="123" t="s">
        <v>3817</v>
      </c>
      <c r="E196" s="122" t="s">
        <v>3246</v>
      </c>
      <c r="F196" s="123" t="s">
        <v>3875</v>
      </c>
      <c r="G196" s="114"/>
      <c r="H196" s="114" t="s">
        <v>3329</v>
      </c>
      <c r="I196" s="114" t="s">
        <v>2402</v>
      </c>
      <c r="J196" s="114" t="s">
        <v>3864</v>
      </c>
      <c r="K196" s="114" t="s">
        <v>3819</v>
      </c>
      <c r="L196" s="114" t="s">
        <v>3820</v>
      </c>
      <c r="M196" s="114" t="s">
        <v>3821</v>
      </c>
      <c r="N196" s="127">
        <v>1.1499999999999999</v>
      </c>
      <c r="O196" s="114">
        <v>0</v>
      </c>
      <c r="P196" s="114" t="s">
        <v>3876</v>
      </c>
      <c r="Q196" s="131">
        <v>6.5</v>
      </c>
      <c r="R196" s="135">
        <v>0.35</v>
      </c>
      <c r="S196" s="114" t="s">
        <v>3356</v>
      </c>
      <c r="T196" s="127">
        <v>5</v>
      </c>
      <c r="U196" s="127">
        <v>0.65</v>
      </c>
      <c r="V196" s="114" t="s">
        <v>3332</v>
      </c>
      <c r="W196" s="114">
        <v>0</v>
      </c>
      <c r="X196" s="114" t="s">
        <v>3332</v>
      </c>
      <c r="Y196" s="131">
        <v>0</v>
      </c>
      <c r="Z196" s="123" t="s">
        <v>3357</v>
      </c>
      <c r="AA196" s="123" t="s">
        <v>3492</v>
      </c>
      <c r="AB196" s="123" t="s">
        <v>4245</v>
      </c>
    </row>
    <row r="197" spans="1:28" ht="54" customHeight="1">
      <c r="A197" s="122" t="s">
        <v>4246</v>
      </c>
      <c r="B197" s="123" t="s">
        <v>4220</v>
      </c>
      <c r="C197" s="123" t="s">
        <v>4244</v>
      </c>
      <c r="D197" s="123" t="s">
        <v>3817</v>
      </c>
      <c r="E197" s="122" t="s">
        <v>3247</v>
      </c>
      <c r="F197" s="123" t="s">
        <v>4247</v>
      </c>
      <c r="G197" s="114"/>
      <c r="H197" s="114" t="s">
        <v>3329</v>
      </c>
      <c r="I197" s="114" t="s">
        <v>2402</v>
      </c>
      <c r="J197" s="114"/>
      <c r="K197" s="114" t="s">
        <v>3819</v>
      </c>
      <c r="L197" s="114" t="s">
        <v>3820</v>
      </c>
      <c r="M197" s="114" t="s">
        <v>3332</v>
      </c>
      <c r="N197" s="127">
        <v>0</v>
      </c>
      <c r="O197" s="114">
        <v>0</v>
      </c>
      <c r="P197" s="114" t="s">
        <v>3333</v>
      </c>
      <c r="Q197" s="131">
        <v>7.2</v>
      </c>
      <c r="R197" s="135">
        <v>0.25</v>
      </c>
      <c r="S197" s="114" t="s">
        <v>3356</v>
      </c>
      <c r="T197" s="127">
        <v>5.7</v>
      </c>
      <c r="U197" s="127">
        <v>0.65</v>
      </c>
      <c r="V197" s="114" t="s">
        <v>3332</v>
      </c>
      <c r="W197" s="114">
        <v>0</v>
      </c>
      <c r="X197" s="114" t="s">
        <v>3332</v>
      </c>
      <c r="Y197" s="131">
        <v>0</v>
      </c>
      <c r="Z197" s="123" t="s">
        <v>3357</v>
      </c>
      <c r="AA197" s="123" t="s">
        <v>3332</v>
      </c>
      <c r="AB197" s="123" t="s">
        <v>4248</v>
      </c>
    </row>
    <row r="198" spans="1:28" ht="54" customHeight="1">
      <c r="A198" s="122" t="s">
        <v>4249</v>
      </c>
      <c r="B198" s="123" t="s">
        <v>4220</v>
      </c>
      <c r="C198" s="123" t="s">
        <v>4244</v>
      </c>
      <c r="D198" s="123" t="s">
        <v>3817</v>
      </c>
      <c r="E198" s="122" t="s">
        <v>3248</v>
      </c>
      <c r="F198" s="123" t="s">
        <v>4155</v>
      </c>
      <c r="G198" s="114"/>
      <c r="H198" s="114" t="s">
        <v>3329</v>
      </c>
      <c r="I198" s="114" t="s">
        <v>2402</v>
      </c>
      <c r="J198" s="114" t="s">
        <v>4250</v>
      </c>
      <c r="K198" s="114" t="s">
        <v>3819</v>
      </c>
      <c r="L198" s="114" t="s">
        <v>3820</v>
      </c>
      <c r="M198" s="114" t="s">
        <v>3821</v>
      </c>
      <c r="N198" s="127">
        <v>0.45</v>
      </c>
      <c r="O198" s="114">
        <v>0</v>
      </c>
      <c r="P198" s="114" t="s">
        <v>4216</v>
      </c>
      <c r="Q198" s="131">
        <v>7.9</v>
      </c>
      <c r="R198" s="135">
        <v>0.25</v>
      </c>
      <c r="S198" s="114" t="s">
        <v>3356</v>
      </c>
      <c r="T198" s="127">
        <v>6.4</v>
      </c>
      <c r="U198" s="127">
        <v>0.65</v>
      </c>
      <c r="V198" s="114" t="s">
        <v>3332</v>
      </c>
      <c r="W198" s="114">
        <v>0</v>
      </c>
      <c r="X198" s="114" t="s">
        <v>3332</v>
      </c>
      <c r="Y198" s="131">
        <v>0</v>
      </c>
      <c r="Z198" s="123" t="s">
        <v>3357</v>
      </c>
      <c r="AA198" s="123" t="s">
        <v>3332</v>
      </c>
      <c r="AB198" s="123" t="s">
        <v>4251</v>
      </c>
    </row>
    <row r="199" spans="1:28" ht="54" customHeight="1">
      <c r="A199" s="122" t="s">
        <v>4252</v>
      </c>
      <c r="B199" s="123" t="s">
        <v>4220</v>
      </c>
      <c r="C199" s="123" t="s">
        <v>4244</v>
      </c>
      <c r="D199" s="123" t="s">
        <v>3817</v>
      </c>
      <c r="E199" s="122" t="s">
        <v>3249</v>
      </c>
      <c r="F199" s="123" t="s">
        <v>4253</v>
      </c>
      <c r="G199" s="114"/>
      <c r="H199" s="114" t="s">
        <v>3329</v>
      </c>
      <c r="I199" s="114" t="s">
        <v>2402</v>
      </c>
      <c r="J199" s="114"/>
      <c r="K199" s="114" t="s">
        <v>3819</v>
      </c>
      <c r="L199" s="114" t="s">
        <v>3820</v>
      </c>
      <c r="M199" s="114" t="s">
        <v>3332</v>
      </c>
      <c r="N199" s="127">
        <v>0</v>
      </c>
      <c r="O199" s="114">
        <v>0</v>
      </c>
      <c r="P199" s="114" t="s">
        <v>3333</v>
      </c>
      <c r="Q199" s="131">
        <v>8.6</v>
      </c>
      <c r="R199" s="135">
        <v>0.15</v>
      </c>
      <c r="S199" s="114" t="s">
        <v>3356</v>
      </c>
      <c r="T199" s="127">
        <v>7.1</v>
      </c>
      <c r="U199" s="127">
        <v>0.65</v>
      </c>
      <c r="V199" s="114" t="s">
        <v>3332</v>
      </c>
      <c r="W199" s="114">
        <v>0</v>
      </c>
      <c r="X199" s="114" t="s">
        <v>3332</v>
      </c>
      <c r="Y199" s="131">
        <v>0</v>
      </c>
      <c r="Z199" s="123" t="s">
        <v>3357</v>
      </c>
      <c r="AA199" s="123" t="s">
        <v>3332</v>
      </c>
      <c r="AB199" s="123" t="s">
        <v>4254</v>
      </c>
    </row>
    <row r="200" spans="1:28" ht="54" customHeight="1">
      <c r="A200" s="122" t="s">
        <v>4255</v>
      </c>
      <c r="B200" s="123" t="s">
        <v>4256</v>
      </c>
      <c r="C200" s="123" t="s">
        <v>4257</v>
      </c>
      <c r="D200" s="123" t="s">
        <v>3817</v>
      </c>
      <c r="E200" s="122" t="s">
        <v>3250</v>
      </c>
      <c r="F200" s="123" t="s">
        <v>4258</v>
      </c>
      <c r="G200" s="114"/>
      <c r="H200" s="114" t="s">
        <v>3329</v>
      </c>
      <c r="I200" s="114" t="s">
        <v>2406</v>
      </c>
      <c r="J200" s="114"/>
      <c r="K200" s="114" t="s">
        <v>3819</v>
      </c>
      <c r="L200" s="114" t="s">
        <v>3820</v>
      </c>
      <c r="M200" s="114" t="s">
        <v>3332</v>
      </c>
      <c r="N200" s="127">
        <v>0</v>
      </c>
      <c r="O200" s="114">
        <v>0</v>
      </c>
      <c r="P200" s="114" t="s">
        <v>3333</v>
      </c>
      <c r="Q200" s="131">
        <v>7</v>
      </c>
      <c r="R200" s="135">
        <v>0.25</v>
      </c>
      <c r="S200" s="114" t="s">
        <v>3356</v>
      </c>
      <c r="T200" s="127">
        <v>5.5</v>
      </c>
      <c r="U200" s="127">
        <v>0.75</v>
      </c>
      <c r="V200" s="114" t="s">
        <v>3332</v>
      </c>
      <c r="W200" s="114">
        <v>0</v>
      </c>
      <c r="X200" s="114" t="s">
        <v>3332</v>
      </c>
      <c r="Y200" s="131">
        <v>0</v>
      </c>
      <c r="Z200" s="123" t="s">
        <v>3357</v>
      </c>
      <c r="AA200" s="123" t="s">
        <v>3332</v>
      </c>
      <c r="AB200" s="123" t="s">
        <v>4259</v>
      </c>
    </row>
    <row r="201" spans="1:28" ht="54" customHeight="1">
      <c r="A201" s="122" t="s">
        <v>4260</v>
      </c>
      <c r="B201" s="123" t="s">
        <v>4256</v>
      </c>
      <c r="C201" s="123" t="s">
        <v>4257</v>
      </c>
      <c r="D201" s="123" t="s">
        <v>3817</v>
      </c>
      <c r="E201" s="122" t="s">
        <v>3251</v>
      </c>
      <c r="F201" s="123" t="s">
        <v>3914</v>
      </c>
      <c r="G201" s="114"/>
      <c r="H201" s="114" t="s">
        <v>3329</v>
      </c>
      <c r="I201" s="114" t="s">
        <v>2406</v>
      </c>
      <c r="J201" s="114"/>
      <c r="K201" s="114" t="s">
        <v>3819</v>
      </c>
      <c r="L201" s="114" t="s">
        <v>3820</v>
      </c>
      <c r="M201" s="114" t="s">
        <v>3332</v>
      </c>
      <c r="N201" s="127">
        <v>0</v>
      </c>
      <c r="O201" s="114">
        <v>0</v>
      </c>
      <c r="P201" s="114" t="s">
        <v>3333</v>
      </c>
      <c r="Q201" s="131">
        <v>7.7</v>
      </c>
      <c r="R201" s="135">
        <v>0.3</v>
      </c>
      <c r="S201" s="114" t="s">
        <v>3356</v>
      </c>
      <c r="T201" s="127">
        <v>6.2</v>
      </c>
      <c r="U201" s="127">
        <v>0.75</v>
      </c>
      <c r="V201" s="114" t="s">
        <v>2223</v>
      </c>
      <c r="W201" s="114">
        <v>20</v>
      </c>
      <c r="X201" s="114" t="s">
        <v>3365</v>
      </c>
      <c r="Y201" s="131">
        <v>6</v>
      </c>
      <c r="Z201" s="123" t="s">
        <v>3664</v>
      </c>
      <c r="AA201" s="123" t="s">
        <v>3682</v>
      </c>
      <c r="AB201" s="123" t="s">
        <v>4261</v>
      </c>
    </row>
    <row r="202" spans="1:28" ht="54" customHeight="1">
      <c r="A202" s="122" t="s">
        <v>4262</v>
      </c>
      <c r="B202" s="123" t="s">
        <v>4256</v>
      </c>
      <c r="C202" s="123" t="s">
        <v>4257</v>
      </c>
      <c r="D202" s="123" t="s">
        <v>3817</v>
      </c>
      <c r="E202" s="122" t="s">
        <v>3252</v>
      </c>
      <c r="F202" s="123" t="s">
        <v>3875</v>
      </c>
      <c r="G202" s="114"/>
      <c r="H202" s="114" t="s">
        <v>3329</v>
      </c>
      <c r="I202" s="114" t="s">
        <v>2406</v>
      </c>
      <c r="J202" s="114" t="s">
        <v>3864</v>
      </c>
      <c r="K202" s="114" t="s">
        <v>3819</v>
      </c>
      <c r="L202" s="114" t="s">
        <v>3820</v>
      </c>
      <c r="M202" s="114" t="s">
        <v>3821</v>
      </c>
      <c r="N202" s="127">
        <v>1.21</v>
      </c>
      <c r="O202" s="114">
        <v>0</v>
      </c>
      <c r="P202" s="114" t="s">
        <v>4039</v>
      </c>
      <c r="Q202" s="131">
        <v>8.4</v>
      </c>
      <c r="R202" s="135">
        <v>0.25</v>
      </c>
      <c r="S202" s="114" t="s">
        <v>3356</v>
      </c>
      <c r="T202" s="127">
        <v>6.9</v>
      </c>
      <c r="U202" s="127">
        <v>0.75</v>
      </c>
      <c r="V202" s="114" t="s">
        <v>3332</v>
      </c>
      <c r="W202" s="114">
        <v>0</v>
      </c>
      <c r="X202" s="114" t="s">
        <v>3332</v>
      </c>
      <c r="Y202" s="131">
        <v>0</v>
      </c>
      <c r="Z202" s="123" t="s">
        <v>3357</v>
      </c>
      <c r="AA202" s="123" t="s">
        <v>3492</v>
      </c>
      <c r="AB202" s="123" t="s">
        <v>4263</v>
      </c>
    </row>
    <row r="203" spans="1:28" ht="54" customHeight="1">
      <c r="A203" s="122" t="s">
        <v>4264</v>
      </c>
      <c r="B203" s="123" t="s">
        <v>4256</v>
      </c>
      <c r="C203" s="123" t="s">
        <v>4257</v>
      </c>
      <c r="D203" s="123" t="s">
        <v>3817</v>
      </c>
      <c r="E203" s="122" t="s">
        <v>3253</v>
      </c>
      <c r="F203" s="123" t="s">
        <v>3908</v>
      </c>
      <c r="G203" s="114"/>
      <c r="H203" s="114" t="s">
        <v>3329</v>
      </c>
      <c r="I203" s="114" t="s">
        <v>2406</v>
      </c>
      <c r="J203" s="114" t="s">
        <v>3706</v>
      </c>
      <c r="K203" s="114" t="s">
        <v>3819</v>
      </c>
      <c r="L203" s="114" t="s">
        <v>3820</v>
      </c>
      <c r="M203" s="114" t="s">
        <v>3332</v>
      </c>
      <c r="N203" s="127">
        <v>0</v>
      </c>
      <c r="O203" s="114">
        <v>0</v>
      </c>
      <c r="P203" s="114" t="s">
        <v>3333</v>
      </c>
      <c r="Q203" s="131">
        <v>9.1</v>
      </c>
      <c r="R203" s="135">
        <v>0.2</v>
      </c>
      <c r="S203" s="114" t="s">
        <v>3356</v>
      </c>
      <c r="T203" s="127">
        <v>7.6</v>
      </c>
      <c r="U203" s="127">
        <v>0.75</v>
      </c>
      <c r="V203" s="114" t="s">
        <v>3711</v>
      </c>
      <c r="W203" s="114">
        <v>1</v>
      </c>
      <c r="X203" s="114" t="s">
        <v>3704</v>
      </c>
      <c r="Y203" s="131">
        <v>4</v>
      </c>
      <c r="Z203" s="123" t="s">
        <v>3664</v>
      </c>
      <c r="AA203" s="123" t="s">
        <v>3437</v>
      </c>
      <c r="AB203" s="123" t="s">
        <v>4265</v>
      </c>
    </row>
    <row r="204" spans="1:28" ht="54" customHeight="1">
      <c r="A204" s="122" t="s">
        <v>4266</v>
      </c>
      <c r="B204" s="123" t="s">
        <v>4267</v>
      </c>
      <c r="C204" s="123" t="s">
        <v>4268</v>
      </c>
      <c r="D204" s="123" t="s">
        <v>3817</v>
      </c>
      <c r="E204" s="122" t="s">
        <v>3254</v>
      </c>
      <c r="F204" s="123" t="s">
        <v>3908</v>
      </c>
      <c r="G204" s="114"/>
      <c r="H204" s="114" t="s">
        <v>3329</v>
      </c>
      <c r="I204" s="114" t="s">
        <v>2410</v>
      </c>
      <c r="J204" s="114" t="s">
        <v>3706</v>
      </c>
      <c r="K204" s="114" t="s">
        <v>3819</v>
      </c>
      <c r="L204" s="114" t="s">
        <v>3820</v>
      </c>
      <c r="M204" s="114" t="s">
        <v>3332</v>
      </c>
      <c r="N204" s="127">
        <v>0</v>
      </c>
      <c r="O204" s="114">
        <v>0</v>
      </c>
      <c r="P204" s="114" t="s">
        <v>3333</v>
      </c>
      <c r="Q204" s="131">
        <v>7</v>
      </c>
      <c r="R204" s="135">
        <v>0.25</v>
      </c>
      <c r="S204" s="114" t="s">
        <v>3356</v>
      </c>
      <c r="T204" s="127">
        <v>5.5</v>
      </c>
      <c r="U204" s="127">
        <v>0.75</v>
      </c>
      <c r="V204" s="114" t="s">
        <v>3711</v>
      </c>
      <c r="W204" s="114">
        <v>1</v>
      </c>
      <c r="X204" s="114" t="s">
        <v>3704</v>
      </c>
      <c r="Y204" s="131">
        <v>4</v>
      </c>
      <c r="Z204" s="123" t="s">
        <v>3664</v>
      </c>
      <c r="AA204" s="123" t="s">
        <v>3437</v>
      </c>
      <c r="AB204" s="123" t="s">
        <v>4269</v>
      </c>
    </row>
    <row r="205" spans="1:28" ht="54" customHeight="1">
      <c r="A205" s="122" t="s">
        <v>4270</v>
      </c>
      <c r="B205" s="123" t="s">
        <v>4267</v>
      </c>
      <c r="C205" s="123" t="s">
        <v>4268</v>
      </c>
      <c r="D205" s="123" t="s">
        <v>3817</v>
      </c>
      <c r="E205" s="122" t="s">
        <v>3255</v>
      </c>
      <c r="F205" s="123" t="s">
        <v>4271</v>
      </c>
      <c r="G205" s="114"/>
      <c r="H205" s="114" t="s">
        <v>3329</v>
      </c>
      <c r="I205" s="114" t="s">
        <v>2410</v>
      </c>
      <c r="J205" s="114"/>
      <c r="K205" s="114" t="s">
        <v>3819</v>
      </c>
      <c r="L205" s="114" t="s">
        <v>3820</v>
      </c>
      <c r="M205" s="114" t="s">
        <v>3332</v>
      </c>
      <c r="N205" s="127">
        <v>0</v>
      </c>
      <c r="O205" s="114">
        <v>0</v>
      </c>
      <c r="P205" s="114" t="s">
        <v>3333</v>
      </c>
      <c r="Q205" s="131">
        <v>7.7</v>
      </c>
      <c r="R205" s="135">
        <v>0.3</v>
      </c>
      <c r="S205" s="114" t="s">
        <v>3356</v>
      </c>
      <c r="T205" s="127">
        <v>6.2</v>
      </c>
      <c r="U205" s="127">
        <v>0.75</v>
      </c>
      <c r="V205" s="114" t="s">
        <v>3332</v>
      </c>
      <c r="W205" s="114">
        <v>0</v>
      </c>
      <c r="X205" s="114" t="s">
        <v>3332</v>
      </c>
      <c r="Y205" s="131">
        <v>0</v>
      </c>
      <c r="Z205" s="123" t="s">
        <v>3357</v>
      </c>
      <c r="AA205" s="123" t="s">
        <v>3332</v>
      </c>
      <c r="AB205" s="123" t="s">
        <v>4272</v>
      </c>
    </row>
    <row r="206" spans="1:28" ht="54" customHeight="1">
      <c r="A206" s="122" t="s">
        <v>4273</v>
      </c>
      <c r="B206" s="123" t="s">
        <v>4267</v>
      </c>
      <c r="C206" s="123" t="s">
        <v>4268</v>
      </c>
      <c r="D206" s="123" t="s">
        <v>3817</v>
      </c>
      <c r="E206" s="122" t="s">
        <v>3256</v>
      </c>
      <c r="F206" s="123" t="s">
        <v>3863</v>
      </c>
      <c r="G206" s="114"/>
      <c r="H206" s="114" t="s">
        <v>3329</v>
      </c>
      <c r="I206" s="114" t="s">
        <v>2410</v>
      </c>
      <c r="J206" s="114" t="s">
        <v>3864</v>
      </c>
      <c r="K206" s="114" t="s">
        <v>3819</v>
      </c>
      <c r="L206" s="114" t="s">
        <v>3820</v>
      </c>
      <c r="M206" s="114" t="s">
        <v>3821</v>
      </c>
      <c r="N206" s="127">
        <v>0.79</v>
      </c>
      <c r="O206" s="114">
        <v>0</v>
      </c>
      <c r="P206" s="114" t="s">
        <v>3964</v>
      </c>
      <c r="Q206" s="131">
        <v>8.4</v>
      </c>
      <c r="R206" s="135">
        <v>0.25</v>
      </c>
      <c r="S206" s="114" t="s">
        <v>3356</v>
      </c>
      <c r="T206" s="127">
        <v>6.9</v>
      </c>
      <c r="U206" s="127">
        <v>0.75</v>
      </c>
      <c r="V206" s="114" t="s">
        <v>3332</v>
      </c>
      <c r="W206" s="114">
        <v>0</v>
      </c>
      <c r="X206" s="114" t="s">
        <v>3332</v>
      </c>
      <c r="Y206" s="131">
        <v>0</v>
      </c>
      <c r="Z206" s="123" t="s">
        <v>3357</v>
      </c>
      <c r="AA206" s="123" t="s">
        <v>3492</v>
      </c>
      <c r="AB206" s="123" t="s">
        <v>4274</v>
      </c>
    </row>
    <row r="207" spans="1:28" ht="54" customHeight="1">
      <c r="A207" s="122" t="s">
        <v>4275</v>
      </c>
      <c r="B207" s="123" t="s">
        <v>4267</v>
      </c>
      <c r="C207" s="123" t="s">
        <v>4268</v>
      </c>
      <c r="D207" s="123" t="s">
        <v>3817</v>
      </c>
      <c r="E207" s="122" t="s">
        <v>3257</v>
      </c>
      <c r="F207" s="123" t="s">
        <v>3960</v>
      </c>
      <c r="G207" s="114"/>
      <c r="H207" s="114" t="s">
        <v>3329</v>
      </c>
      <c r="I207" s="114" t="s">
        <v>2410</v>
      </c>
      <c r="J207" s="114"/>
      <c r="K207" s="114" t="s">
        <v>3819</v>
      </c>
      <c r="L207" s="114" t="s">
        <v>3820</v>
      </c>
      <c r="M207" s="114" t="s">
        <v>3332</v>
      </c>
      <c r="N207" s="127">
        <v>0</v>
      </c>
      <c r="O207" s="114">
        <v>0</v>
      </c>
      <c r="P207" s="114" t="s">
        <v>3333</v>
      </c>
      <c r="Q207" s="131">
        <v>9.1</v>
      </c>
      <c r="R207" s="135">
        <v>0.2</v>
      </c>
      <c r="S207" s="114" t="s">
        <v>3356</v>
      </c>
      <c r="T207" s="127">
        <v>7.6</v>
      </c>
      <c r="U207" s="127">
        <v>0.75</v>
      </c>
      <c r="V207" s="114" t="s">
        <v>3961</v>
      </c>
      <c r="W207" s="114">
        <v>1</v>
      </c>
      <c r="X207" s="114" t="s">
        <v>3704</v>
      </c>
      <c r="Y207" s="131">
        <v>0</v>
      </c>
      <c r="Z207" s="123" t="s">
        <v>3357</v>
      </c>
      <c r="AA207" s="123" t="s">
        <v>3332</v>
      </c>
      <c r="AB207" s="123" t="s">
        <v>4276</v>
      </c>
    </row>
    <row r="208" spans="1:28" ht="54" customHeight="1">
      <c r="A208" s="122" t="s">
        <v>4277</v>
      </c>
      <c r="B208" s="123" t="s">
        <v>4278</v>
      </c>
      <c r="C208" s="123" t="s">
        <v>3783</v>
      </c>
      <c r="D208" s="123" t="s">
        <v>2621</v>
      </c>
      <c r="E208" s="122" t="s">
        <v>3258</v>
      </c>
      <c r="F208" s="123" t="s">
        <v>3886</v>
      </c>
      <c r="G208" s="114"/>
      <c r="H208" s="114" t="s">
        <v>3329</v>
      </c>
      <c r="I208" s="114" t="s">
        <v>2414</v>
      </c>
      <c r="J208" s="114" t="s">
        <v>3887</v>
      </c>
      <c r="K208" s="114" t="s">
        <v>3969</v>
      </c>
      <c r="L208" s="114" t="s">
        <v>3970</v>
      </c>
      <c r="M208" s="114" t="s">
        <v>3332</v>
      </c>
      <c r="N208" s="127">
        <v>0</v>
      </c>
      <c r="O208" s="114">
        <v>0</v>
      </c>
      <c r="P208" s="114" t="s">
        <v>3333</v>
      </c>
      <c r="Q208" s="131">
        <v>8</v>
      </c>
      <c r="R208" s="135">
        <v>0.25</v>
      </c>
      <c r="S208" s="114" t="s">
        <v>3356</v>
      </c>
      <c r="T208" s="127">
        <v>6.5</v>
      </c>
      <c r="U208" s="127">
        <v>0.9</v>
      </c>
      <c r="V208" s="114" t="s">
        <v>3888</v>
      </c>
      <c r="W208" s="114">
        <v>-1</v>
      </c>
      <c r="X208" s="114" t="s">
        <v>3530</v>
      </c>
      <c r="Y208" s="131">
        <v>4</v>
      </c>
      <c r="Z208" s="123" t="s">
        <v>3664</v>
      </c>
      <c r="AA208" s="123" t="s">
        <v>3332</v>
      </c>
      <c r="AB208" s="123" t="s">
        <v>4279</v>
      </c>
    </row>
    <row r="209" spans="1:28" ht="54" customHeight="1">
      <c r="A209" s="122" t="s">
        <v>4280</v>
      </c>
      <c r="B209" s="123" t="s">
        <v>4278</v>
      </c>
      <c r="C209" s="123" t="s">
        <v>3783</v>
      </c>
      <c r="D209" s="123" t="s">
        <v>2621</v>
      </c>
      <c r="E209" s="122" t="s">
        <v>3259</v>
      </c>
      <c r="F209" s="123" t="s">
        <v>4281</v>
      </c>
      <c r="G209" s="114"/>
      <c r="H209" s="114" t="s">
        <v>3329</v>
      </c>
      <c r="I209" s="114" t="s">
        <v>2414</v>
      </c>
      <c r="J209" s="114" t="s">
        <v>3784</v>
      </c>
      <c r="K209" s="114" t="s">
        <v>3969</v>
      </c>
      <c r="L209" s="114" t="s">
        <v>3970</v>
      </c>
      <c r="M209" s="114" t="s">
        <v>3332</v>
      </c>
      <c r="N209" s="127">
        <v>0</v>
      </c>
      <c r="O209" s="114">
        <v>0</v>
      </c>
      <c r="P209" s="114" t="s">
        <v>3333</v>
      </c>
      <c r="Q209" s="131">
        <v>8.6999999999999993</v>
      </c>
      <c r="R209" s="135">
        <v>0.25</v>
      </c>
      <c r="S209" s="114" t="s">
        <v>3356</v>
      </c>
      <c r="T209" s="127">
        <v>7.2</v>
      </c>
      <c r="U209" s="127">
        <v>0.9</v>
      </c>
      <c r="V209" s="114" t="s">
        <v>3787</v>
      </c>
      <c r="W209" s="114">
        <v>-200</v>
      </c>
      <c r="X209" s="114" t="s">
        <v>3365</v>
      </c>
      <c r="Y209" s="131">
        <v>4</v>
      </c>
      <c r="Z209" s="123" t="s">
        <v>3664</v>
      </c>
      <c r="AA209" s="123" t="s">
        <v>3781</v>
      </c>
      <c r="AB209" s="123" t="s">
        <v>4282</v>
      </c>
    </row>
    <row r="210" spans="1:28" ht="54" customHeight="1">
      <c r="A210" s="122" t="s">
        <v>4283</v>
      </c>
      <c r="B210" s="123" t="s">
        <v>4278</v>
      </c>
      <c r="C210" s="123" t="s">
        <v>3783</v>
      </c>
      <c r="D210" s="123" t="s">
        <v>2621</v>
      </c>
      <c r="E210" s="122" t="s">
        <v>3260</v>
      </c>
      <c r="F210" s="123" t="s">
        <v>4010</v>
      </c>
      <c r="G210" s="114"/>
      <c r="H210" s="114" t="s">
        <v>3329</v>
      </c>
      <c r="I210" s="114" t="s">
        <v>2414</v>
      </c>
      <c r="J210" s="114"/>
      <c r="K210" s="114" t="s">
        <v>3969</v>
      </c>
      <c r="L210" s="114" t="s">
        <v>3970</v>
      </c>
      <c r="M210" s="114" t="s">
        <v>3332</v>
      </c>
      <c r="N210" s="127">
        <v>0</v>
      </c>
      <c r="O210" s="114">
        <v>0</v>
      </c>
      <c r="P210" s="114" t="s">
        <v>3333</v>
      </c>
      <c r="Q210" s="131">
        <v>9.4</v>
      </c>
      <c r="R210" s="135">
        <v>0.25</v>
      </c>
      <c r="S210" s="114" t="s">
        <v>3356</v>
      </c>
      <c r="T210" s="127">
        <v>7.9</v>
      </c>
      <c r="U210" s="127">
        <v>0.9</v>
      </c>
      <c r="V210" s="114" t="s">
        <v>4007</v>
      </c>
      <c r="W210" s="114">
        <v>12</v>
      </c>
      <c r="X210" s="114" t="s">
        <v>3365</v>
      </c>
      <c r="Y210" s="131">
        <v>0</v>
      </c>
      <c r="Z210" s="123" t="s">
        <v>3357</v>
      </c>
      <c r="AA210" s="123" t="s">
        <v>3332</v>
      </c>
      <c r="AB210" s="123" t="s">
        <v>4284</v>
      </c>
    </row>
    <row r="211" spans="1:28" ht="54" customHeight="1">
      <c r="A211" s="122" t="s">
        <v>4285</v>
      </c>
      <c r="B211" s="123" t="s">
        <v>4278</v>
      </c>
      <c r="C211" s="123" t="s">
        <v>3783</v>
      </c>
      <c r="D211" s="123" t="s">
        <v>2621</v>
      </c>
      <c r="E211" s="122" t="s">
        <v>3261</v>
      </c>
      <c r="F211" s="123" t="s">
        <v>4286</v>
      </c>
      <c r="G211" s="114"/>
      <c r="H211" s="114" t="s">
        <v>3329</v>
      </c>
      <c r="I211" s="114" t="s">
        <v>2414</v>
      </c>
      <c r="J211" s="114"/>
      <c r="K211" s="114" t="s">
        <v>3969</v>
      </c>
      <c r="L211" s="114" t="s">
        <v>3970</v>
      </c>
      <c r="M211" s="114" t="s">
        <v>3821</v>
      </c>
      <c r="N211" s="127">
        <v>1.1499999999999999</v>
      </c>
      <c r="O211" s="114">
        <v>0</v>
      </c>
      <c r="P211" s="114" t="s">
        <v>3876</v>
      </c>
      <c r="Q211" s="131">
        <v>10.1</v>
      </c>
      <c r="R211" s="135">
        <v>0.25</v>
      </c>
      <c r="S211" s="114" t="s">
        <v>3356</v>
      </c>
      <c r="T211" s="127">
        <v>8.6</v>
      </c>
      <c r="U211" s="127">
        <v>0.9</v>
      </c>
      <c r="V211" s="114" t="s">
        <v>3332</v>
      </c>
      <c r="W211" s="114">
        <v>0</v>
      </c>
      <c r="X211" s="114" t="s">
        <v>3332</v>
      </c>
      <c r="Y211" s="131">
        <v>0</v>
      </c>
      <c r="Z211" s="123" t="s">
        <v>3357</v>
      </c>
      <c r="AA211" s="123" t="s">
        <v>3332</v>
      </c>
      <c r="AB211" s="123" t="s">
        <v>4287</v>
      </c>
    </row>
    <row r="212" spans="1:28" ht="54" customHeight="1">
      <c r="A212" s="122" t="s">
        <v>4288</v>
      </c>
      <c r="B212" s="123" t="s">
        <v>4289</v>
      </c>
      <c r="C212" s="123" t="s">
        <v>3807</v>
      </c>
      <c r="D212" s="123" t="s">
        <v>2621</v>
      </c>
      <c r="E212" s="122" t="s">
        <v>3262</v>
      </c>
      <c r="F212" s="123" t="s">
        <v>4290</v>
      </c>
      <c r="G212" s="114"/>
      <c r="H212" s="114" t="s">
        <v>3329</v>
      </c>
      <c r="I212" s="114" t="s">
        <v>2418</v>
      </c>
      <c r="J212" s="114" t="s">
        <v>3597</v>
      </c>
      <c r="K212" s="114" t="s">
        <v>3969</v>
      </c>
      <c r="L212" s="114" t="s">
        <v>3970</v>
      </c>
      <c r="M212" s="114" t="s">
        <v>3332</v>
      </c>
      <c r="N212" s="127">
        <v>0</v>
      </c>
      <c r="O212" s="114">
        <v>0</v>
      </c>
      <c r="P212" s="114" t="s">
        <v>3333</v>
      </c>
      <c r="Q212" s="131">
        <v>8</v>
      </c>
      <c r="R212" s="135">
        <v>0.25</v>
      </c>
      <c r="S212" s="114" t="s">
        <v>3356</v>
      </c>
      <c r="T212" s="127">
        <v>6.5</v>
      </c>
      <c r="U212" s="127">
        <v>0.9</v>
      </c>
      <c r="V212" s="114" t="s">
        <v>3802</v>
      </c>
      <c r="W212" s="114">
        <v>1</v>
      </c>
      <c r="X212" s="114" t="s">
        <v>3803</v>
      </c>
      <c r="Y212" s="131">
        <v>0</v>
      </c>
      <c r="Z212" s="123" t="s">
        <v>3357</v>
      </c>
      <c r="AA212" s="123" t="s">
        <v>3599</v>
      </c>
      <c r="AB212" s="123" t="s">
        <v>4291</v>
      </c>
    </row>
    <row r="213" spans="1:28" ht="54" customHeight="1">
      <c r="A213" s="122" t="s">
        <v>4292</v>
      </c>
      <c r="B213" s="123" t="s">
        <v>4289</v>
      </c>
      <c r="C213" s="123" t="s">
        <v>3807</v>
      </c>
      <c r="D213" s="123" t="s">
        <v>2621</v>
      </c>
      <c r="E213" s="122" t="s">
        <v>3263</v>
      </c>
      <c r="F213" s="123" t="s">
        <v>4293</v>
      </c>
      <c r="G213" s="114"/>
      <c r="H213" s="114" t="s">
        <v>3329</v>
      </c>
      <c r="I213" s="114" t="s">
        <v>2418</v>
      </c>
      <c r="J213" s="114" t="s">
        <v>3808</v>
      </c>
      <c r="K213" s="114" t="s">
        <v>3969</v>
      </c>
      <c r="L213" s="114" t="s">
        <v>3970</v>
      </c>
      <c r="M213" s="114" t="s">
        <v>3332</v>
      </c>
      <c r="N213" s="127">
        <v>0</v>
      </c>
      <c r="O213" s="114">
        <v>0</v>
      </c>
      <c r="P213" s="114" t="s">
        <v>3333</v>
      </c>
      <c r="Q213" s="131">
        <v>8.6999999999999993</v>
      </c>
      <c r="R213" s="135">
        <v>0.25</v>
      </c>
      <c r="S213" s="114" t="s">
        <v>3356</v>
      </c>
      <c r="T213" s="127">
        <v>7.2</v>
      </c>
      <c r="U213" s="127">
        <v>0.9</v>
      </c>
      <c r="V213" s="114" t="s">
        <v>3711</v>
      </c>
      <c r="W213" s="114">
        <v>2</v>
      </c>
      <c r="X213" s="114" t="s">
        <v>3704</v>
      </c>
      <c r="Y213" s="131">
        <v>5</v>
      </c>
      <c r="Z213" s="123" t="s">
        <v>3664</v>
      </c>
      <c r="AA213" s="123" t="s">
        <v>3806</v>
      </c>
      <c r="AB213" s="123" t="s">
        <v>4294</v>
      </c>
    </row>
    <row r="214" spans="1:28" ht="54" customHeight="1">
      <c r="A214" s="122" t="s">
        <v>4295</v>
      </c>
      <c r="B214" s="123" t="s">
        <v>4289</v>
      </c>
      <c r="C214" s="123" t="s">
        <v>3807</v>
      </c>
      <c r="D214" s="123" t="s">
        <v>2621</v>
      </c>
      <c r="E214" s="122" t="s">
        <v>3264</v>
      </c>
      <c r="F214" s="123" t="s">
        <v>4204</v>
      </c>
      <c r="G214" s="114"/>
      <c r="H214" s="114" t="s">
        <v>3329</v>
      </c>
      <c r="I214" s="114" t="s">
        <v>2418</v>
      </c>
      <c r="J214" s="114"/>
      <c r="K214" s="114" t="s">
        <v>3969</v>
      </c>
      <c r="L214" s="114" t="s">
        <v>3970</v>
      </c>
      <c r="M214" s="114" t="s">
        <v>3821</v>
      </c>
      <c r="N214" s="127">
        <v>1.0900000000000001</v>
      </c>
      <c r="O214" s="114">
        <v>0</v>
      </c>
      <c r="P214" s="114" t="s">
        <v>4296</v>
      </c>
      <c r="Q214" s="131">
        <v>9.4</v>
      </c>
      <c r="R214" s="135">
        <v>0.25</v>
      </c>
      <c r="S214" s="114" t="s">
        <v>3356</v>
      </c>
      <c r="T214" s="127">
        <v>7.9</v>
      </c>
      <c r="U214" s="127">
        <v>0.9</v>
      </c>
      <c r="V214" s="114" t="s">
        <v>3332</v>
      </c>
      <c r="W214" s="114">
        <v>0</v>
      </c>
      <c r="X214" s="114" t="s">
        <v>3332</v>
      </c>
      <c r="Y214" s="131">
        <v>0</v>
      </c>
      <c r="Z214" s="123" t="s">
        <v>3357</v>
      </c>
      <c r="AA214" s="123" t="s">
        <v>3332</v>
      </c>
      <c r="AB214" s="123" t="s">
        <v>4297</v>
      </c>
    </row>
    <row r="215" spans="1:28" ht="54" customHeight="1">
      <c r="A215" s="122" t="s">
        <v>4298</v>
      </c>
      <c r="B215" s="123" t="s">
        <v>4289</v>
      </c>
      <c r="C215" s="123" t="s">
        <v>3807</v>
      </c>
      <c r="D215" s="123" t="s">
        <v>2621</v>
      </c>
      <c r="E215" s="122" t="s">
        <v>3265</v>
      </c>
      <c r="F215" s="123" t="s">
        <v>3980</v>
      </c>
      <c r="G215" s="114"/>
      <c r="H215" s="114" t="s">
        <v>3329</v>
      </c>
      <c r="I215" s="114" t="s">
        <v>2418</v>
      </c>
      <c r="J215" s="114"/>
      <c r="K215" s="114" t="s">
        <v>3969</v>
      </c>
      <c r="L215" s="114" t="s">
        <v>3970</v>
      </c>
      <c r="M215" s="114" t="s">
        <v>3332</v>
      </c>
      <c r="N215" s="127">
        <v>0</v>
      </c>
      <c r="O215" s="114">
        <v>0</v>
      </c>
      <c r="P215" s="114" t="s">
        <v>3333</v>
      </c>
      <c r="Q215" s="131">
        <v>10.1</v>
      </c>
      <c r="R215" s="135">
        <v>0.25</v>
      </c>
      <c r="S215" s="114" t="s">
        <v>3356</v>
      </c>
      <c r="T215" s="127">
        <v>8.6</v>
      </c>
      <c r="U215" s="127">
        <v>0.9</v>
      </c>
      <c r="V215" s="114" t="s">
        <v>2227</v>
      </c>
      <c r="W215" s="114">
        <v>-40</v>
      </c>
      <c r="X215" s="114" t="s">
        <v>3365</v>
      </c>
      <c r="Y215" s="131">
        <v>2</v>
      </c>
      <c r="Z215" s="123" t="s">
        <v>3664</v>
      </c>
      <c r="AA215" s="123" t="s">
        <v>3332</v>
      </c>
      <c r="AB215" s="123" t="s">
        <v>4299</v>
      </c>
    </row>
  </sheetData>
  <mergeCells count="10">
    <mergeCell ref="A1:AB1"/>
    <mergeCell ref="A2:AB2"/>
    <mergeCell ref="A3:D3"/>
    <mergeCell ref="E3:J3"/>
    <mergeCell ref="K3:L3"/>
    <mergeCell ref="M3:P3"/>
    <mergeCell ref="Q3:R3"/>
    <mergeCell ref="S3:U3"/>
    <mergeCell ref="V3:Y3"/>
    <mergeCell ref="Z3:AB3"/>
  </mergeCells>
  <phoneticPr fontId="26"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405"/>
  <sheetViews>
    <sheetView workbookViewId="0">
      <selection activeCell="B4" sqref="B4:G4"/>
    </sheetView>
  </sheetViews>
  <sheetFormatPr defaultRowHeight="14.25"/>
  <cols>
    <col min="1" max="1" width="3" customWidth="1"/>
    <col min="2" max="7" width="11" customWidth="1"/>
    <col min="8" max="8" width="4" customWidth="1"/>
    <col min="9" max="9" width="10" customWidth="1"/>
    <col min="10" max="11" width="14" customWidth="1"/>
    <col min="12" max="12" width="4" customWidth="1"/>
    <col min="13" max="18" width="11" customWidth="1"/>
    <col min="19" max="19" width="3" customWidth="1"/>
    <col min="27" max="31" width="2" customWidth="1"/>
  </cols>
  <sheetData>
    <row r="1" spans="1:19" ht="33.950000000000003" customHeight="1">
      <c r="A1" s="137"/>
      <c r="B1" s="158" t="s">
        <v>4300</v>
      </c>
      <c r="C1" s="159"/>
      <c r="D1" s="159"/>
      <c r="E1" s="159"/>
      <c r="F1" s="159"/>
      <c r="G1" s="159"/>
      <c r="H1" s="159"/>
      <c r="I1" s="159"/>
      <c r="J1" s="159"/>
      <c r="K1" s="159"/>
      <c r="L1" s="159"/>
      <c r="M1" s="159"/>
      <c r="N1" s="159"/>
      <c r="O1" s="159"/>
      <c r="P1" s="159"/>
      <c r="Q1" s="159"/>
      <c r="R1" s="159"/>
      <c r="S1" s="137"/>
    </row>
    <row r="2" spans="1:19" ht="21.95" customHeight="1">
      <c r="A2" s="137"/>
      <c r="B2" s="160" t="s">
        <v>4301</v>
      </c>
      <c r="C2" s="159"/>
      <c r="D2" s="159"/>
      <c r="E2" s="159"/>
      <c r="F2" s="159"/>
      <c r="G2" s="159"/>
      <c r="H2" s="159"/>
      <c r="I2" s="159"/>
      <c r="J2" s="159"/>
      <c r="K2" s="159"/>
      <c r="L2" s="159"/>
      <c r="M2" s="159"/>
      <c r="N2" s="159"/>
      <c r="O2" s="159"/>
      <c r="P2" s="159"/>
      <c r="Q2" s="159"/>
      <c r="R2" s="159"/>
      <c r="S2" s="137"/>
    </row>
    <row r="3" spans="1:19" ht="21.95" customHeight="1">
      <c r="A3" s="137"/>
      <c r="B3" s="137"/>
      <c r="C3" s="137"/>
      <c r="D3" s="137"/>
      <c r="E3" s="137"/>
      <c r="F3" s="137"/>
      <c r="G3" s="137"/>
      <c r="H3" s="137"/>
      <c r="I3" s="137"/>
      <c r="J3" s="137"/>
      <c r="K3" s="137"/>
      <c r="L3" s="137"/>
      <c r="M3" s="137"/>
      <c r="N3" s="137"/>
      <c r="O3" s="137"/>
      <c r="P3" s="137"/>
      <c r="Q3" s="137"/>
      <c r="R3" s="137"/>
      <c r="S3" s="137"/>
    </row>
    <row r="4" spans="1:19" ht="21.95" customHeight="1">
      <c r="A4" s="137"/>
      <c r="B4" s="161" t="s">
        <v>4344</v>
      </c>
      <c r="C4" s="162"/>
      <c r="D4" s="162"/>
      <c r="E4" s="162"/>
      <c r="F4" s="162"/>
      <c r="G4" s="163"/>
      <c r="H4" s="137"/>
      <c r="I4" s="137"/>
      <c r="J4" s="137"/>
      <c r="K4" s="137"/>
      <c r="L4" s="137"/>
      <c r="M4" s="164" t="s">
        <v>4302</v>
      </c>
      <c r="N4" s="165"/>
      <c r="O4" s="165"/>
      <c r="P4" s="165"/>
      <c r="Q4" s="165"/>
      <c r="R4" s="166"/>
      <c r="S4" s="137"/>
    </row>
    <row r="5" spans="1:19" ht="21.95" customHeight="1">
      <c r="A5" s="137"/>
      <c r="B5" s="167" t="s">
        <v>2382</v>
      </c>
      <c r="C5" s="168"/>
      <c r="D5" s="168"/>
      <c r="E5" s="168"/>
      <c r="F5" s="168"/>
      <c r="G5" s="169"/>
      <c r="H5" s="137"/>
      <c r="I5" s="137"/>
      <c r="J5" s="137"/>
      <c r="K5" s="137"/>
      <c r="L5" s="137"/>
      <c r="M5" s="170" t="s">
        <v>2</v>
      </c>
      <c r="N5" s="171"/>
      <c r="O5" s="171"/>
      <c r="P5" s="172">
        <v>249</v>
      </c>
      <c r="Q5" s="172"/>
      <c r="R5" s="173"/>
      <c r="S5" s="137"/>
    </row>
    <row r="6" spans="1:19" ht="21.95" customHeight="1">
      <c r="A6" s="137"/>
      <c r="B6" s="143"/>
      <c r="C6" s="144"/>
      <c r="D6" s="144"/>
      <c r="E6" s="144"/>
      <c r="F6" s="144"/>
      <c r="G6" s="145"/>
      <c r="H6" s="137"/>
      <c r="I6" s="137"/>
      <c r="J6" s="137"/>
      <c r="K6" s="137"/>
      <c r="L6" s="137"/>
      <c r="M6" s="174" t="str">
        <f>IFERROR(VLOOKUP($P$5,'PC DATA(대차대조표)'!$A$3:$J$308,2,FALSE),"")</f>
        <v>별을 삼킨 강당가 변혜서임을 확정하고 선의 안정 장치 발동 견디기</v>
      </c>
      <c r="N6" s="175"/>
      <c r="O6" s="175"/>
      <c r="P6" s="175"/>
      <c r="Q6" s="175"/>
      <c r="R6" s="176"/>
      <c r="S6" s="137"/>
    </row>
    <row r="7" spans="1:19" ht="26.1" customHeight="1">
      <c r="A7" s="137"/>
      <c r="B7" s="177" t="s">
        <v>4303</v>
      </c>
      <c r="C7" s="178"/>
      <c r="D7" s="178"/>
      <c r="E7" s="178"/>
      <c r="F7" s="178"/>
      <c r="G7" s="179"/>
      <c r="H7" s="137"/>
      <c r="I7" s="137"/>
      <c r="J7" s="137"/>
      <c r="K7" s="137"/>
      <c r="L7" s="137"/>
      <c r="M7" s="177" t="s">
        <v>4304</v>
      </c>
      <c r="N7" s="178"/>
      <c r="O7" s="178"/>
      <c r="P7" s="178"/>
      <c r="Q7" s="178"/>
      <c r="R7" s="179"/>
      <c r="S7" s="137"/>
    </row>
    <row r="8" spans="1:19" ht="26.1" customHeight="1">
      <c r="A8" s="137"/>
      <c r="B8" s="180"/>
      <c r="C8" s="181"/>
      <c r="D8" s="181"/>
      <c r="E8" s="181"/>
      <c r="F8" s="181"/>
      <c r="G8" s="182"/>
      <c r="H8" s="137"/>
      <c r="I8" s="186" t="s">
        <v>4305</v>
      </c>
      <c r="J8" s="187"/>
      <c r="K8" s="188"/>
      <c r="L8" s="137"/>
      <c r="M8" s="180"/>
      <c r="N8" s="181"/>
      <c r="O8" s="181"/>
      <c r="P8" s="181"/>
      <c r="Q8" s="181"/>
      <c r="R8" s="182"/>
      <c r="S8" s="137"/>
    </row>
    <row r="9" spans="1:19" ht="26.1" customHeight="1">
      <c r="A9" s="137"/>
      <c r="B9" s="180"/>
      <c r="C9" s="181"/>
      <c r="D9" s="181"/>
      <c r="E9" s="181"/>
      <c r="F9" s="181"/>
      <c r="G9" s="182"/>
      <c r="H9" s="137"/>
      <c r="I9" s="189"/>
      <c r="J9" s="190"/>
      <c r="K9" s="191"/>
      <c r="L9" s="137"/>
      <c r="M9" s="180"/>
      <c r="N9" s="181"/>
      <c r="O9" s="181"/>
      <c r="P9" s="181"/>
      <c r="Q9" s="181"/>
      <c r="R9" s="182"/>
      <c r="S9" s="137"/>
    </row>
    <row r="10" spans="1:19" ht="26.1" customHeight="1">
      <c r="A10" s="137"/>
      <c r="B10" s="180"/>
      <c r="C10" s="181"/>
      <c r="D10" s="181"/>
      <c r="E10" s="181"/>
      <c r="F10" s="181"/>
      <c r="G10" s="182"/>
      <c r="H10" s="137"/>
      <c r="I10" s="192"/>
      <c r="J10" s="193"/>
      <c r="K10" s="194"/>
      <c r="L10" s="137"/>
      <c r="M10" s="180"/>
      <c r="N10" s="181"/>
      <c r="O10" s="181"/>
      <c r="P10" s="181"/>
      <c r="Q10" s="181"/>
      <c r="R10" s="182"/>
      <c r="S10" s="137"/>
    </row>
    <row r="11" spans="1:19" ht="26.1" customHeight="1">
      <c r="A11" s="137"/>
      <c r="B11" s="180"/>
      <c r="C11" s="181"/>
      <c r="D11" s="181"/>
      <c r="E11" s="181"/>
      <c r="F11" s="181"/>
      <c r="G11" s="182"/>
      <c r="H11" s="137"/>
      <c r="I11" s="195" t="s">
        <v>4306</v>
      </c>
      <c r="J11" s="195"/>
      <c r="K11" s="195"/>
      <c r="L11" s="137"/>
      <c r="M11" s="180"/>
      <c r="N11" s="181"/>
      <c r="O11" s="181"/>
      <c r="P11" s="181"/>
      <c r="Q11" s="181"/>
      <c r="R11" s="182"/>
      <c r="S11" s="137"/>
    </row>
    <row r="12" spans="1:19" ht="26.1" customHeight="1">
      <c r="A12" s="137"/>
      <c r="B12" s="180"/>
      <c r="C12" s="181"/>
      <c r="D12" s="181"/>
      <c r="E12" s="181"/>
      <c r="F12" s="181"/>
      <c r="G12" s="182"/>
      <c r="H12" s="137"/>
      <c r="I12" s="195"/>
      <c r="J12" s="195"/>
      <c r="K12" s="195"/>
      <c r="L12" s="137"/>
      <c r="M12" s="180"/>
      <c r="N12" s="181"/>
      <c r="O12" s="181"/>
      <c r="P12" s="181"/>
      <c r="Q12" s="181"/>
      <c r="R12" s="182"/>
      <c r="S12" s="137"/>
    </row>
    <row r="13" spans="1:19" ht="26.1" customHeight="1">
      <c r="A13" s="137"/>
      <c r="B13" s="180"/>
      <c r="C13" s="181"/>
      <c r="D13" s="181"/>
      <c r="E13" s="181"/>
      <c r="F13" s="181"/>
      <c r="G13" s="182"/>
      <c r="H13" s="137"/>
      <c r="I13" s="137"/>
      <c r="J13" s="137"/>
      <c r="K13" s="137"/>
      <c r="L13" s="137"/>
      <c r="M13" s="180"/>
      <c r="N13" s="181"/>
      <c r="O13" s="181"/>
      <c r="P13" s="181"/>
      <c r="Q13" s="181"/>
      <c r="R13" s="182"/>
      <c r="S13" s="137"/>
    </row>
    <row r="14" spans="1:19" ht="26.1" customHeight="1">
      <c r="A14" s="137"/>
      <c r="B14" s="180"/>
      <c r="C14" s="181"/>
      <c r="D14" s="181"/>
      <c r="E14" s="181"/>
      <c r="F14" s="181"/>
      <c r="G14" s="182"/>
      <c r="H14" s="137"/>
      <c r="I14" s="137"/>
      <c r="J14" s="137"/>
      <c r="K14" s="137"/>
      <c r="L14" s="137"/>
      <c r="M14" s="180"/>
      <c r="N14" s="181"/>
      <c r="O14" s="181"/>
      <c r="P14" s="181"/>
      <c r="Q14" s="181"/>
      <c r="R14" s="182"/>
      <c r="S14" s="137"/>
    </row>
    <row r="15" spans="1:19" ht="26.1" customHeight="1">
      <c r="A15" s="137"/>
      <c r="B15" s="183"/>
      <c r="C15" s="184"/>
      <c r="D15" s="184"/>
      <c r="E15" s="184"/>
      <c r="F15" s="184"/>
      <c r="G15" s="185"/>
      <c r="H15" s="137"/>
      <c r="I15" s="137"/>
      <c r="J15" s="137"/>
      <c r="K15" s="137"/>
      <c r="L15" s="137"/>
      <c r="M15" s="183"/>
      <c r="N15" s="184"/>
      <c r="O15" s="184"/>
      <c r="P15" s="184"/>
      <c r="Q15" s="184"/>
      <c r="R15" s="185"/>
      <c r="S15" s="137"/>
    </row>
    <row r="16" spans="1:19" ht="21.95" customHeight="1">
      <c r="A16" s="137"/>
      <c r="B16" s="170" t="s">
        <v>1882</v>
      </c>
      <c r="C16" s="171"/>
      <c r="D16" s="198" t="str">
        <f>IFERROR(VLOOKUP($B$5,몬스터!$C$7:$X$312,3,FALSE),"")</f>
        <v>챕터 보스</v>
      </c>
      <c r="E16" s="198"/>
      <c r="F16" s="198"/>
      <c r="G16" s="199"/>
      <c r="H16" s="137"/>
      <c r="I16" s="137"/>
      <c r="J16" s="137"/>
      <c r="K16" s="137"/>
      <c r="L16" s="137"/>
      <c r="M16" s="170" t="s">
        <v>4307</v>
      </c>
      <c r="N16" s="171"/>
      <c r="O16" s="202" t="str">
        <f>IFERROR(VLOOKUP($P$5,'PC DATA(대차대조표)'!$A$3:$J$308,3,FALSE),"")</f>
        <v>차한해</v>
      </c>
      <c r="P16" s="202"/>
      <c r="Q16" s="202"/>
      <c r="R16" s="203"/>
      <c r="S16" s="137"/>
    </row>
    <row r="17" spans="1:19" ht="21.95" customHeight="1">
      <c r="A17" s="137"/>
      <c r="B17" s="170" t="s">
        <v>4308</v>
      </c>
      <c r="C17" s="171"/>
      <c r="D17" s="198">
        <f>IFERROR(INDEX(몬스터!$A$7:$A$312,MATCH($B$5,몬스터!$C$7:$C$312,0)),"")</f>
        <v>245</v>
      </c>
      <c r="E17" s="198"/>
      <c r="F17" s="198"/>
      <c r="G17" s="199"/>
      <c r="H17" s="137"/>
      <c r="I17" s="137"/>
      <c r="J17" s="137"/>
      <c r="K17" s="137"/>
      <c r="L17" s="137"/>
      <c r="M17" s="170" t="s">
        <v>1770</v>
      </c>
      <c r="N17" s="171"/>
      <c r="O17" s="202" t="str">
        <f>IFERROR(VLOOKUP($P$5,'PC DATA(대차대조표)'!$A$3:$J$308,4,FALSE),"")</f>
        <v>보스 전투</v>
      </c>
      <c r="P17" s="202"/>
      <c r="Q17" s="202"/>
      <c r="R17" s="203"/>
      <c r="S17" s="137"/>
    </row>
    <row r="18" spans="1:19" ht="21.95" customHeight="1">
      <c r="A18" s="137"/>
      <c r="B18" s="196" t="s">
        <v>2143</v>
      </c>
      <c r="C18" s="197"/>
      <c r="D18" s="200" t="str">
        <f>IFERROR(VLOOKUP($B$5,몬스터!$C$7:$X$312,21,FALSE),"")</f>
        <v>차단</v>
      </c>
      <c r="E18" s="200"/>
      <c r="F18" s="200"/>
      <c r="G18" s="201"/>
      <c r="H18" s="137"/>
      <c r="I18" s="137"/>
      <c r="J18" s="137"/>
      <c r="K18" s="137"/>
      <c r="L18" s="137"/>
      <c r="M18" s="196" t="s">
        <v>4309</v>
      </c>
      <c r="N18" s="197"/>
      <c r="O18" s="204" t="str">
        <f>IFERROR(VLOOKUP($P$5,'PC DATA(대차대조표)'!$A$3:$J$308,9,FALSE),"-")</f>
        <v>바꿔가며!</v>
      </c>
      <c r="P18" s="204"/>
      <c r="Q18" s="204"/>
      <c r="R18" s="205"/>
      <c r="S18" s="137"/>
    </row>
    <row r="19" spans="1:19" ht="21.95" customHeight="1">
      <c r="A19" s="137"/>
      <c r="B19" s="137"/>
      <c r="C19" s="137"/>
      <c r="D19" s="137"/>
      <c r="E19" s="137"/>
      <c r="F19" s="137"/>
      <c r="G19" s="137"/>
      <c r="H19" s="137"/>
      <c r="I19" s="137"/>
      <c r="J19" s="137"/>
      <c r="K19" s="137"/>
      <c r="L19" s="137"/>
      <c r="M19" s="137"/>
      <c r="N19" s="137"/>
      <c r="O19" s="137"/>
      <c r="P19" s="137"/>
      <c r="Q19" s="137"/>
      <c r="R19" s="137"/>
      <c r="S19" s="137"/>
    </row>
    <row r="20" spans="1:19" ht="21.95" customHeight="1">
      <c r="A20" s="137"/>
      <c r="B20" s="206" t="s">
        <v>4310</v>
      </c>
      <c r="C20" s="206"/>
      <c r="D20" s="206"/>
      <c r="E20" s="206"/>
      <c r="F20" s="206"/>
      <c r="G20" s="206"/>
      <c r="H20" s="206"/>
      <c r="I20" s="206"/>
      <c r="J20" s="206"/>
      <c r="K20" s="206"/>
      <c r="L20" s="206"/>
      <c r="M20" s="206"/>
      <c r="N20" s="206"/>
      <c r="O20" s="206"/>
      <c r="P20" s="206"/>
      <c r="Q20" s="206"/>
      <c r="R20" s="206"/>
      <c r="S20" s="137"/>
    </row>
    <row r="21" spans="1:19" ht="21.95" customHeight="1">
      <c r="A21" s="137"/>
      <c r="B21" s="137"/>
      <c r="C21" s="137"/>
      <c r="D21" s="137"/>
      <c r="E21" s="137"/>
      <c r="F21" s="137"/>
      <c r="G21" s="137"/>
      <c r="H21" s="137"/>
      <c r="I21" s="138" t="s">
        <v>4311</v>
      </c>
      <c r="J21" s="138" t="s">
        <v>4312</v>
      </c>
      <c r="K21" s="138" t="s">
        <v>4313</v>
      </c>
      <c r="L21" s="137"/>
      <c r="M21" s="137"/>
      <c r="N21" s="137"/>
      <c r="O21" s="137"/>
      <c r="P21" s="137"/>
      <c r="Q21" s="137"/>
      <c r="R21" s="137"/>
      <c r="S21" s="137"/>
    </row>
    <row r="22" spans="1:19" ht="21.95" customHeight="1">
      <c r="A22" s="137"/>
      <c r="B22" s="207" t="s">
        <v>2222</v>
      </c>
      <c r="C22" s="208"/>
      <c r="D22" s="209">
        <f>IFERROR(VLOOKUP($B$5,몬스터!$C$7:$X$312,4,FALSE),0)</f>
        <v>6200</v>
      </c>
      <c r="E22" s="209"/>
      <c r="F22" s="209"/>
      <c r="G22" s="210"/>
      <c r="H22" s="137"/>
      <c r="I22" s="139">
        <f>IFERROR(VLOOKUP($B$5,몬스터!$C$7:$X$312,8,FALSE),0)</f>
        <v>102</v>
      </c>
      <c r="J22" s="139" t="s">
        <v>2226</v>
      </c>
      <c r="K22" s="139">
        <f>IFERROR(VLOOKUP($P$5,'PC DATA(대차대조표)'!$A$3:$J$308,5,FALSE),0)</f>
        <v>470</v>
      </c>
      <c r="L22" s="137"/>
      <c r="M22" s="207" t="s">
        <v>4314</v>
      </c>
      <c r="N22" s="208"/>
      <c r="O22" s="219">
        <f>IFERROR(VLOOKUP($P$5,'PC DATA(대차대조표)'!$A$3:$J$308,5,FALSE),"-")</f>
        <v>470</v>
      </c>
      <c r="P22" s="219"/>
      <c r="Q22" s="219"/>
      <c r="R22" s="220"/>
      <c r="S22" s="137"/>
    </row>
    <row r="23" spans="1:19" ht="21.95" customHeight="1">
      <c r="A23" s="137"/>
      <c r="B23" s="211" t="s">
        <v>1771</v>
      </c>
      <c r="C23" s="212"/>
      <c r="D23" s="213">
        <f>IFERROR(VLOOKUP($B$5,몬스터!$C$7:$X$312,5,FALSE),0)</f>
        <v>84</v>
      </c>
      <c r="E23" s="213"/>
      <c r="F23" s="213"/>
      <c r="G23" s="214"/>
      <c r="H23" s="137"/>
      <c r="I23" s="140">
        <f>IFERROR(VLOOKUP($B$5,몬스터!$C$7:$X$312,12,FALSE),0)</f>
        <v>70</v>
      </c>
      <c r="J23" s="140" t="s">
        <v>2230</v>
      </c>
      <c r="K23" s="140">
        <f>IFERROR(VLOOKUP($P$5,'PC DATA(대차대조표)'!$A$3:$J$308,7,FALSE),0)</f>
        <v>165</v>
      </c>
      <c r="L23" s="137"/>
      <c r="M23" s="211" t="s">
        <v>4315</v>
      </c>
      <c r="N23" s="212"/>
      <c r="O23" s="221">
        <f>IFERROR(VLOOKUP($P$5,'PC DATA(대차대조표)'!$A$3:$J$308,6,FALSE),"-")</f>
        <v>0</v>
      </c>
      <c r="P23" s="221"/>
      <c r="Q23" s="221"/>
      <c r="R23" s="222"/>
      <c r="S23" s="137"/>
    </row>
    <row r="24" spans="1:19" ht="21.95" customHeight="1">
      <c r="A24" s="137"/>
      <c r="B24" s="211" t="s">
        <v>4316</v>
      </c>
      <c r="C24" s="212"/>
      <c r="D24" s="213">
        <f>IFERROR(VLOOKUP($B$5,몬스터!$C$7:$X$312,7,FALSE),0)</f>
        <v>18</v>
      </c>
      <c r="E24" s="213"/>
      <c r="F24" s="213"/>
      <c r="G24" s="214"/>
      <c r="H24" s="137"/>
      <c r="I24" s="137"/>
      <c r="J24" s="137"/>
      <c r="K24" s="137"/>
      <c r="L24" s="137"/>
      <c r="M24" s="211" t="s">
        <v>4317</v>
      </c>
      <c r="N24" s="212"/>
      <c r="O24" s="221">
        <f>IFERROR(VLOOKUP($P$5,'PC DATA(대차대조표)'!$A$3:$J$308,7,FALSE),"-")</f>
        <v>165</v>
      </c>
      <c r="P24" s="221"/>
      <c r="Q24" s="221"/>
      <c r="R24" s="222"/>
      <c r="S24" s="137"/>
    </row>
    <row r="25" spans="1:19" ht="21.95" customHeight="1">
      <c r="A25" s="137"/>
      <c r="B25" s="211" t="s">
        <v>2226</v>
      </c>
      <c r="C25" s="212"/>
      <c r="D25" s="213">
        <f>IFERROR(VLOOKUP($B$5,몬스터!$C$7:$X$312,8,FALSE),0)</f>
        <v>102</v>
      </c>
      <c r="E25" s="213"/>
      <c r="F25" s="213"/>
      <c r="G25" s="214"/>
      <c r="H25" s="137"/>
      <c r="I25" s="137"/>
      <c r="J25" s="137"/>
      <c r="K25" s="137"/>
      <c r="L25" s="137"/>
      <c r="M25" s="215" t="s">
        <v>4318</v>
      </c>
      <c r="N25" s="216"/>
      <c r="O25" s="223">
        <f>IFERROR(VLOOKUP($P$5,'PC DATA(대차대조표)'!$A$3:$J$308,8,FALSE),"-")</f>
        <v>0</v>
      </c>
      <c r="P25" s="223"/>
      <c r="Q25" s="223"/>
      <c r="R25" s="224"/>
      <c r="S25" s="137"/>
    </row>
    <row r="26" spans="1:19" ht="21.95" customHeight="1">
      <c r="A26" s="137"/>
      <c r="B26" s="211" t="s">
        <v>1773</v>
      </c>
      <c r="C26" s="212"/>
      <c r="D26" s="213">
        <f>IFERROR(VLOOKUP($B$5,몬스터!$C$7:$X$312,9,FALSE),0)</f>
        <v>54</v>
      </c>
      <c r="E26" s="213"/>
      <c r="F26" s="213"/>
      <c r="G26" s="214"/>
      <c r="H26" s="137"/>
      <c r="I26" s="137"/>
      <c r="J26" s="137"/>
      <c r="K26" s="137"/>
      <c r="L26" s="137"/>
      <c r="M26" s="137"/>
      <c r="N26" s="137"/>
      <c r="O26" s="137"/>
      <c r="P26" s="137"/>
      <c r="Q26" s="137"/>
      <c r="R26" s="137"/>
      <c r="S26" s="137"/>
    </row>
    <row r="27" spans="1:19" ht="21.95" customHeight="1">
      <c r="A27" s="137"/>
      <c r="B27" s="211" t="s">
        <v>4319</v>
      </c>
      <c r="C27" s="212"/>
      <c r="D27" s="213">
        <f>IFERROR(VLOOKUP($B$5,몬스터!$C$7:$X$312,11,FALSE),0)</f>
        <v>16</v>
      </c>
      <c r="E27" s="213"/>
      <c r="F27" s="213"/>
      <c r="G27" s="214"/>
      <c r="H27" s="137"/>
      <c r="I27" s="137"/>
      <c r="J27" s="137"/>
      <c r="K27" s="137"/>
      <c r="L27" s="137"/>
      <c r="M27" s="137"/>
      <c r="N27" s="137"/>
      <c r="O27" s="137"/>
      <c r="P27" s="137"/>
      <c r="Q27" s="137"/>
      <c r="R27" s="137"/>
      <c r="S27" s="137"/>
    </row>
    <row r="28" spans="1:19" ht="21.95" customHeight="1">
      <c r="A28" s="137"/>
      <c r="B28" s="215" t="s">
        <v>2230</v>
      </c>
      <c r="C28" s="216"/>
      <c r="D28" s="217">
        <f>IFERROR(VLOOKUP($B$5,몬스터!$C$7:$X$312,12,FALSE),0)</f>
        <v>70</v>
      </c>
      <c r="E28" s="217"/>
      <c r="F28" s="217"/>
      <c r="G28" s="218"/>
      <c r="H28" s="137"/>
      <c r="I28" s="137"/>
      <c r="J28" s="137"/>
      <c r="K28" s="137"/>
      <c r="L28" s="137"/>
      <c r="M28" s="137"/>
      <c r="N28" s="137"/>
      <c r="O28" s="137"/>
      <c r="P28" s="137"/>
      <c r="Q28" s="137"/>
      <c r="R28" s="137"/>
      <c r="S28" s="137"/>
    </row>
    <row r="29" spans="1:19" ht="21.95" customHeight="1">
      <c r="A29" s="137"/>
      <c r="B29" s="137"/>
      <c r="C29" s="137"/>
      <c r="D29" s="137"/>
      <c r="E29" s="137"/>
      <c r="F29" s="137"/>
      <c r="G29" s="137"/>
      <c r="H29" s="137"/>
      <c r="I29" s="137"/>
      <c r="J29" s="137"/>
      <c r="K29" s="137"/>
      <c r="L29" s="137"/>
      <c r="M29" s="137"/>
      <c r="N29" s="137"/>
      <c r="O29" s="137"/>
      <c r="P29" s="137"/>
      <c r="Q29" s="137"/>
      <c r="R29" s="137"/>
      <c r="S29" s="137"/>
    </row>
    <row r="30" spans="1:19" ht="21.95" customHeight="1">
      <c r="A30" s="137"/>
      <c r="B30" s="137"/>
      <c r="C30" s="137"/>
      <c r="D30" s="137"/>
      <c r="E30" s="137"/>
      <c r="F30" s="137"/>
      <c r="G30" s="137"/>
      <c r="H30" s="137"/>
      <c r="I30" s="137"/>
      <c r="J30" s="137"/>
      <c r="K30" s="137"/>
      <c r="L30" s="137"/>
      <c r="M30" s="137"/>
      <c r="N30" s="137"/>
      <c r="O30" s="137"/>
      <c r="P30" s="137"/>
      <c r="Q30" s="137"/>
      <c r="R30" s="137"/>
      <c r="S30" s="137"/>
    </row>
    <row r="31" spans="1:19" ht="21.95" customHeight="1">
      <c r="A31" s="137"/>
      <c r="B31" s="225" t="s">
        <v>4320</v>
      </c>
      <c r="C31" s="225"/>
      <c r="D31" s="225"/>
      <c r="E31" s="225"/>
      <c r="F31" s="225"/>
      <c r="G31" s="225"/>
      <c r="H31" s="225"/>
      <c r="I31" s="225"/>
      <c r="J31" s="225"/>
      <c r="K31" s="225"/>
      <c r="L31" s="225"/>
      <c r="M31" s="225"/>
      <c r="N31" s="225"/>
      <c r="O31" s="225"/>
      <c r="P31" s="225"/>
      <c r="Q31" s="225"/>
      <c r="R31" s="225"/>
      <c r="S31" s="137"/>
    </row>
    <row r="32" spans="1:19" ht="21.95" customHeight="1">
      <c r="A32" s="137"/>
      <c r="B32" s="226" t="s">
        <v>4321</v>
      </c>
      <c r="C32" s="226"/>
      <c r="D32" s="226"/>
      <c r="E32" s="226"/>
      <c r="F32" s="226"/>
      <c r="G32" s="137"/>
      <c r="H32" s="228" t="s">
        <v>4322</v>
      </c>
      <c r="I32" s="228"/>
      <c r="J32" s="228"/>
      <c r="K32" s="228"/>
      <c r="L32" s="228"/>
      <c r="M32" s="226" t="s">
        <v>4323</v>
      </c>
      <c r="N32" s="226"/>
      <c r="O32" s="226"/>
      <c r="P32" s="226"/>
      <c r="Q32" s="226"/>
      <c r="R32" s="226"/>
      <c r="S32" s="137"/>
    </row>
    <row r="33" spans="1:19" ht="21.95" customHeight="1">
      <c r="A33" s="137"/>
      <c r="B33" s="227" t="s">
        <v>2126</v>
      </c>
      <c r="C33" s="227"/>
      <c r="D33" s="227"/>
      <c r="E33" s="227"/>
      <c r="F33" s="227"/>
      <c r="G33" s="137"/>
      <c r="H33" s="229" t="str">
        <f>$B$33&amp;"  VS  "&amp;IFERROR(VLOOKUP($B$5,몬스터!$C$7:$X$312,21,FALSE),"")</f>
        <v>공명  VS  차단</v>
      </c>
      <c r="I33" s="229"/>
      <c r="J33" s="229" t="s">
        <v>4305</v>
      </c>
      <c r="K33" s="229"/>
      <c r="L33" s="229"/>
      <c r="M33" s="141" t="s">
        <v>2148</v>
      </c>
      <c r="N33" s="141"/>
      <c r="O33" s="141"/>
      <c r="P33" s="141"/>
      <c r="Q33" s="141"/>
      <c r="R33" s="141"/>
      <c r="S33" s="137"/>
    </row>
    <row r="34" spans="1:19" ht="21.95" customHeight="1">
      <c r="A34" s="137"/>
      <c r="B34" s="137"/>
      <c r="C34" s="137"/>
      <c r="D34" s="137"/>
      <c r="E34" s="137"/>
      <c r="F34" s="137"/>
      <c r="G34" s="137"/>
      <c r="H34" s="137"/>
      <c r="I34" s="137"/>
      <c r="J34" s="137"/>
      <c r="K34" s="137"/>
      <c r="L34" s="137"/>
      <c r="M34" s="137"/>
      <c r="N34" s="137"/>
      <c r="O34" s="137"/>
      <c r="P34" s="137"/>
      <c r="Q34" s="137"/>
      <c r="R34" s="137"/>
      <c r="S34" s="137"/>
    </row>
    <row r="35" spans="1:19" ht="21.95" customHeight="1">
      <c r="A35" s="137"/>
      <c r="B35" s="230" t="s">
        <v>4324</v>
      </c>
      <c r="C35" s="231"/>
      <c r="D35" s="231"/>
      <c r="E35" s="231"/>
      <c r="F35" s="231"/>
      <c r="G35" s="232"/>
      <c r="H35" s="236" t="s">
        <v>4325</v>
      </c>
      <c r="I35" s="237"/>
      <c r="J35" s="237"/>
      <c r="K35" s="237"/>
      <c r="L35" s="238"/>
      <c r="M35" s="230" t="s">
        <v>4326</v>
      </c>
      <c r="N35" s="231"/>
      <c r="O35" s="231"/>
      <c r="P35" s="231"/>
      <c r="Q35" s="231"/>
      <c r="R35" s="232"/>
      <c r="S35" s="137"/>
    </row>
    <row r="36" spans="1:19" ht="21.95" customHeight="1">
      <c r="A36" s="137"/>
      <c r="B36" s="211" t="s">
        <v>4327</v>
      </c>
      <c r="C36" s="212"/>
      <c r="D36" s="212"/>
      <c r="E36" s="213">
        <f>IFERROR(INDEX('속성 대차대조표'!$B$11:$E$14,MATCH($B$33,'속성 대차대조표'!$A$11:$A$14,0),MATCH($D$18,'속성 대차대조표'!$B$10:$E$10,0)),1)</f>
        <v>1.7</v>
      </c>
      <c r="F36" s="213"/>
      <c r="G36" s="214"/>
      <c r="H36" s="239"/>
      <c r="I36" s="240"/>
      <c r="J36" s="240"/>
      <c r="K36" s="240"/>
      <c r="L36" s="241"/>
      <c r="M36" s="211" t="s">
        <v>4327</v>
      </c>
      <c r="N36" s="212"/>
      <c r="O36" s="212"/>
      <c r="P36" s="213">
        <f>IFERROR(INDEX('속성 대차대조표'!$B$11:$E$14,MATCH($D$18,'속성 대차대조표'!$A$11:$A$14,0),MATCH($M$33,'속성 대차대조표'!$B$10:$E$10,0)),1)</f>
        <v>1.2</v>
      </c>
      <c r="Q36" s="213"/>
      <c r="R36" s="214"/>
      <c r="S36" s="137"/>
    </row>
    <row r="37" spans="1:19" ht="21.95" customHeight="1">
      <c r="A37" s="137"/>
      <c r="B37" s="211" t="s">
        <v>4328</v>
      </c>
      <c r="C37" s="212"/>
      <c r="D37" s="212"/>
      <c r="E37" s="213">
        <f>ROUND($K$22*$E$36,1)</f>
        <v>799</v>
      </c>
      <c r="F37" s="213"/>
      <c r="G37" s="214"/>
      <c r="H37" s="239"/>
      <c r="I37" s="240"/>
      <c r="J37" s="240"/>
      <c r="K37" s="240"/>
      <c r="L37" s="241"/>
      <c r="M37" s="211" t="s">
        <v>4328</v>
      </c>
      <c r="N37" s="212"/>
      <c r="O37" s="212"/>
      <c r="P37" s="213">
        <f>ROUND($I$22*$P$36,1)</f>
        <v>122.4</v>
      </c>
      <c r="Q37" s="213"/>
      <c r="R37" s="214"/>
      <c r="S37" s="137"/>
    </row>
    <row r="38" spans="1:19" ht="21.95" customHeight="1">
      <c r="A38" s="137"/>
      <c r="B38" s="211" t="s">
        <v>4329</v>
      </c>
      <c r="C38" s="212"/>
      <c r="D38" s="212"/>
      <c r="E38" s="213">
        <f>$I$23</f>
        <v>70</v>
      </c>
      <c r="F38" s="213"/>
      <c r="G38" s="214"/>
      <c r="H38" s="239"/>
      <c r="I38" s="240"/>
      <c r="J38" s="240"/>
      <c r="K38" s="240"/>
      <c r="L38" s="241"/>
      <c r="M38" s="211" t="s">
        <v>4329</v>
      </c>
      <c r="N38" s="212"/>
      <c r="O38" s="212"/>
      <c r="P38" s="213">
        <f>$K$23</f>
        <v>165</v>
      </c>
      <c r="Q38" s="213"/>
      <c r="R38" s="214"/>
      <c r="S38" s="137"/>
    </row>
    <row r="39" spans="1:19" ht="21.95" customHeight="1">
      <c r="A39" s="137"/>
      <c r="B39" s="211" t="s">
        <v>4330</v>
      </c>
      <c r="C39" s="212"/>
      <c r="D39" s="212"/>
      <c r="E39" s="213">
        <f>ROUND($E$37-$E$38,1)</f>
        <v>729</v>
      </c>
      <c r="F39" s="213"/>
      <c r="G39" s="214"/>
      <c r="H39" s="239"/>
      <c r="I39" s="240"/>
      <c r="J39" s="240"/>
      <c r="K39" s="240"/>
      <c r="L39" s="241"/>
      <c r="M39" s="211" t="s">
        <v>4330</v>
      </c>
      <c r="N39" s="212"/>
      <c r="O39" s="212"/>
      <c r="P39" s="213">
        <f>ROUND($P$37-$P$38,1)</f>
        <v>-42.6</v>
      </c>
      <c r="Q39" s="213"/>
      <c r="R39" s="214"/>
      <c r="S39" s="137"/>
    </row>
    <row r="40" spans="1:19" ht="21.95" customHeight="1">
      <c r="A40" s="137"/>
      <c r="B40" s="233" t="str">
        <f>IF($E$39&gt;0,"공격 우세",IF($E$39=0,"균형","방어 우세"))</f>
        <v>공격 우세</v>
      </c>
      <c r="C40" s="234"/>
      <c r="D40" s="234"/>
      <c r="E40" s="234"/>
      <c r="F40" s="234"/>
      <c r="G40" s="235"/>
      <c r="H40" s="242"/>
      <c r="I40" s="243"/>
      <c r="J40" s="243"/>
      <c r="K40" s="243"/>
      <c r="L40" s="244"/>
      <c r="M40" s="233" t="str">
        <f>IF($P$39&gt;0,"몬스터 공격 우세",IF($P$39=0,"균형","차한해 방어 우세"))</f>
        <v>차한해 방어 우세</v>
      </c>
      <c r="N40" s="234"/>
      <c r="O40" s="234"/>
      <c r="P40" s="234"/>
      <c r="Q40" s="234"/>
      <c r="R40" s="235"/>
      <c r="S40" s="137"/>
    </row>
    <row r="41" spans="1:19" ht="21.95" customHeight="1">
      <c r="A41" s="137"/>
      <c r="B41" s="137"/>
      <c r="C41" s="137"/>
      <c r="D41" s="137"/>
      <c r="E41" s="137"/>
      <c r="F41" s="137"/>
      <c r="G41" s="137"/>
      <c r="H41" s="137"/>
      <c r="I41" s="137"/>
      <c r="J41" s="137"/>
      <c r="K41" s="137"/>
      <c r="L41" s="137"/>
      <c r="M41" s="137"/>
      <c r="N41" s="137"/>
      <c r="O41" s="137"/>
      <c r="P41" s="137"/>
      <c r="Q41" s="137"/>
      <c r="R41" s="137"/>
      <c r="S41" s="137"/>
    </row>
    <row r="42" spans="1:19" ht="21.95" customHeight="1">
      <c r="A42" s="137"/>
      <c r="B42" s="137"/>
      <c r="C42" s="137"/>
      <c r="D42" s="137"/>
      <c r="E42" s="137"/>
      <c r="F42" s="137"/>
      <c r="G42" s="137"/>
      <c r="H42" s="137"/>
      <c r="I42" s="137"/>
      <c r="J42" s="137"/>
      <c r="K42" s="137"/>
      <c r="L42" s="137"/>
      <c r="M42" s="137"/>
      <c r="N42" s="137"/>
      <c r="O42" s="137"/>
      <c r="P42" s="137"/>
      <c r="Q42" s="137"/>
      <c r="R42" s="137"/>
      <c r="S42" s="137"/>
    </row>
    <row r="43" spans="1:19" ht="21.95" customHeight="1">
      <c r="A43" s="137"/>
      <c r="B43" s="206" t="s">
        <v>4331</v>
      </c>
      <c r="C43" s="206"/>
      <c r="D43" s="206"/>
      <c r="E43" s="206"/>
      <c r="F43" s="206"/>
      <c r="G43" s="206"/>
      <c r="H43" s="206"/>
      <c r="I43" s="206"/>
      <c r="J43" s="206"/>
      <c r="K43" s="206"/>
      <c r="L43" s="206"/>
      <c r="M43" s="206"/>
      <c r="N43" s="206"/>
      <c r="O43" s="206"/>
      <c r="P43" s="206"/>
      <c r="Q43" s="206"/>
      <c r="R43" s="206"/>
      <c r="S43" s="137"/>
    </row>
    <row r="44" spans="1:19" ht="21.95" customHeight="1">
      <c r="A44" s="137"/>
      <c r="B44" s="245" t="s">
        <v>4332</v>
      </c>
      <c r="C44" s="246"/>
      <c r="D44" s="246"/>
      <c r="E44" s="246"/>
      <c r="F44" s="246"/>
      <c r="G44" s="247"/>
      <c r="H44" s="137"/>
      <c r="I44" s="137"/>
      <c r="J44" s="137"/>
      <c r="K44" s="137"/>
      <c r="L44" s="137"/>
      <c r="M44" s="252" t="s">
        <v>4333</v>
      </c>
      <c r="N44" s="253"/>
      <c r="O44" s="253"/>
      <c r="P44" s="253"/>
      <c r="Q44" s="253"/>
      <c r="R44" s="254"/>
      <c r="S44" s="137"/>
    </row>
    <row r="45" spans="1:19" ht="21.95" customHeight="1">
      <c r="A45" s="137"/>
      <c r="B45" s="248" t="str">
        <f>IFERROR(VLOOKUP($B$5,몬스터!$C$7:$X$312,13,FALSE),"-")</f>
        <v>아직 안 끝났어</v>
      </c>
      <c r="C45" s="249"/>
      <c r="D45" s="249"/>
      <c r="E45" s="249"/>
      <c r="F45" s="250" t="str">
        <f>IFERROR(VLOOKUP($B$5,몬스터!$C$7:$X$312,14,FALSE),0)&amp;"%"</f>
        <v>25%</v>
      </c>
      <c r="G45" s="251"/>
      <c r="H45" s="137"/>
      <c r="I45" s="137"/>
      <c r="J45" s="137"/>
      <c r="K45" s="137"/>
      <c r="L45" s="137"/>
      <c r="M45" s="211" t="s">
        <v>4334</v>
      </c>
      <c r="N45" s="212"/>
      <c r="O45" s="212"/>
      <c r="P45" s="255" t="str">
        <f>IFERROR(VLOOKUP($P$5,'PC DATA(대차대조표)'!$A$3:$J$308,9,FALSE),"-")</f>
        <v>바꿔가며!</v>
      </c>
      <c r="Q45" s="255"/>
      <c r="R45" s="256"/>
      <c r="S45" s="137"/>
    </row>
    <row r="46" spans="1:19" ht="21.95" customHeight="1">
      <c r="A46" s="137"/>
      <c r="B46" s="248" t="str">
        <f>IFERROR(VLOOKUP($B$5,몬스터!$C$7:$X$312,15,FALSE),"-")</f>
        <v>공은 돌아온다</v>
      </c>
      <c r="C46" s="249"/>
      <c r="D46" s="249"/>
      <c r="E46" s="249"/>
      <c r="F46" s="250" t="str">
        <f>IFERROR(VLOOKUP($B$5,몬스터!$C$7:$X$312,16,FALSE),0)&amp;"%"</f>
        <v>20%</v>
      </c>
      <c r="G46" s="251"/>
      <c r="H46" s="137"/>
      <c r="I46" s="137"/>
      <c r="J46" s="137"/>
      <c r="K46" s="137"/>
      <c r="L46" s="137"/>
      <c r="M46" s="211" t="s">
        <v>4315</v>
      </c>
      <c r="N46" s="212"/>
      <c r="O46" s="212"/>
      <c r="P46" s="255">
        <f>IFERROR(VLOOKUP($P$5,'PC DATA(대차대조표)'!$A$3:$J$308,6,FALSE),"-")</f>
        <v>0</v>
      </c>
      <c r="Q46" s="255"/>
      <c r="R46" s="256"/>
      <c r="S46" s="137"/>
    </row>
    <row r="47" spans="1:19" ht="21.95" customHeight="1">
      <c r="A47" s="137"/>
      <c r="B47" s="248" t="str">
        <f>IFERROR(VLOOKUP($B$5,몬스터!$C$7:$X$312,17,FALSE),"-")</f>
        <v>왜 이제 왔어?</v>
      </c>
      <c r="C47" s="249"/>
      <c r="D47" s="249"/>
      <c r="E47" s="249"/>
      <c r="F47" s="250" t="str">
        <f>IFERROR(VLOOKUP($B$5,몬스터!$C$7:$X$312,18,FALSE),0)&amp;"%"</f>
        <v>25%</v>
      </c>
      <c r="G47" s="251"/>
      <c r="H47" s="137"/>
      <c r="I47" s="137"/>
      <c r="J47" s="137"/>
      <c r="K47" s="137"/>
      <c r="L47" s="137"/>
      <c r="M47" s="211" t="s">
        <v>4318</v>
      </c>
      <c r="N47" s="212"/>
      <c r="O47" s="212"/>
      <c r="P47" s="255">
        <f>IFERROR(VLOOKUP($P$5,'PC DATA(대차대조표)'!$A$3:$J$308,8,FALSE),"-")</f>
        <v>0</v>
      </c>
      <c r="Q47" s="255"/>
      <c r="R47" s="256"/>
      <c r="S47" s="137"/>
    </row>
    <row r="48" spans="1:19" ht="21.95" customHeight="1">
      <c r="A48" s="137"/>
      <c r="B48" s="248" t="str">
        <f>IFERROR(VLOOKUP($B$5,몬스터!$C$7:$X$312,19,FALSE),"-")</f>
        <v>때리지 마.</v>
      </c>
      <c r="C48" s="249"/>
      <c r="D48" s="249"/>
      <c r="E48" s="249"/>
      <c r="F48" s="250" t="str">
        <f>IFERROR(VLOOKUP($B$5,몬스터!$C$7:$X$312,20,FALSE),0)&amp;"%"</f>
        <v>30%</v>
      </c>
      <c r="G48" s="251"/>
      <c r="H48" s="137"/>
      <c r="I48" s="137"/>
      <c r="J48" s="137"/>
      <c r="K48" s="137"/>
      <c r="L48" s="137"/>
      <c r="M48" s="211" t="s">
        <v>4335</v>
      </c>
      <c r="N48" s="212"/>
      <c r="O48" s="212"/>
      <c r="P48" s="255" t="str">
        <f>IFERROR(VLOOKUP($P$5,'PC DATA(대차대조표)'!$A$3:$J$308,10,FALSE),"-")</f>
        <v>선의 안정 장치 1회 소진·자아마모 수치는 유지하고 입력 흔들림 10초 완화</v>
      </c>
      <c r="Q48" s="255"/>
      <c r="R48" s="256"/>
      <c r="S48" s="137"/>
    </row>
    <row r="49" spans="1:19" ht="21.95" customHeight="1">
      <c r="A49" s="137"/>
      <c r="B49" s="143"/>
      <c r="C49" s="144"/>
      <c r="D49" s="144"/>
      <c r="E49" s="144"/>
      <c r="F49" s="144"/>
      <c r="G49" s="145"/>
      <c r="H49" s="137"/>
      <c r="I49" s="137"/>
      <c r="J49" s="137"/>
      <c r="K49" s="137"/>
      <c r="L49" s="137"/>
      <c r="M49" s="143"/>
      <c r="N49" s="144"/>
      <c r="O49" s="144"/>
      <c r="P49" s="144"/>
      <c r="Q49" s="144"/>
      <c r="R49" s="145"/>
      <c r="S49" s="137"/>
    </row>
    <row r="50" spans="1:19" ht="21.95" customHeight="1">
      <c r="A50" s="137"/>
      <c r="B50" s="257" t="s">
        <v>3230</v>
      </c>
      <c r="C50" s="258"/>
      <c r="D50" s="258"/>
      <c r="E50" s="258"/>
      <c r="F50" s="258"/>
      <c r="G50" s="259"/>
      <c r="H50" s="137"/>
      <c r="I50" s="137"/>
      <c r="J50" s="137"/>
      <c r="K50" s="137"/>
      <c r="L50" s="137"/>
      <c r="M50" s="260" t="s">
        <v>3108</v>
      </c>
      <c r="N50" s="261"/>
      <c r="O50" s="261"/>
      <c r="P50" s="261"/>
      <c r="Q50" s="261"/>
      <c r="R50" s="262"/>
      <c r="S50" s="137"/>
    </row>
    <row r="51" spans="1:19" ht="21.95" customHeight="1">
      <c r="A51" s="137"/>
      <c r="B51" s="211" t="s">
        <v>3304</v>
      </c>
      <c r="C51" s="212"/>
      <c r="D51" s="255" t="str">
        <f>IFERROR(VLOOKUP($B$50,'스킬 DATA'!$E$5:$AB$215,4,FALSE),"-")</f>
        <v>액티브</v>
      </c>
      <c r="E51" s="255"/>
      <c r="F51" s="255"/>
      <c r="G51" s="256"/>
      <c r="H51" s="137"/>
      <c r="I51" s="137"/>
      <c r="J51" s="137"/>
      <c r="K51" s="137"/>
      <c r="L51" s="137"/>
      <c r="M51" s="211" t="s">
        <v>3304</v>
      </c>
      <c r="N51" s="212"/>
      <c r="O51" s="255" t="str">
        <f>IFERROR(VLOOKUP($M$50,'스킬 DATA'!$E$5:$AB$215,4,FALSE),"-")</f>
        <v>액티브</v>
      </c>
      <c r="P51" s="255"/>
      <c r="Q51" s="255"/>
      <c r="R51" s="256"/>
      <c r="S51" s="137"/>
    </row>
    <row r="52" spans="1:19" ht="42" customHeight="1">
      <c r="A52" s="137"/>
      <c r="B52" s="211" t="s">
        <v>4336</v>
      </c>
      <c r="C52" s="212"/>
      <c r="D52" s="255" t="str">
        <f>IFERROR(VLOOKUP($B$50,'스킬 DATA'!$E$5:$AB$215,2,FALSE),"-")</f>
        <v>'공격 중지·접근' 행동을 수행해 위치·전투 리듬을 변화시킴.</v>
      </c>
      <c r="E52" s="255"/>
      <c r="F52" s="255"/>
      <c r="G52" s="256"/>
      <c r="H52" s="137"/>
      <c r="I52" s="137"/>
      <c r="J52" s="137"/>
      <c r="K52" s="137"/>
      <c r="L52" s="137"/>
      <c r="M52" s="211" t="s">
        <v>4336</v>
      </c>
      <c r="N52" s="212"/>
      <c r="O52" s="255" t="str">
        <f>IFERROR(VLOOKUP($M$50,'스킬 DATA'!$E$5:$AB$215,2,FALSE),"-")</f>
        <v>근거리 사랑의 매와 원거리 보랏빛 농구공을 빠르게 전환해 보스의 거리별 기억 패턴에 대응함.</v>
      </c>
      <c r="P52" s="255"/>
      <c r="Q52" s="255"/>
      <c r="R52" s="256"/>
      <c r="S52" s="137"/>
    </row>
    <row r="53" spans="1:19" ht="21.95" customHeight="1">
      <c r="A53" s="137"/>
      <c r="B53" s="143"/>
      <c r="C53" s="144"/>
      <c r="D53" s="144"/>
      <c r="E53" s="144"/>
      <c r="F53" s="144"/>
      <c r="G53" s="145"/>
      <c r="H53" s="137"/>
      <c r="I53" s="137"/>
      <c r="J53" s="137"/>
      <c r="K53" s="137"/>
      <c r="L53" s="137"/>
      <c r="M53" s="143"/>
      <c r="N53" s="144"/>
      <c r="O53" s="144"/>
      <c r="P53" s="144"/>
      <c r="Q53" s="144"/>
      <c r="R53" s="145"/>
      <c r="S53" s="137"/>
    </row>
    <row r="54" spans="1:19" ht="42" customHeight="1">
      <c r="A54" s="137"/>
      <c r="B54" s="211" t="s">
        <v>3291</v>
      </c>
      <c r="C54" s="212"/>
      <c r="D54" s="255" t="str">
        <f>IFERROR(VLOOKUP($B$50,'스킬 DATA'!$E$5:$AB$215,8,FALSE),"-")</f>
        <v>현재 페이즈에서 사용 가능·가중치 판정</v>
      </c>
      <c r="E54" s="255"/>
      <c r="F54" s="255"/>
      <c r="G54" s="256"/>
      <c r="H54" s="137"/>
      <c r="I54" s="137"/>
      <c r="J54" s="137"/>
      <c r="K54" s="137"/>
      <c r="L54" s="137"/>
      <c r="M54" s="211" t="s">
        <v>3291</v>
      </c>
      <c r="N54" s="212"/>
      <c r="O54" s="255" t="str">
        <f>IFERROR(VLOOKUP($M$50,'스킬 DATA'!$E$5:$AB$215,8,FALSE),"-")</f>
        <v>보유 무기 2종</v>
      </c>
      <c r="P54" s="255"/>
      <c r="Q54" s="255"/>
      <c r="R54" s="256"/>
      <c r="S54" s="137"/>
    </row>
    <row r="55" spans="1:19" ht="21.95" customHeight="1">
      <c r="A55" s="137"/>
      <c r="B55" s="211" t="s">
        <v>3310</v>
      </c>
      <c r="C55" s="212"/>
      <c r="D55" s="255">
        <f>IFERROR(VLOOKUP($B$50,'스킬 DATA'!$E$5:$AB$215,10,FALSE),"-")</f>
        <v>0</v>
      </c>
      <c r="E55" s="255"/>
      <c r="F55" s="255"/>
      <c r="G55" s="256"/>
      <c r="H55" s="137"/>
      <c r="I55" s="137"/>
      <c r="J55" s="137"/>
      <c r="K55" s="137"/>
      <c r="L55" s="137"/>
      <c r="M55" s="211" t="s">
        <v>3310</v>
      </c>
      <c r="N55" s="212"/>
      <c r="O55" s="255">
        <f>IFERROR(VLOOKUP($M$50,'스킬 DATA'!$E$5:$AB$215,10,FALSE),"-")</f>
        <v>0</v>
      </c>
      <c r="P55" s="255"/>
      <c r="Q55" s="255"/>
      <c r="R55" s="256"/>
      <c r="S55" s="137"/>
    </row>
    <row r="56" spans="1:19" ht="21.95" customHeight="1">
      <c r="A56" s="137"/>
      <c r="B56" s="211" t="s">
        <v>3316</v>
      </c>
      <c r="C56" s="212"/>
      <c r="D56" s="255">
        <f>IFERROR(VLOOKUP($B$50,'스킬 DATA'!$E$5:$AB$215,16,FALSE),"-")</f>
        <v>8.6</v>
      </c>
      <c r="E56" s="255"/>
      <c r="F56" s="255"/>
      <c r="G56" s="256"/>
      <c r="H56" s="137"/>
      <c r="I56" s="137"/>
      <c r="J56" s="137"/>
      <c r="K56" s="137"/>
      <c r="L56" s="137"/>
      <c r="M56" s="211" t="s">
        <v>3316</v>
      </c>
      <c r="N56" s="212"/>
      <c r="O56" s="255">
        <f>IFERROR(VLOOKUP($M$50,'스킬 DATA'!$E$5:$AB$215,16,FALSE),"-")</f>
        <v>0.8</v>
      </c>
      <c r="P56" s="255"/>
      <c r="Q56" s="255"/>
      <c r="R56" s="256"/>
      <c r="S56" s="137"/>
    </row>
    <row r="57" spans="1:19" ht="21.95" customHeight="1">
      <c r="A57" s="137"/>
      <c r="B57" s="211" t="s">
        <v>4337</v>
      </c>
      <c r="C57" s="212"/>
      <c r="D57" s="255">
        <f>IFERROR(VLOOKUP($B$50,'스킬 DATA'!$E$5:$AB$215,17,FALSE),"-")</f>
        <v>0.9</v>
      </c>
      <c r="E57" s="255"/>
      <c r="F57" s="255"/>
      <c r="G57" s="256"/>
      <c r="H57" s="137"/>
      <c r="I57" s="137"/>
      <c r="J57" s="137"/>
      <c r="K57" s="137"/>
      <c r="L57" s="137"/>
      <c r="M57" s="211" t="s">
        <v>4337</v>
      </c>
      <c r="N57" s="212"/>
      <c r="O57" s="255">
        <f>IFERROR(VLOOKUP($M$50,'스킬 DATA'!$E$5:$AB$215,17,FALSE),"-")</f>
        <v>0.15</v>
      </c>
      <c r="P57" s="255"/>
      <c r="Q57" s="255"/>
      <c r="R57" s="256"/>
      <c r="S57" s="137"/>
    </row>
    <row r="58" spans="1:19" ht="21.95" customHeight="1">
      <c r="A58" s="137"/>
      <c r="B58" s="211" t="s">
        <v>4338</v>
      </c>
      <c r="C58" s="212"/>
      <c r="D58" s="255" t="str">
        <f>IFERROR(VLOOKUP($B$50,'스킬 DATA'!$E$5:$AB$215,18,FALSE),"-")</f>
        <v>없음</v>
      </c>
      <c r="E58" s="255"/>
      <c r="F58" s="255"/>
      <c r="G58" s="256"/>
      <c r="H58" s="137"/>
      <c r="I58" s="137"/>
      <c r="J58" s="137"/>
      <c r="K58" s="137"/>
      <c r="L58" s="137"/>
      <c r="M58" s="211" t="s">
        <v>4338</v>
      </c>
      <c r="N58" s="212"/>
      <c r="O58" s="255" t="str">
        <f>IFERROR(VLOOKUP($M$50,'스킬 DATA'!$E$5:$AB$215,18,FALSE),"-")</f>
        <v>장비 슬롯</v>
      </c>
      <c r="P58" s="255"/>
      <c r="Q58" s="255"/>
      <c r="R58" s="256"/>
      <c r="S58" s="137"/>
    </row>
    <row r="59" spans="1:19" ht="21.95" customHeight="1">
      <c r="A59" s="137"/>
      <c r="B59" s="215" t="s">
        <v>4339</v>
      </c>
      <c r="C59" s="216"/>
      <c r="D59" s="263">
        <f>IFERROR(VLOOKUP($B$50,'스킬 DATA'!$E$5:$AB$215,19,FALSE),"-")</f>
        <v>0</v>
      </c>
      <c r="E59" s="263"/>
      <c r="F59" s="263"/>
      <c r="G59" s="264"/>
      <c r="H59" s="137"/>
      <c r="I59" s="137"/>
      <c r="J59" s="137"/>
      <c r="K59" s="137"/>
      <c r="L59" s="137"/>
      <c r="M59" s="215" t="s">
        <v>4339</v>
      </c>
      <c r="N59" s="216"/>
      <c r="O59" s="263">
        <f>IFERROR(VLOOKUP($M$50,'스킬 DATA'!$E$5:$AB$215,19,FALSE),"-")</f>
        <v>1</v>
      </c>
      <c r="P59" s="263"/>
      <c r="Q59" s="263"/>
      <c r="R59" s="264"/>
      <c r="S59" s="137"/>
    </row>
    <row r="60" spans="1:19" ht="21.95" customHeight="1">
      <c r="A60" s="137"/>
      <c r="B60" s="137"/>
      <c r="C60" s="137"/>
      <c r="D60" s="137"/>
      <c r="E60" s="137"/>
      <c r="F60" s="137"/>
      <c r="G60" s="137"/>
      <c r="H60" s="137"/>
      <c r="I60" s="137"/>
      <c r="J60" s="137"/>
      <c r="K60" s="137"/>
      <c r="L60" s="137"/>
      <c r="M60" s="137"/>
      <c r="N60" s="137"/>
      <c r="O60" s="137"/>
      <c r="P60" s="137"/>
      <c r="Q60" s="137"/>
      <c r="R60" s="137"/>
      <c r="S60" s="137"/>
    </row>
    <row r="61" spans="1:19" ht="21.95" customHeight="1">
      <c r="A61" s="137"/>
      <c r="B61" s="137"/>
      <c r="C61" s="137"/>
      <c r="D61" s="137"/>
      <c r="E61" s="137"/>
      <c r="F61" s="137"/>
      <c r="G61" s="137"/>
      <c r="H61" s="137"/>
      <c r="I61" s="137"/>
      <c r="J61" s="137"/>
      <c r="K61" s="137"/>
      <c r="L61" s="137"/>
      <c r="M61" s="137"/>
      <c r="N61" s="137"/>
      <c r="O61" s="137"/>
      <c r="P61" s="137"/>
      <c r="Q61" s="137"/>
      <c r="R61" s="137"/>
      <c r="S61" s="137"/>
    </row>
    <row r="62" spans="1:19" ht="21.95" customHeight="1">
      <c r="A62" s="137"/>
      <c r="B62" s="225" t="s">
        <v>4340</v>
      </c>
      <c r="C62" s="225"/>
      <c r="D62" s="225"/>
      <c r="E62" s="225"/>
      <c r="F62" s="225"/>
      <c r="G62" s="225"/>
      <c r="H62" s="225"/>
      <c r="I62" s="225"/>
      <c r="J62" s="225"/>
      <c r="K62" s="225"/>
      <c r="L62" s="225"/>
      <c r="M62" s="225"/>
      <c r="N62" s="225"/>
      <c r="O62" s="225"/>
      <c r="P62" s="225"/>
      <c r="Q62" s="225"/>
      <c r="R62" s="225"/>
      <c r="S62" s="137"/>
    </row>
    <row r="63" spans="1:19" ht="51.95" customHeight="1">
      <c r="A63" s="137"/>
      <c r="B63" s="265" t="s">
        <v>4341</v>
      </c>
      <c r="C63" s="265"/>
      <c r="D63" s="265"/>
      <c r="E63" s="265"/>
      <c r="F63" s="265"/>
      <c r="G63" s="266" t="str">
        <f>IFERROR(VLOOKUP($B$5,몬스터!$C$7:$X$312,22,FALSE),"-")</f>
        <v>체육 매트·농구 골대 갈비뼈·빈 교복이 강당처럼 융합된 변혜서의 보스체. 별 모양 우정 목걸이만 심장처럼 보랏빛으로 빛난다.</v>
      </c>
      <c r="H63" s="266"/>
      <c r="I63" s="266"/>
      <c r="J63" s="266"/>
      <c r="K63" s="266"/>
      <c r="L63" s="266"/>
      <c r="M63" s="266"/>
      <c r="N63" s="266"/>
      <c r="O63" s="266"/>
      <c r="P63" s="266"/>
      <c r="Q63" s="266"/>
      <c r="R63" s="266"/>
      <c r="S63" s="137"/>
    </row>
    <row r="64" spans="1:19" ht="21.95" customHeight="1">
      <c r="A64" s="137"/>
      <c r="B64" s="137"/>
      <c r="C64" s="137"/>
      <c r="D64" s="137"/>
      <c r="E64" s="137"/>
      <c r="F64" s="137"/>
      <c r="G64" s="137"/>
      <c r="H64" s="137"/>
      <c r="I64" s="137"/>
      <c r="J64" s="137"/>
      <c r="K64" s="137"/>
      <c r="L64" s="137"/>
      <c r="M64" s="137"/>
      <c r="N64" s="137"/>
      <c r="O64" s="137"/>
      <c r="P64" s="137"/>
      <c r="Q64" s="137"/>
      <c r="R64" s="137"/>
      <c r="S64" s="137"/>
    </row>
    <row r="65" spans="1:19" ht="21.95" customHeight="1">
      <c r="A65" s="137"/>
      <c r="B65" s="265" t="s">
        <v>4342</v>
      </c>
      <c r="C65" s="265"/>
      <c r="D65" s="265"/>
      <c r="E65" s="265"/>
      <c r="F65" s="265"/>
      <c r="G65" s="267" t="str">
        <f>IF($E$39&gt;0,"차한해 공격 지표가 몬스터 방어력을 상회함. ","차한해 공격 지표가 몬스터 방어력 이하임. ")&amp;IF($P$39&gt;0,"몬스터 공격 지표가 차한해 방어력을 상회함.","몬스터 공격 지표가 차한해 방어력 이하임.")</f>
        <v>차한해 공격 지표가 몬스터 방어력을 상회함. 몬스터 공격 지표가 차한해 방어력 이하임.</v>
      </c>
      <c r="H65" s="267"/>
      <c r="I65" s="267"/>
      <c r="J65" s="267"/>
      <c r="K65" s="267"/>
      <c r="L65" s="267"/>
      <c r="M65" s="267"/>
      <c r="N65" s="267"/>
      <c r="O65" s="267"/>
      <c r="P65" s="267"/>
      <c r="Q65" s="267"/>
      <c r="R65" s="267"/>
      <c r="S65" s="137"/>
    </row>
    <row r="66" spans="1:19" ht="21.95" customHeight="1">
      <c r="A66" s="137"/>
      <c r="B66" s="137"/>
      <c r="C66" s="137"/>
      <c r="D66" s="137"/>
      <c r="E66" s="137"/>
      <c r="F66" s="137"/>
      <c r="G66" s="267"/>
      <c r="H66" s="267"/>
      <c r="I66" s="267"/>
      <c r="J66" s="267"/>
      <c r="K66" s="267"/>
      <c r="L66" s="267"/>
      <c r="M66" s="267"/>
      <c r="N66" s="267"/>
      <c r="O66" s="267"/>
      <c r="P66" s="267"/>
      <c r="Q66" s="267"/>
      <c r="R66" s="267"/>
      <c r="S66" s="137"/>
    </row>
    <row r="67" spans="1:19" ht="21.95" customHeight="1">
      <c r="A67" s="137"/>
      <c r="B67" s="137"/>
      <c r="C67" s="137"/>
      <c r="D67" s="137"/>
      <c r="E67" s="137"/>
      <c r="F67" s="137"/>
      <c r="G67" s="267"/>
      <c r="H67" s="267"/>
      <c r="I67" s="267"/>
      <c r="J67" s="267"/>
      <c r="K67" s="267"/>
      <c r="L67" s="267"/>
      <c r="M67" s="267"/>
      <c r="N67" s="267"/>
      <c r="O67" s="267"/>
      <c r="P67" s="267"/>
      <c r="Q67" s="267"/>
      <c r="R67" s="267"/>
      <c r="S67" s="137"/>
    </row>
    <row r="68" spans="1:19" ht="21.95" customHeight="1">
      <c r="A68" s="137"/>
      <c r="B68" s="137"/>
      <c r="C68" s="137"/>
      <c r="D68" s="137"/>
      <c r="E68" s="137"/>
      <c r="F68" s="137"/>
      <c r="G68" s="137"/>
      <c r="H68" s="137"/>
      <c r="I68" s="137"/>
      <c r="J68" s="137"/>
      <c r="K68" s="137"/>
      <c r="L68" s="137"/>
      <c r="M68" s="137"/>
      <c r="N68" s="137"/>
      <c r="O68" s="137"/>
      <c r="P68" s="137"/>
      <c r="Q68" s="137"/>
      <c r="R68" s="137"/>
      <c r="S68" s="137"/>
    </row>
    <row r="69" spans="1:19" ht="21.95" customHeight="1">
      <c r="A69" s="137"/>
      <c r="B69" s="195" t="s">
        <v>4343</v>
      </c>
      <c r="C69" s="195"/>
      <c r="D69" s="195"/>
      <c r="E69" s="195"/>
      <c r="F69" s="195"/>
      <c r="G69" s="195"/>
      <c r="H69" s="195"/>
      <c r="I69" s="195"/>
      <c r="J69" s="195"/>
      <c r="K69" s="195"/>
      <c r="L69" s="195"/>
      <c r="M69" s="195"/>
      <c r="N69" s="195"/>
      <c r="O69" s="195"/>
      <c r="P69" s="195"/>
      <c r="Q69" s="195"/>
      <c r="R69" s="195"/>
      <c r="S69" s="137"/>
    </row>
    <row r="70" spans="1:19" ht="21.95" customHeight="1">
      <c r="A70" s="137"/>
      <c r="B70" s="195"/>
      <c r="C70" s="195"/>
      <c r="D70" s="195"/>
      <c r="E70" s="195"/>
      <c r="F70" s="195"/>
      <c r="G70" s="195"/>
      <c r="H70" s="195"/>
      <c r="I70" s="195"/>
      <c r="J70" s="195"/>
      <c r="K70" s="195"/>
      <c r="L70" s="195"/>
      <c r="M70" s="195"/>
      <c r="N70" s="195"/>
      <c r="O70" s="195"/>
      <c r="P70" s="195"/>
      <c r="Q70" s="195"/>
      <c r="R70" s="195"/>
      <c r="S70" s="137"/>
    </row>
    <row r="71" spans="1:19" ht="21.95" customHeight="1">
      <c r="A71" s="137"/>
      <c r="B71" s="137"/>
      <c r="C71" s="137"/>
      <c r="D71" s="137"/>
      <c r="E71" s="137"/>
      <c r="F71" s="137"/>
      <c r="G71" s="137"/>
      <c r="H71" s="137"/>
      <c r="I71" s="137"/>
      <c r="J71" s="137"/>
      <c r="K71" s="137"/>
      <c r="L71" s="137"/>
      <c r="M71" s="137"/>
      <c r="N71" s="137"/>
      <c r="O71" s="137"/>
      <c r="P71" s="137"/>
      <c r="Q71" s="137"/>
      <c r="R71" s="137"/>
      <c r="S71" s="137"/>
    </row>
    <row r="72" spans="1:19" ht="21.95" customHeight="1">
      <c r="A72" s="137"/>
      <c r="B72" s="137"/>
      <c r="C72" s="137"/>
      <c r="D72" s="137"/>
      <c r="E72" s="137"/>
      <c r="F72" s="137"/>
      <c r="G72" s="137"/>
      <c r="H72" s="137"/>
      <c r="I72" s="137"/>
      <c r="J72" s="137"/>
      <c r="K72" s="137"/>
      <c r="L72" s="137"/>
      <c r="M72" s="137"/>
      <c r="N72" s="137"/>
      <c r="O72" s="137"/>
      <c r="P72" s="137"/>
      <c r="Q72" s="137"/>
      <c r="R72" s="137"/>
      <c r="S72" s="137"/>
    </row>
    <row r="73" spans="1:19" ht="21.95" customHeight="1">
      <c r="A73" s="137"/>
      <c r="B73" s="137"/>
      <c r="C73" s="137"/>
      <c r="D73" s="137"/>
      <c r="E73" s="137"/>
      <c r="F73" s="137"/>
      <c r="G73" s="137"/>
      <c r="H73" s="137"/>
      <c r="I73" s="137"/>
      <c r="J73" s="137"/>
      <c r="K73" s="137"/>
      <c r="L73" s="137"/>
      <c r="M73" s="137"/>
      <c r="N73" s="137"/>
      <c r="O73" s="137"/>
      <c r="P73" s="137"/>
      <c r="Q73" s="137"/>
      <c r="R73" s="137"/>
      <c r="S73" s="137"/>
    </row>
    <row r="74" spans="1:19" ht="21.95" customHeight="1">
      <c r="A74" s="137"/>
      <c r="B74" s="137"/>
      <c r="C74" s="137"/>
      <c r="D74" s="137"/>
      <c r="E74" s="137"/>
      <c r="F74" s="137"/>
      <c r="G74" s="137"/>
      <c r="H74" s="137"/>
      <c r="I74" s="137"/>
      <c r="J74" s="137"/>
      <c r="K74" s="137"/>
      <c r="L74" s="137"/>
      <c r="M74" s="137"/>
      <c r="N74" s="137"/>
      <c r="O74" s="137"/>
      <c r="P74" s="137"/>
      <c r="Q74" s="137"/>
      <c r="R74" s="137"/>
      <c r="S74" s="137"/>
    </row>
    <row r="75" spans="1:19" ht="21.95" customHeight="1">
      <c r="A75" s="137"/>
      <c r="B75" s="137"/>
      <c r="C75" s="137"/>
      <c r="D75" s="137"/>
      <c r="E75" s="137"/>
      <c r="F75" s="137"/>
      <c r="G75" s="137"/>
      <c r="H75" s="137"/>
      <c r="I75" s="137"/>
      <c r="J75" s="137"/>
      <c r="K75" s="137"/>
      <c r="L75" s="137"/>
      <c r="M75" s="137"/>
      <c r="N75" s="137"/>
      <c r="O75" s="137"/>
      <c r="P75" s="137"/>
      <c r="Q75" s="137"/>
      <c r="R75" s="137"/>
      <c r="S75" s="137"/>
    </row>
    <row r="76" spans="1:19" ht="21.95" customHeight="1">
      <c r="A76" s="137"/>
      <c r="B76" s="137"/>
      <c r="C76" s="137"/>
      <c r="D76" s="137"/>
      <c r="E76" s="137"/>
      <c r="F76" s="137"/>
      <c r="G76" s="137"/>
      <c r="H76" s="137"/>
      <c r="I76" s="137"/>
      <c r="J76" s="137"/>
      <c r="K76" s="137"/>
      <c r="L76" s="137"/>
      <c r="M76" s="137"/>
      <c r="N76" s="137"/>
      <c r="O76" s="137"/>
      <c r="P76" s="137"/>
      <c r="Q76" s="137"/>
      <c r="R76" s="137"/>
      <c r="S76" s="137"/>
    </row>
    <row r="77" spans="1:19" ht="21.95" customHeight="1">
      <c r="A77" s="137"/>
      <c r="B77" s="137"/>
      <c r="C77" s="137"/>
      <c r="D77" s="137"/>
      <c r="E77" s="137"/>
      <c r="F77" s="137"/>
      <c r="G77" s="137"/>
      <c r="H77" s="137"/>
      <c r="I77" s="137"/>
      <c r="J77" s="137"/>
      <c r="K77" s="137"/>
      <c r="L77" s="137"/>
      <c r="M77" s="137"/>
      <c r="N77" s="137"/>
      <c r="O77" s="137"/>
      <c r="P77" s="137"/>
      <c r="Q77" s="137"/>
      <c r="R77" s="137"/>
      <c r="S77" s="137"/>
    </row>
    <row r="78" spans="1:19" ht="21.95" customHeight="1">
      <c r="A78" s="137"/>
      <c r="B78" s="137"/>
      <c r="C78" s="137"/>
      <c r="D78" s="137"/>
      <c r="E78" s="137"/>
      <c r="F78" s="137"/>
      <c r="G78" s="137"/>
      <c r="H78" s="137"/>
      <c r="I78" s="137"/>
      <c r="J78" s="137"/>
      <c r="K78" s="137"/>
      <c r="L78" s="137"/>
      <c r="M78" s="137"/>
      <c r="N78" s="137"/>
      <c r="O78" s="137"/>
      <c r="P78" s="137"/>
      <c r="Q78" s="137"/>
      <c r="R78" s="137"/>
      <c r="S78" s="137"/>
    </row>
    <row r="100" spans="27:31">
      <c r="AA100" s="142" t="s">
        <v>2242</v>
      </c>
      <c r="AB100" s="142">
        <v>1</v>
      </c>
      <c r="AC100" s="142" t="s">
        <v>2148</v>
      </c>
      <c r="AD100" s="142" t="s">
        <v>3085</v>
      </c>
      <c r="AE100" s="142" t="str">
        <f>IFERROR(VLOOKUP($B$5,몬스터!$C$7:$X$312,13,FALSE),"")</f>
        <v>아직 안 끝났어</v>
      </c>
    </row>
    <row r="101" spans="27:31">
      <c r="AA101" s="142" t="s">
        <v>2247</v>
      </c>
      <c r="AB101" s="142">
        <v>2</v>
      </c>
      <c r="AC101" s="142" t="s">
        <v>2126</v>
      </c>
      <c r="AD101" s="142" t="s">
        <v>3087</v>
      </c>
      <c r="AE101" s="142" t="str">
        <f>IFERROR(VLOOKUP($B$5,몬스터!$C$7:$X$312,15,FALSE),"")</f>
        <v>공은 돌아온다</v>
      </c>
    </row>
    <row r="102" spans="27:31">
      <c r="AA102" s="142" t="s">
        <v>2252</v>
      </c>
      <c r="AB102" s="142">
        <v>3</v>
      </c>
      <c r="AC102" s="142" t="s">
        <v>2157</v>
      </c>
      <c r="AD102" s="142" t="s">
        <v>3350</v>
      </c>
      <c r="AE102" s="142" t="str">
        <f>IFERROR(VLOOKUP($B$5,몬스터!$C$7:$X$312,17,FALSE),"")</f>
        <v>왜 이제 왔어?</v>
      </c>
    </row>
    <row r="103" spans="27:31">
      <c r="AA103" s="142" t="s">
        <v>2257</v>
      </c>
      <c r="AB103" s="142">
        <v>4</v>
      </c>
      <c r="AC103" s="142" t="s">
        <v>2162</v>
      </c>
      <c r="AD103" s="142" t="s">
        <v>3361</v>
      </c>
      <c r="AE103" s="142" t="str">
        <f>IFERROR(VLOOKUP($B$5,몬스터!$C$7:$X$312,19,FALSE),"")</f>
        <v>때리지 마.</v>
      </c>
    </row>
    <row r="104" spans="27:31">
      <c r="AA104" s="142" t="s">
        <v>2261</v>
      </c>
      <c r="AB104" s="142">
        <v>5</v>
      </c>
      <c r="AC104" s="142"/>
      <c r="AD104" s="142" t="s">
        <v>3371</v>
      </c>
      <c r="AE104" s="142"/>
    </row>
    <row r="105" spans="27:31">
      <c r="AA105" s="142" t="s">
        <v>2265</v>
      </c>
      <c r="AB105" s="142">
        <v>6</v>
      </c>
      <c r="AC105" s="142"/>
      <c r="AD105" s="142" t="s">
        <v>3090</v>
      </c>
      <c r="AE105" s="142"/>
    </row>
    <row r="106" spans="27:31">
      <c r="AA106" s="142" t="s">
        <v>2270</v>
      </c>
      <c r="AB106" s="142">
        <v>7</v>
      </c>
      <c r="AC106" s="142"/>
      <c r="AD106" s="142" t="s">
        <v>3091</v>
      </c>
      <c r="AE106" s="142"/>
    </row>
    <row r="107" spans="27:31">
      <c r="AA107" s="142" t="s">
        <v>2274</v>
      </c>
      <c r="AB107" s="142">
        <v>8</v>
      </c>
      <c r="AC107" s="142"/>
      <c r="AD107" s="142" t="s">
        <v>3092</v>
      </c>
      <c r="AE107" s="142"/>
    </row>
    <row r="108" spans="27:31">
      <c r="AA108" s="142" t="s">
        <v>2279</v>
      </c>
      <c r="AB108" s="142">
        <v>9</v>
      </c>
      <c r="AC108" s="142"/>
      <c r="AD108" s="142" t="s">
        <v>3409</v>
      </c>
      <c r="AE108" s="142"/>
    </row>
    <row r="109" spans="27:31">
      <c r="AA109" s="142" t="s">
        <v>2284</v>
      </c>
      <c r="AB109" s="142">
        <v>10</v>
      </c>
      <c r="AC109" s="142"/>
      <c r="AD109" s="142" t="s">
        <v>3420</v>
      </c>
      <c r="AE109" s="142"/>
    </row>
    <row r="110" spans="27:31">
      <c r="AA110" s="142" t="s">
        <v>2288</v>
      </c>
      <c r="AB110" s="142">
        <v>11</v>
      </c>
      <c r="AC110" s="142"/>
      <c r="AD110" s="142" t="s">
        <v>3094</v>
      </c>
      <c r="AE110" s="142"/>
    </row>
    <row r="111" spans="27:31">
      <c r="AA111" s="142" t="s">
        <v>2292</v>
      </c>
      <c r="AB111" s="142">
        <v>12</v>
      </c>
      <c r="AC111" s="142"/>
      <c r="AD111" s="142" t="s">
        <v>3095</v>
      </c>
      <c r="AE111" s="142"/>
    </row>
    <row r="112" spans="27:31">
      <c r="AA112" s="142" t="s">
        <v>2296</v>
      </c>
      <c r="AB112" s="142">
        <v>13</v>
      </c>
      <c r="AC112" s="142"/>
      <c r="AD112" s="142" t="s">
        <v>3096</v>
      </c>
      <c r="AE112" s="142"/>
    </row>
    <row r="113" spans="27:31">
      <c r="AA113" s="142" t="s">
        <v>2300</v>
      </c>
      <c r="AB113" s="142">
        <v>14</v>
      </c>
      <c r="AC113" s="142"/>
      <c r="AD113" s="142" t="s">
        <v>3097</v>
      </c>
      <c r="AE113" s="142"/>
    </row>
    <row r="114" spans="27:31">
      <c r="AA114" s="142" t="s">
        <v>2304</v>
      </c>
      <c r="AB114" s="142">
        <v>15</v>
      </c>
      <c r="AC114" s="142"/>
      <c r="AD114" s="142" t="s">
        <v>3098</v>
      </c>
      <c r="AE114" s="142"/>
    </row>
    <row r="115" spans="27:31">
      <c r="AA115" s="142" t="s">
        <v>2309</v>
      </c>
      <c r="AB115" s="142">
        <v>16</v>
      </c>
      <c r="AC115" s="142"/>
      <c r="AD115" s="142" t="s">
        <v>3099</v>
      </c>
      <c r="AE115" s="142"/>
    </row>
    <row r="116" spans="27:31">
      <c r="AA116" s="142" t="s">
        <v>2313</v>
      </c>
      <c r="AB116" s="142">
        <v>17</v>
      </c>
      <c r="AC116" s="142"/>
      <c r="AD116" s="142" t="s">
        <v>3100</v>
      </c>
      <c r="AE116" s="142"/>
    </row>
    <row r="117" spans="27:31">
      <c r="AA117" s="142" t="s">
        <v>2317</v>
      </c>
      <c r="AB117" s="142">
        <v>18</v>
      </c>
      <c r="AC117" s="142"/>
      <c r="AD117" s="142" t="s">
        <v>3101</v>
      </c>
      <c r="AE117" s="142"/>
    </row>
    <row r="118" spans="27:31">
      <c r="AA118" s="142" t="s">
        <v>2321</v>
      </c>
      <c r="AB118" s="142">
        <v>19</v>
      </c>
      <c r="AC118" s="142"/>
      <c r="AD118" s="142" t="s">
        <v>3102</v>
      </c>
      <c r="AE118" s="142"/>
    </row>
    <row r="119" spans="27:31">
      <c r="AA119" s="142" t="s">
        <v>2325</v>
      </c>
      <c r="AB119" s="142">
        <v>20</v>
      </c>
      <c r="AC119" s="142"/>
      <c r="AD119" s="142" t="s">
        <v>3516</v>
      </c>
      <c r="AE119" s="142"/>
    </row>
    <row r="120" spans="27:31">
      <c r="AA120" s="142" t="s">
        <v>2329</v>
      </c>
      <c r="AB120" s="142">
        <v>21</v>
      </c>
      <c r="AC120" s="142"/>
      <c r="AD120" s="142" t="s">
        <v>3526</v>
      </c>
      <c r="AE120" s="142"/>
    </row>
    <row r="121" spans="27:31">
      <c r="AA121" s="142" t="s">
        <v>2333</v>
      </c>
      <c r="AB121" s="142">
        <v>22</v>
      </c>
      <c r="AC121" s="142"/>
      <c r="AD121" s="142" t="s">
        <v>3104</v>
      </c>
      <c r="AE121" s="142"/>
    </row>
    <row r="122" spans="27:31">
      <c r="AA122" s="142" t="s">
        <v>2337</v>
      </c>
      <c r="AB122" s="142">
        <v>23</v>
      </c>
      <c r="AC122" s="142"/>
      <c r="AD122" s="142" t="s">
        <v>3105</v>
      </c>
      <c r="AE122" s="142"/>
    </row>
    <row r="123" spans="27:31">
      <c r="AA123" s="142" t="s">
        <v>2341</v>
      </c>
      <c r="AB123" s="142">
        <v>24</v>
      </c>
      <c r="AC123" s="142"/>
      <c r="AD123" s="142" t="s">
        <v>3106</v>
      </c>
      <c r="AE123" s="142"/>
    </row>
    <row r="124" spans="27:31">
      <c r="AA124" s="142" t="s">
        <v>2345</v>
      </c>
      <c r="AB124" s="142">
        <v>25</v>
      </c>
      <c r="AC124" s="142"/>
      <c r="AD124" s="142" t="s">
        <v>3107</v>
      </c>
      <c r="AE124" s="142"/>
    </row>
    <row r="125" spans="27:31">
      <c r="AA125" s="142" t="s">
        <v>2349</v>
      </c>
      <c r="AB125" s="142">
        <v>26</v>
      </c>
      <c r="AC125" s="142"/>
      <c r="AD125" s="142" t="s">
        <v>3108</v>
      </c>
      <c r="AE125" s="142"/>
    </row>
    <row r="126" spans="27:31">
      <c r="AA126" s="142" t="s">
        <v>2354</v>
      </c>
      <c r="AB126" s="142">
        <v>27</v>
      </c>
      <c r="AC126" s="142"/>
      <c r="AD126" s="142" t="s">
        <v>3579</v>
      </c>
      <c r="AE126" s="142"/>
    </row>
    <row r="127" spans="27:31">
      <c r="AA127" s="142" t="s">
        <v>2358</v>
      </c>
      <c r="AB127" s="142">
        <v>28</v>
      </c>
      <c r="AC127" s="142"/>
      <c r="AD127" s="142" t="s">
        <v>3586</v>
      </c>
      <c r="AE127" s="142"/>
    </row>
    <row r="128" spans="27:31">
      <c r="AA128" s="142" t="s">
        <v>2362</v>
      </c>
      <c r="AB128" s="142">
        <v>29</v>
      </c>
      <c r="AC128" s="142"/>
      <c r="AD128" s="142" t="s">
        <v>3109</v>
      </c>
      <c r="AE128" s="142"/>
    </row>
    <row r="129" spans="27:31">
      <c r="AA129" s="142" t="s">
        <v>2366</v>
      </c>
      <c r="AB129" s="142">
        <v>30</v>
      </c>
      <c r="AC129" s="142"/>
      <c r="AD129" s="142" t="s">
        <v>3603</v>
      </c>
      <c r="AE129" s="142"/>
    </row>
    <row r="130" spans="27:31">
      <c r="AA130" s="142" t="s">
        <v>2370</v>
      </c>
      <c r="AB130" s="142">
        <v>31</v>
      </c>
      <c r="AC130" s="142"/>
      <c r="AD130" s="142" t="s">
        <v>3615</v>
      </c>
      <c r="AE130" s="142"/>
    </row>
    <row r="131" spans="27:31">
      <c r="AA131" s="142" t="s">
        <v>2374</v>
      </c>
      <c r="AB131" s="142">
        <v>32</v>
      </c>
      <c r="AC131" s="142"/>
      <c r="AD131" s="142" t="s">
        <v>3627</v>
      </c>
      <c r="AE131" s="142"/>
    </row>
    <row r="132" spans="27:31">
      <c r="AA132" s="142" t="s">
        <v>2378</v>
      </c>
      <c r="AB132" s="142">
        <v>33</v>
      </c>
      <c r="AC132" s="142"/>
      <c r="AD132" s="142"/>
      <c r="AE132" s="142"/>
    </row>
    <row r="133" spans="27:31">
      <c r="AA133" s="142" t="s">
        <v>2382</v>
      </c>
      <c r="AB133" s="142">
        <v>34</v>
      </c>
      <c r="AC133" s="142"/>
      <c r="AD133" s="142"/>
      <c r="AE133" s="142"/>
    </row>
    <row r="134" spans="27:31">
      <c r="AA134" s="142" t="s">
        <v>2386</v>
      </c>
      <c r="AB134" s="142">
        <v>35</v>
      </c>
      <c r="AC134" s="142"/>
      <c r="AD134" s="142"/>
      <c r="AE134" s="142"/>
    </row>
    <row r="135" spans="27:31">
      <c r="AA135" s="142" t="s">
        <v>2390</v>
      </c>
      <c r="AB135" s="142">
        <v>36</v>
      </c>
      <c r="AC135" s="142"/>
      <c r="AD135" s="142"/>
      <c r="AE135" s="142"/>
    </row>
    <row r="136" spans="27:31">
      <c r="AA136" s="142" t="s">
        <v>2394</v>
      </c>
      <c r="AB136" s="142">
        <v>37</v>
      </c>
      <c r="AC136" s="142"/>
      <c r="AD136" s="142"/>
      <c r="AE136" s="142"/>
    </row>
    <row r="137" spans="27:31">
      <c r="AA137" s="142" t="s">
        <v>2398</v>
      </c>
      <c r="AB137" s="142">
        <v>38</v>
      </c>
      <c r="AC137" s="142"/>
      <c r="AD137" s="142"/>
      <c r="AE137" s="142"/>
    </row>
    <row r="138" spans="27:31">
      <c r="AA138" s="142" t="s">
        <v>2402</v>
      </c>
      <c r="AB138" s="142">
        <v>39</v>
      </c>
      <c r="AC138" s="142"/>
      <c r="AD138" s="142"/>
      <c r="AE138" s="142"/>
    </row>
    <row r="139" spans="27:31">
      <c r="AA139" s="142" t="s">
        <v>2406</v>
      </c>
      <c r="AB139" s="142">
        <v>40</v>
      </c>
      <c r="AC139" s="142"/>
      <c r="AD139" s="142"/>
      <c r="AE139" s="142"/>
    </row>
    <row r="140" spans="27:31">
      <c r="AA140" s="142" t="s">
        <v>2410</v>
      </c>
      <c r="AB140" s="142">
        <v>41</v>
      </c>
      <c r="AC140" s="142"/>
      <c r="AD140" s="142"/>
      <c r="AE140" s="142"/>
    </row>
    <row r="141" spans="27:31">
      <c r="AA141" s="142" t="s">
        <v>2414</v>
      </c>
      <c r="AB141" s="142">
        <v>42</v>
      </c>
      <c r="AC141" s="142"/>
      <c r="AD141" s="142"/>
      <c r="AE141" s="142"/>
    </row>
    <row r="142" spans="27:31">
      <c r="AA142" s="142" t="s">
        <v>2418</v>
      </c>
      <c r="AB142" s="142">
        <v>43</v>
      </c>
      <c r="AC142" s="142"/>
      <c r="AD142" s="142"/>
      <c r="AE142" s="142"/>
    </row>
    <row r="143" spans="27:31">
      <c r="AA143" s="142"/>
      <c r="AB143" s="142">
        <v>44</v>
      </c>
      <c r="AC143" s="142"/>
      <c r="AD143" s="142"/>
      <c r="AE143" s="142"/>
    </row>
    <row r="144" spans="27:31">
      <c r="AA144" s="142"/>
      <c r="AB144" s="142">
        <v>45</v>
      </c>
      <c r="AC144" s="142"/>
      <c r="AD144" s="142"/>
      <c r="AE144" s="142"/>
    </row>
    <row r="145" spans="27:31">
      <c r="AA145" s="142"/>
      <c r="AB145" s="142">
        <v>46</v>
      </c>
      <c r="AC145" s="142"/>
      <c r="AD145" s="142"/>
      <c r="AE145" s="142"/>
    </row>
    <row r="146" spans="27:31">
      <c r="AA146" s="142"/>
      <c r="AB146" s="142">
        <v>47</v>
      </c>
      <c r="AC146" s="142"/>
      <c r="AD146" s="142"/>
      <c r="AE146" s="142"/>
    </row>
    <row r="147" spans="27:31">
      <c r="AA147" s="142"/>
      <c r="AB147" s="142">
        <v>48</v>
      </c>
      <c r="AC147" s="142"/>
      <c r="AD147" s="142"/>
      <c r="AE147" s="142"/>
    </row>
    <row r="148" spans="27:31">
      <c r="AA148" s="142"/>
      <c r="AB148" s="142">
        <v>49</v>
      </c>
      <c r="AC148" s="142"/>
      <c r="AD148" s="142"/>
      <c r="AE148" s="142"/>
    </row>
    <row r="149" spans="27:31">
      <c r="AA149" s="142"/>
      <c r="AB149" s="142">
        <v>50</v>
      </c>
      <c r="AC149" s="142"/>
      <c r="AD149" s="142"/>
      <c r="AE149" s="142"/>
    </row>
    <row r="150" spans="27:31">
      <c r="AA150" s="142"/>
      <c r="AB150" s="142">
        <v>51</v>
      </c>
      <c r="AC150" s="142"/>
      <c r="AD150" s="142"/>
      <c r="AE150" s="142"/>
    </row>
    <row r="151" spans="27:31">
      <c r="AA151" s="142"/>
      <c r="AB151" s="142">
        <v>52</v>
      </c>
      <c r="AC151" s="142"/>
      <c r="AD151" s="142"/>
      <c r="AE151" s="142"/>
    </row>
    <row r="152" spans="27:31">
      <c r="AA152" s="142"/>
      <c r="AB152" s="142">
        <v>53</v>
      </c>
      <c r="AC152" s="142"/>
      <c r="AD152" s="142"/>
      <c r="AE152" s="142"/>
    </row>
    <row r="153" spans="27:31">
      <c r="AA153" s="142"/>
      <c r="AB153" s="142">
        <v>54</v>
      </c>
      <c r="AC153" s="142"/>
      <c r="AD153" s="142"/>
      <c r="AE153" s="142"/>
    </row>
    <row r="154" spans="27:31">
      <c r="AA154" s="142"/>
      <c r="AB154" s="142">
        <v>55</v>
      </c>
      <c r="AC154" s="142"/>
      <c r="AD154" s="142"/>
      <c r="AE154" s="142"/>
    </row>
    <row r="155" spans="27:31">
      <c r="AA155" s="142"/>
      <c r="AB155" s="142">
        <v>56</v>
      </c>
      <c r="AC155" s="142"/>
      <c r="AD155" s="142"/>
      <c r="AE155" s="142"/>
    </row>
    <row r="156" spans="27:31">
      <c r="AA156" s="142"/>
      <c r="AB156" s="142">
        <v>57</v>
      </c>
      <c r="AC156" s="142"/>
      <c r="AD156" s="142"/>
      <c r="AE156" s="142"/>
    </row>
    <row r="157" spans="27:31">
      <c r="AA157" s="142"/>
      <c r="AB157" s="142">
        <v>58</v>
      </c>
      <c r="AC157" s="142"/>
      <c r="AD157" s="142"/>
      <c r="AE157" s="142"/>
    </row>
    <row r="158" spans="27:31">
      <c r="AA158" s="142"/>
      <c r="AB158" s="142">
        <v>59</v>
      </c>
      <c r="AC158" s="142"/>
      <c r="AD158" s="142"/>
      <c r="AE158" s="142"/>
    </row>
    <row r="159" spans="27:31">
      <c r="AA159" s="142"/>
      <c r="AB159" s="142">
        <v>60</v>
      </c>
      <c r="AC159" s="142"/>
      <c r="AD159" s="142"/>
      <c r="AE159" s="142"/>
    </row>
    <row r="160" spans="27:31">
      <c r="AA160" s="142"/>
      <c r="AB160" s="142">
        <v>61</v>
      </c>
      <c r="AC160" s="142"/>
      <c r="AD160" s="142"/>
      <c r="AE160" s="142"/>
    </row>
    <row r="161" spans="27:31">
      <c r="AA161" s="142"/>
      <c r="AB161" s="142">
        <v>62</v>
      </c>
      <c r="AC161" s="142"/>
      <c r="AD161" s="142"/>
      <c r="AE161" s="142"/>
    </row>
    <row r="162" spans="27:31">
      <c r="AA162" s="142"/>
      <c r="AB162" s="142">
        <v>63</v>
      </c>
      <c r="AC162" s="142"/>
      <c r="AD162" s="142"/>
      <c r="AE162" s="142"/>
    </row>
    <row r="163" spans="27:31">
      <c r="AA163" s="142"/>
      <c r="AB163" s="142">
        <v>64</v>
      </c>
      <c r="AC163" s="142"/>
      <c r="AD163" s="142"/>
      <c r="AE163" s="142"/>
    </row>
    <row r="164" spans="27:31">
      <c r="AA164" s="142"/>
      <c r="AB164" s="142">
        <v>65</v>
      </c>
      <c r="AC164" s="142"/>
      <c r="AD164" s="142"/>
      <c r="AE164" s="142"/>
    </row>
    <row r="165" spans="27:31">
      <c r="AA165" s="142"/>
      <c r="AB165" s="142">
        <v>66</v>
      </c>
      <c r="AC165" s="142"/>
      <c r="AD165" s="142"/>
      <c r="AE165" s="142"/>
    </row>
    <row r="166" spans="27:31">
      <c r="AA166" s="142"/>
      <c r="AB166" s="142">
        <v>67</v>
      </c>
      <c r="AC166" s="142"/>
      <c r="AD166" s="142"/>
      <c r="AE166" s="142"/>
    </row>
    <row r="167" spans="27:31">
      <c r="AA167" s="142"/>
      <c r="AB167" s="142">
        <v>68</v>
      </c>
      <c r="AC167" s="142"/>
      <c r="AD167" s="142"/>
      <c r="AE167" s="142"/>
    </row>
    <row r="168" spans="27:31">
      <c r="AA168" s="142"/>
      <c r="AB168" s="142">
        <v>69</v>
      </c>
      <c r="AC168" s="142"/>
      <c r="AD168" s="142"/>
      <c r="AE168" s="142"/>
    </row>
    <row r="169" spans="27:31">
      <c r="AA169" s="142"/>
      <c r="AB169" s="142">
        <v>70</v>
      </c>
      <c r="AC169" s="142"/>
      <c r="AD169" s="142"/>
      <c r="AE169" s="142"/>
    </row>
    <row r="170" spans="27:31">
      <c r="AA170" s="142"/>
      <c r="AB170" s="142">
        <v>71</v>
      </c>
      <c r="AC170" s="142"/>
      <c r="AD170" s="142"/>
      <c r="AE170" s="142"/>
    </row>
    <row r="171" spans="27:31">
      <c r="AA171" s="142"/>
      <c r="AB171" s="142">
        <v>72</v>
      </c>
      <c r="AC171" s="142"/>
      <c r="AD171" s="142"/>
      <c r="AE171" s="142"/>
    </row>
    <row r="172" spans="27:31">
      <c r="AA172" s="142"/>
      <c r="AB172" s="142">
        <v>73</v>
      </c>
      <c r="AC172" s="142"/>
      <c r="AD172" s="142"/>
      <c r="AE172" s="142"/>
    </row>
    <row r="173" spans="27:31">
      <c r="AA173" s="142"/>
      <c r="AB173" s="142">
        <v>74</v>
      </c>
      <c r="AC173" s="142"/>
      <c r="AD173" s="142"/>
      <c r="AE173" s="142"/>
    </row>
    <row r="174" spans="27:31">
      <c r="AA174" s="142"/>
      <c r="AB174" s="142">
        <v>75</v>
      </c>
      <c r="AC174" s="142"/>
      <c r="AD174" s="142"/>
      <c r="AE174" s="142"/>
    </row>
    <row r="175" spans="27:31">
      <c r="AA175" s="142"/>
      <c r="AB175" s="142">
        <v>76</v>
      </c>
      <c r="AC175" s="142"/>
      <c r="AD175" s="142"/>
      <c r="AE175" s="142"/>
    </row>
    <row r="176" spans="27:31">
      <c r="AA176" s="142"/>
      <c r="AB176" s="142">
        <v>77</v>
      </c>
      <c r="AC176" s="142"/>
      <c r="AD176" s="142"/>
      <c r="AE176" s="142"/>
    </row>
    <row r="177" spans="27:31">
      <c r="AA177" s="142"/>
      <c r="AB177" s="142">
        <v>78</v>
      </c>
      <c r="AC177" s="142"/>
      <c r="AD177" s="142"/>
      <c r="AE177" s="142"/>
    </row>
    <row r="178" spans="27:31">
      <c r="AA178" s="142"/>
      <c r="AB178" s="142">
        <v>79</v>
      </c>
      <c r="AC178" s="142"/>
      <c r="AD178" s="142"/>
      <c r="AE178" s="142"/>
    </row>
    <row r="179" spans="27:31">
      <c r="AA179" s="142"/>
      <c r="AB179" s="142">
        <v>80</v>
      </c>
      <c r="AC179" s="142"/>
      <c r="AD179" s="142"/>
      <c r="AE179" s="142"/>
    </row>
    <row r="180" spans="27:31">
      <c r="AA180" s="142"/>
      <c r="AB180" s="142">
        <v>81</v>
      </c>
      <c r="AC180" s="142"/>
      <c r="AD180" s="142"/>
      <c r="AE180" s="142"/>
    </row>
    <row r="181" spans="27:31">
      <c r="AA181" s="142"/>
      <c r="AB181" s="142">
        <v>82</v>
      </c>
      <c r="AC181" s="142"/>
      <c r="AD181" s="142"/>
      <c r="AE181" s="142"/>
    </row>
    <row r="182" spans="27:31">
      <c r="AA182" s="142"/>
      <c r="AB182" s="142">
        <v>83</v>
      </c>
      <c r="AC182" s="142"/>
      <c r="AD182" s="142"/>
      <c r="AE182" s="142"/>
    </row>
    <row r="183" spans="27:31">
      <c r="AA183" s="142"/>
      <c r="AB183" s="142">
        <v>84</v>
      </c>
      <c r="AC183" s="142"/>
      <c r="AD183" s="142"/>
      <c r="AE183" s="142"/>
    </row>
    <row r="184" spans="27:31">
      <c r="AA184" s="142"/>
      <c r="AB184" s="142">
        <v>85</v>
      </c>
      <c r="AC184" s="142"/>
      <c r="AD184" s="142"/>
      <c r="AE184" s="142"/>
    </row>
    <row r="185" spans="27:31">
      <c r="AA185" s="142"/>
      <c r="AB185" s="142">
        <v>86</v>
      </c>
      <c r="AC185" s="142"/>
      <c r="AD185" s="142"/>
      <c r="AE185" s="142"/>
    </row>
    <row r="186" spans="27:31">
      <c r="AA186" s="142"/>
      <c r="AB186" s="142">
        <v>87</v>
      </c>
      <c r="AC186" s="142"/>
      <c r="AD186" s="142"/>
      <c r="AE186" s="142"/>
    </row>
    <row r="187" spans="27:31">
      <c r="AA187" s="142"/>
      <c r="AB187" s="142">
        <v>88</v>
      </c>
      <c r="AC187" s="142"/>
      <c r="AD187" s="142"/>
      <c r="AE187" s="142"/>
    </row>
    <row r="188" spans="27:31">
      <c r="AA188" s="142"/>
      <c r="AB188" s="142">
        <v>89</v>
      </c>
      <c r="AC188" s="142"/>
      <c r="AD188" s="142"/>
      <c r="AE188" s="142"/>
    </row>
    <row r="189" spans="27:31">
      <c r="AA189" s="142"/>
      <c r="AB189" s="142">
        <v>90</v>
      </c>
      <c r="AC189" s="142"/>
      <c r="AD189" s="142"/>
      <c r="AE189" s="142"/>
    </row>
    <row r="190" spans="27:31">
      <c r="AA190" s="142"/>
      <c r="AB190" s="142">
        <v>91</v>
      </c>
      <c r="AC190" s="142"/>
      <c r="AD190" s="142"/>
      <c r="AE190" s="142"/>
    </row>
    <row r="191" spans="27:31">
      <c r="AA191" s="142"/>
      <c r="AB191" s="142">
        <v>92</v>
      </c>
      <c r="AC191" s="142"/>
      <c r="AD191" s="142"/>
      <c r="AE191" s="142"/>
    </row>
    <row r="192" spans="27:31">
      <c r="AA192" s="142"/>
      <c r="AB192" s="142">
        <v>93</v>
      </c>
      <c r="AC192" s="142"/>
      <c r="AD192" s="142"/>
      <c r="AE192" s="142"/>
    </row>
    <row r="193" spans="27:31">
      <c r="AA193" s="142"/>
      <c r="AB193" s="142">
        <v>94</v>
      </c>
      <c r="AC193" s="142"/>
      <c r="AD193" s="142"/>
      <c r="AE193" s="142"/>
    </row>
    <row r="194" spans="27:31">
      <c r="AA194" s="142"/>
      <c r="AB194" s="142">
        <v>95</v>
      </c>
      <c r="AC194" s="142"/>
      <c r="AD194" s="142"/>
      <c r="AE194" s="142"/>
    </row>
    <row r="195" spans="27:31">
      <c r="AA195" s="142"/>
      <c r="AB195" s="142">
        <v>96</v>
      </c>
      <c r="AC195" s="142"/>
      <c r="AD195" s="142"/>
      <c r="AE195" s="142"/>
    </row>
    <row r="196" spans="27:31">
      <c r="AA196" s="142"/>
      <c r="AB196" s="142">
        <v>97</v>
      </c>
      <c r="AC196" s="142"/>
      <c r="AD196" s="142"/>
      <c r="AE196" s="142"/>
    </row>
    <row r="197" spans="27:31">
      <c r="AA197" s="142"/>
      <c r="AB197" s="142">
        <v>98</v>
      </c>
      <c r="AC197" s="142"/>
      <c r="AD197" s="142"/>
      <c r="AE197" s="142"/>
    </row>
    <row r="198" spans="27:31">
      <c r="AA198" s="142"/>
      <c r="AB198" s="142">
        <v>99</v>
      </c>
      <c r="AC198" s="142"/>
      <c r="AD198" s="142"/>
      <c r="AE198" s="142"/>
    </row>
    <row r="199" spans="27:31">
      <c r="AA199" s="142"/>
      <c r="AB199" s="142">
        <v>100</v>
      </c>
      <c r="AC199" s="142"/>
      <c r="AD199" s="142"/>
      <c r="AE199" s="142"/>
    </row>
    <row r="200" spans="27:31">
      <c r="AA200" s="142"/>
      <c r="AB200" s="142">
        <v>101</v>
      </c>
      <c r="AC200" s="142"/>
      <c r="AD200" s="142"/>
      <c r="AE200" s="142"/>
    </row>
    <row r="201" spans="27:31">
      <c r="AA201" s="142"/>
      <c r="AB201" s="142">
        <v>102</v>
      </c>
      <c r="AC201" s="142"/>
      <c r="AD201" s="142"/>
      <c r="AE201" s="142"/>
    </row>
    <row r="202" spans="27:31">
      <c r="AA202" s="142"/>
      <c r="AB202" s="142">
        <v>103</v>
      </c>
      <c r="AC202" s="142"/>
      <c r="AD202" s="142"/>
      <c r="AE202" s="142"/>
    </row>
    <row r="203" spans="27:31">
      <c r="AA203" s="142"/>
      <c r="AB203" s="142">
        <v>104</v>
      </c>
      <c r="AC203" s="142"/>
      <c r="AD203" s="142"/>
      <c r="AE203" s="142"/>
    </row>
    <row r="204" spans="27:31">
      <c r="AA204" s="142"/>
      <c r="AB204" s="142">
        <v>105</v>
      </c>
      <c r="AC204" s="142"/>
      <c r="AD204" s="142"/>
      <c r="AE204" s="142"/>
    </row>
    <row r="205" spans="27:31">
      <c r="AA205" s="142"/>
      <c r="AB205" s="142">
        <v>106</v>
      </c>
      <c r="AC205" s="142"/>
      <c r="AD205" s="142"/>
      <c r="AE205" s="142"/>
    </row>
    <row r="206" spans="27:31">
      <c r="AA206" s="142"/>
      <c r="AB206" s="142">
        <v>107</v>
      </c>
      <c r="AC206" s="142"/>
      <c r="AD206" s="142"/>
      <c r="AE206" s="142"/>
    </row>
    <row r="207" spans="27:31">
      <c r="AA207" s="142"/>
      <c r="AB207" s="142">
        <v>108</v>
      </c>
      <c r="AC207" s="142"/>
      <c r="AD207" s="142"/>
      <c r="AE207" s="142"/>
    </row>
    <row r="208" spans="27:31">
      <c r="AA208" s="142"/>
      <c r="AB208" s="142">
        <v>109</v>
      </c>
      <c r="AC208" s="142"/>
      <c r="AD208" s="142"/>
      <c r="AE208" s="142"/>
    </row>
    <row r="209" spans="27:31">
      <c r="AA209" s="142"/>
      <c r="AB209" s="142">
        <v>110</v>
      </c>
      <c r="AC209" s="142"/>
      <c r="AD209" s="142"/>
      <c r="AE209" s="142"/>
    </row>
    <row r="210" spans="27:31">
      <c r="AA210" s="142"/>
      <c r="AB210" s="142">
        <v>111</v>
      </c>
      <c r="AC210" s="142"/>
      <c r="AD210" s="142"/>
      <c r="AE210" s="142"/>
    </row>
    <row r="211" spans="27:31">
      <c r="AA211" s="142"/>
      <c r="AB211" s="142">
        <v>112</v>
      </c>
      <c r="AC211" s="142"/>
      <c r="AD211" s="142"/>
      <c r="AE211" s="142"/>
    </row>
    <row r="212" spans="27:31">
      <c r="AA212" s="142"/>
      <c r="AB212" s="142">
        <v>113</v>
      </c>
      <c r="AC212" s="142"/>
      <c r="AD212" s="142"/>
      <c r="AE212" s="142"/>
    </row>
    <row r="213" spans="27:31">
      <c r="AA213" s="142"/>
      <c r="AB213" s="142">
        <v>114</v>
      </c>
      <c r="AC213" s="142"/>
      <c r="AD213" s="142"/>
      <c r="AE213" s="142"/>
    </row>
    <row r="214" spans="27:31">
      <c r="AA214" s="142"/>
      <c r="AB214" s="142">
        <v>115</v>
      </c>
      <c r="AC214" s="142"/>
      <c r="AD214" s="142"/>
      <c r="AE214" s="142"/>
    </row>
    <row r="215" spans="27:31">
      <c r="AA215" s="142"/>
      <c r="AB215" s="142">
        <v>116</v>
      </c>
      <c r="AC215" s="142"/>
      <c r="AD215" s="142"/>
      <c r="AE215" s="142"/>
    </row>
    <row r="216" spans="27:31">
      <c r="AA216" s="142"/>
      <c r="AB216" s="142">
        <v>117</v>
      </c>
      <c r="AC216" s="142"/>
      <c r="AD216" s="142"/>
      <c r="AE216" s="142"/>
    </row>
    <row r="217" spans="27:31">
      <c r="AA217" s="142"/>
      <c r="AB217" s="142">
        <v>118</v>
      </c>
      <c r="AC217" s="142"/>
      <c r="AD217" s="142"/>
      <c r="AE217" s="142"/>
    </row>
    <row r="218" spans="27:31">
      <c r="AA218" s="142"/>
      <c r="AB218" s="142">
        <v>119</v>
      </c>
      <c r="AC218" s="142"/>
      <c r="AD218" s="142"/>
      <c r="AE218" s="142"/>
    </row>
    <row r="219" spans="27:31">
      <c r="AA219" s="142"/>
      <c r="AB219" s="142">
        <v>120</v>
      </c>
      <c r="AC219" s="142"/>
      <c r="AD219" s="142"/>
      <c r="AE219" s="142"/>
    </row>
    <row r="220" spans="27:31">
      <c r="AA220" s="142"/>
      <c r="AB220" s="142">
        <v>121</v>
      </c>
      <c r="AC220" s="142"/>
      <c r="AD220" s="142"/>
      <c r="AE220" s="142"/>
    </row>
    <row r="221" spans="27:31">
      <c r="AA221" s="142"/>
      <c r="AB221" s="142">
        <v>122</v>
      </c>
      <c r="AC221" s="142"/>
      <c r="AD221" s="142"/>
      <c r="AE221" s="142"/>
    </row>
    <row r="222" spans="27:31">
      <c r="AA222" s="142"/>
      <c r="AB222" s="142">
        <v>123</v>
      </c>
      <c r="AC222" s="142"/>
      <c r="AD222" s="142"/>
      <c r="AE222" s="142"/>
    </row>
    <row r="223" spans="27:31">
      <c r="AA223" s="142"/>
      <c r="AB223" s="142">
        <v>124</v>
      </c>
      <c r="AC223" s="142"/>
      <c r="AD223" s="142"/>
      <c r="AE223" s="142"/>
    </row>
    <row r="224" spans="27:31">
      <c r="AA224" s="142"/>
      <c r="AB224" s="142">
        <v>125</v>
      </c>
      <c r="AC224" s="142"/>
      <c r="AD224" s="142"/>
      <c r="AE224" s="142"/>
    </row>
    <row r="225" spans="27:31">
      <c r="AA225" s="142"/>
      <c r="AB225" s="142">
        <v>126</v>
      </c>
      <c r="AC225" s="142"/>
      <c r="AD225" s="142"/>
      <c r="AE225" s="142"/>
    </row>
    <row r="226" spans="27:31">
      <c r="AA226" s="142"/>
      <c r="AB226" s="142">
        <v>127</v>
      </c>
      <c r="AC226" s="142"/>
      <c r="AD226" s="142"/>
      <c r="AE226" s="142"/>
    </row>
    <row r="227" spans="27:31">
      <c r="AA227" s="142"/>
      <c r="AB227" s="142">
        <v>128</v>
      </c>
      <c r="AC227" s="142"/>
      <c r="AD227" s="142"/>
      <c r="AE227" s="142"/>
    </row>
    <row r="228" spans="27:31">
      <c r="AA228" s="142"/>
      <c r="AB228" s="142">
        <v>129</v>
      </c>
      <c r="AC228" s="142"/>
      <c r="AD228" s="142"/>
      <c r="AE228" s="142"/>
    </row>
    <row r="229" spans="27:31">
      <c r="AA229" s="142"/>
      <c r="AB229" s="142">
        <v>130</v>
      </c>
      <c r="AC229" s="142"/>
      <c r="AD229" s="142"/>
      <c r="AE229" s="142"/>
    </row>
    <row r="230" spans="27:31">
      <c r="AA230" s="142"/>
      <c r="AB230" s="142">
        <v>131</v>
      </c>
      <c r="AC230" s="142"/>
      <c r="AD230" s="142"/>
      <c r="AE230" s="142"/>
    </row>
    <row r="231" spans="27:31">
      <c r="AA231" s="142"/>
      <c r="AB231" s="142">
        <v>132</v>
      </c>
      <c r="AC231" s="142"/>
      <c r="AD231" s="142"/>
      <c r="AE231" s="142"/>
    </row>
    <row r="232" spans="27:31">
      <c r="AA232" s="142"/>
      <c r="AB232" s="142">
        <v>133</v>
      </c>
      <c r="AC232" s="142"/>
      <c r="AD232" s="142"/>
      <c r="AE232" s="142"/>
    </row>
    <row r="233" spans="27:31">
      <c r="AA233" s="142"/>
      <c r="AB233" s="142">
        <v>134</v>
      </c>
      <c r="AC233" s="142"/>
      <c r="AD233" s="142"/>
      <c r="AE233" s="142"/>
    </row>
    <row r="234" spans="27:31">
      <c r="AA234" s="142"/>
      <c r="AB234" s="142">
        <v>135</v>
      </c>
      <c r="AC234" s="142"/>
      <c r="AD234" s="142"/>
      <c r="AE234" s="142"/>
    </row>
    <row r="235" spans="27:31">
      <c r="AA235" s="142"/>
      <c r="AB235" s="142">
        <v>136</v>
      </c>
      <c r="AC235" s="142"/>
      <c r="AD235" s="142"/>
      <c r="AE235" s="142"/>
    </row>
    <row r="236" spans="27:31">
      <c r="AA236" s="142"/>
      <c r="AB236" s="142">
        <v>137</v>
      </c>
      <c r="AC236" s="142"/>
      <c r="AD236" s="142"/>
      <c r="AE236" s="142"/>
    </row>
    <row r="237" spans="27:31">
      <c r="AA237" s="142"/>
      <c r="AB237" s="142">
        <v>138</v>
      </c>
      <c r="AC237" s="142"/>
      <c r="AD237" s="142"/>
      <c r="AE237" s="142"/>
    </row>
    <row r="238" spans="27:31">
      <c r="AA238" s="142"/>
      <c r="AB238" s="142">
        <v>139</v>
      </c>
      <c r="AC238" s="142"/>
      <c r="AD238" s="142"/>
      <c r="AE238" s="142"/>
    </row>
    <row r="239" spans="27:31">
      <c r="AA239" s="142"/>
      <c r="AB239" s="142">
        <v>140</v>
      </c>
      <c r="AC239" s="142"/>
      <c r="AD239" s="142"/>
      <c r="AE239" s="142"/>
    </row>
    <row r="240" spans="27:31">
      <c r="AA240" s="142"/>
      <c r="AB240" s="142">
        <v>141</v>
      </c>
      <c r="AC240" s="142"/>
      <c r="AD240" s="142"/>
      <c r="AE240" s="142"/>
    </row>
    <row r="241" spans="27:31">
      <c r="AA241" s="142"/>
      <c r="AB241" s="142">
        <v>142</v>
      </c>
      <c r="AC241" s="142"/>
      <c r="AD241" s="142"/>
      <c r="AE241" s="142"/>
    </row>
    <row r="242" spans="27:31">
      <c r="AA242" s="142"/>
      <c r="AB242" s="142">
        <v>143</v>
      </c>
      <c r="AC242" s="142"/>
      <c r="AD242" s="142"/>
      <c r="AE242" s="142"/>
    </row>
    <row r="243" spans="27:31">
      <c r="AA243" s="142"/>
      <c r="AB243" s="142">
        <v>144</v>
      </c>
      <c r="AC243" s="142"/>
      <c r="AD243" s="142"/>
      <c r="AE243" s="142"/>
    </row>
    <row r="244" spans="27:31">
      <c r="AA244" s="142"/>
      <c r="AB244" s="142">
        <v>145</v>
      </c>
      <c r="AC244" s="142"/>
      <c r="AD244" s="142"/>
      <c r="AE244" s="142"/>
    </row>
    <row r="245" spans="27:31">
      <c r="AA245" s="142"/>
      <c r="AB245" s="142">
        <v>146</v>
      </c>
      <c r="AC245" s="142"/>
      <c r="AD245" s="142"/>
      <c r="AE245" s="142"/>
    </row>
    <row r="246" spans="27:31">
      <c r="AA246" s="142"/>
      <c r="AB246" s="142">
        <v>147</v>
      </c>
      <c r="AC246" s="142"/>
      <c r="AD246" s="142"/>
      <c r="AE246" s="142"/>
    </row>
    <row r="247" spans="27:31">
      <c r="AA247" s="142"/>
      <c r="AB247" s="142">
        <v>148</v>
      </c>
      <c r="AC247" s="142"/>
      <c r="AD247" s="142"/>
      <c r="AE247" s="142"/>
    </row>
    <row r="248" spans="27:31">
      <c r="AA248" s="142"/>
      <c r="AB248" s="142">
        <v>149</v>
      </c>
      <c r="AC248" s="142"/>
      <c r="AD248" s="142"/>
      <c r="AE248" s="142"/>
    </row>
    <row r="249" spans="27:31">
      <c r="AA249" s="142"/>
      <c r="AB249" s="142">
        <v>150</v>
      </c>
      <c r="AC249" s="142"/>
      <c r="AD249" s="142"/>
      <c r="AE249" s="142"/>
    </row>
    <row r="250" spans="27:31">
      <c r="AA250" s="142"/>
      <c r="AB250" s="142">
        <v>151</v>
      </c>
      <c r="AC250" s="142"/>
      <c r="AD250" s="142"/>
      <c r="AE250" s="142"/>
    </row>
    <row r="251" spans="27:31">
      <c r="AA251" s="142"/>
      <c r="AB251" s="142">
        <v>152</v>
      </c>
      <c r="AC251" s="142"/>
      <c r="AD251" s="142"/>
      <c r="AE251" s="142"/>
    </row>
    <row r="252" spans="27:31">
      <c r="AA252" s="142"/>
      <c r="AB252" s="142">
        <v>153</v>
      </c>
      <c r="AC252" s="142"/>
      <c r="AD252" s="142"/>
      <c r="AE252" s="142"/>
    </row>
    <row r="253" spans="27:31">
      <c r="AA253" s="142"/>
      <c r="AB253" s="142">
        <v>154</v>
      </c>
      <c r="AC253" s="142"/>
      <c r="AD253" s="142"/>
      <c r="AE253" s="142"/>
    </row>
    <row r="254" spans="27:31">
      <c r="AA254" s="142"/>
      <c r="AB254" s="142">
        <v>155</v>
      </c>
      <c r="AC254" s="142"/>
      <c r="AD254" s="142"/>
      <c r="AE254" s="142"/>
    </row>
    <row r="255" spans="27:31">
      <c r="AA255" s="142"/>
      <c r="AB255" s="142">
        <v>156</v>
      </c>
      <c r="AC255" s="142"/>
      <c r="AD255" s="142"/>
      <c r="AE255" s="142"/>
    </row>
    <row r="256" spans="27:31">
      <c r="AA256" s="142"/>
      <c r="AB256" s="142">
        <v>157</v>
      </c>
      <c r="AC256" s="142"/>
      <c r="AD256" s="142"/>
      <c r="AE256" s="142"/>
    </row>
    <row r="257" spans="27:31">
      <c r="AA257" s="142"/>
      <c r="AB257" s="142">
        <v>158</v>
      </c>
      <c r="AC257" s="142"/>
      <c r="AD257" s="142"/>
      <c r="AE257" s="142"/>
    </row>
    <row r="258" spans="27:31">
      <c r="AA258" s="142"/>
      <c r="AB258" s="142">
        <v>159</v>
      </c>
      <c r="AC258" s="142"/>
      <c r="AD258" s="142"/>
      <c r="AE258" s="142"/>
    </row>
    <row r="259" spans="27:31">
      <c r="AA259" s="142"/>
      <c r="AB259" s="142">
        <v>160</v>
      </c>
      <c r="AC259" s="142"/>
      <c r="AD259" s="142"/>
      <c r="AE259" s="142"/>
    </row>
    <row r="260" spans="27:31">
      <c r="AA260" s="142"/>
      <c r="AB260" s="142">
        <v>161</v>
      </c>
      <c r="AC260" s="142"/>
      <c r="AD260" s="142"/>
      <c r="AE260" s="142"/>
    </row>
    <row r="261" spans="27:31">
      <c r="AA261" s="142"/>
      <c r="AB261" s="142">
        <v>162</v>
      </c>
      <c r="AC261" s="142"/>
      <c r="AD261" s="142"/>
      <c r="AE261" s="142"/>
    </row>
    <row r="262" spans="27:31">
      <c r="AA262" s="142"/>
      <c r="AB262" s="142">
        <v>163</v>
      </c>
      <c r="AC262" s="142"/>
      <c r="AD262" s="142"/>
      <c r="AE262" s="142"/>
    </row>
    <row r="263" spans="27:31">
      <c r="AA263" s="142"/>
      <c r="AB263" s="142">
        <v>164</v>
      </c>
      <c r="AC263" s="142"/>
      <c r="AD263" s="142"/>
      <c r="AE263" s="142"/>
    </row>
    <row r="264" spans="27:31">
      <c r="AA264" s="142"/>
      <c r="AB264" s="142">
        <v>165</v>
      </c>
      <c r="AC264" s="142"/>
      <c r="AD264" s="142"/>
      <c r="AE264" s="142"/>
    </row>
    <row r="265" spans="27:31">
      <c r="AA265" s="142"/>
      <c r="AB265" s="142">
        <v>166</v>
      </c>
      <c r="AC265" s="142"/>
      <c r="AD265" s="142"/>
      <c r="AE265" s="142"/>
    </row>
    <row r="266" spans="27:31">
      <c r="AA266" s="142"/>
      <c r="AB266" s="142">
        <v>167</v>
      </c>
      <c r="AC266" s="142"/>
      <c r="AD266" s="142"/>
      <c r="AE266" s="142"/>
    </row>
    <row r="267" spans="27:31">
      <c r="AA267" s="142"/>
      <c r="AB267" s="142">
        <v>168</v>
      </c>
      <c r="AC267" s="142"/>
      <c r="AD267" s="142"/>
      <c r="AE267" s="142"/>
    </row>
    <row r="268" spans="27:31">
      <c r="AA268" s="142"/>
      <c r="AB268" s="142">
        <v>169</v>
      </c>
      <c r="AC268" s="142"/>
      <c r="AD268" s="142"/>
      <c r="AE268" s="142"/>
    </row>
    <row r="269" spans="27:31">
      <c r="AA269" s="142"/>
      <c r="AB269" s="142">
        <v>170</v>
      </c>
      <c r="AC269" s="142"/>
      <c r="AD269" s="142"/>
      <c r="AE269" s="142"/>
    </row>
    <row r="270" spans="27:31">
      <c r="AA270" s="142"/>
      <c r="AB270" s="142">
        <v>171</v>
      </c>
      <c r="AC270" s="142"/>
      <c r="AD270" s="142"/>
      <c r="AE270" s="142"/>
    </row>
    <row r="271" spans="27:31">
      <c r="AA271" s="142"/>
      <c r="AB271" s="142">
        <v>172</v>
      </c>
      <c r="AC271" s="142"/>
      <c r="AD271" s="142"/>
      <c r="AE271" s="142"/>
    </row>
    <row r="272" spans="27:31">
      <c r="AA272" s="142"/>
      <c r="AB272" s="142">
        <v>173</v>
      </c>
      <c r="AC272" s="142"/>
      <c r="AD272" s="142"/>
      <c r="AE272" s="142"/>
    </row>
    <row r="273" spans="27:31">
      <c r="AA273" s="142"/>
      <c r="AB273" s="142">
        <v>174</v>
      </c>
      <c r="AC273" s="142"/>
      <c r="AD273" s="142"/>
      <c r="AE273" s="142"/>
    </row>
    <row r="274" spans="27:31">
      <c r="AA274" s="142"/>
      <c r="AB274" s="142">
        <v>175</v>
      </c>
      <c r="AC274" s="142"/>
      <c r="AD274" s="142"/>
      <c r="AE274" s="142"/>
    </row>
    <row r="275" spans="27:31">
      <c r="AA275" s="142"/>
      <c r="AB275" s="142">
        <v>176</v>
      </c>
      <c r="AC275" s="142"/>
      <c r="AD275" s="142"/>
      <c r="AE275" s="142"/>
    </row>
    <row r="276" spans="27:31">
      <c r="AA276" s="142"/>
      <c r="AB276" s="142">
        <v>177</v>
      </c>
      <c r="AC276" s="142"/>
      <c r="AD276" s="142"/>
      <c r="AE276" s="142"/>
    </row>
    <row r="277" spans="27:31">
      <c r="AA277" s="142"/>
      <c r="AB277" s="142">
        <v>178</v>
      </c>
      <c r="AC277" s="142"/>
      <c r="AD277" s="142"/>
      <c r="AE277" s="142"/>
    </row>
    <row r="278" spans="27:31">
      <c r="AA278" s="142"/>
      <c r="AB278" s="142">
        <v>179</v>
      </c>
      <c r="AC278" s="142"/>
      <c r="AD278" s="142"/>
      <c r="AE278" s="142"/>
    </row>
    <row r="279" spans="27:31">
      <c r="AA279" s="142"/>
      <c r="AB279" s="142">
        <v>180</v>
      </c>
      <c r="AC279" s="142"/>
      <c r="AD279" s="142"/>
      <c r="AE279" s="142"/>
    </row>
    <row r="280" spans="27:31">
      <c r="AA280" s="142"/>
      <c r="AB280" s="142">
        <v>181</v>
      </c>
      <c r="AC280" s="142"/>
      <c r="AD280" s="142"/>
      <c r="AE280" s="142"/>
    </row>
    <row r="281" spans="27:31">
      <c r="AA281" s="142"/>
      <c r="AB281" s="142">
        <v>182</v>
      </c>
      <c r="AC281" s="142"/>
      <c r="AD281" s="142"/>
      <c r="AE281" s="142"/>
    </row>
    <row r="282" spans="27:31">
      <c r="AA282" s="142"/>
      <c r="AB282" s="142">
        <v>183</v>
      </c>
      <c r="AC282" s="142"/>
      <c r="AD282" s="142"/>
      <c r="AE282" s="142"/>
    </row>
    <row r="283" spans="27:31">
      <c r="AA283" s="142"/>
      <c r="AB283" s="142">
        <v>184</v>
      </c>
      <c r="AC283" s="142"/>
      <c r="AD283" s="142"/>
      <c r="AE283" s="142"/>
    </row>
    <row r="284" spans="27:31">
      <c r="AA284" s="142"/>
      <c r="AB284" s="142">
        <v>185</v>
      </c>
      <c r="AC284" s="142"/>
      <c r="AD284" s="142"/>
      <c r="AE284" s="142"/>
    </row>
    <row r="285" spans="27:31">
      <c r="AA285" s="142"/>
      <c r="AB285" s="142">
        <v>186</v>
      </c>
      <c r="AC285" s="142"/>
      <c r="AD285" s="142"/>
      <c r="AE285" s="142"/>
    </row>
    <row r="286" spans="27:31">
      <c r="AA286" s="142"/>
      <c r="AB286" s="142">
        <v>187</v>
      </c>
      <c r="AC286" s="142"/>
      <c r="AD286" s="142"/>
      <c r="AE286" s="142"/>
    </row>
    <row r="287" spans="27:31">
      <c r="AA287" s="142"/>
      <c r="AB287" s="142">
        <v>188</v>
      </c>
      <c r="AC287" s="142"/>
      <c r="AD287" s="142"/>
      <c r="AE287" s="142"/>
    </row>
    <row r="288" spans="27:31">
      <c r="AA288" s="142"/>
      <c r="AB288" s="142">
        <v>189</v>
      </c>
      <c r="AC288" s="142"/>
      <c r="AD288" s="142"/>
      <c r="AE288" s="142"/>
    </row>
    <row r="289" spans="27:31">
      <c r="AA289" s="142"/>
      <c r="AB289" s="142">
        <v>190</v>
      </c>
      <c r="AC289" s="142"/>
      <c r="AD289" s="142"/>
      <c r="AE289" s="142"/>
    </row>
    <row r="290" spans="27:31">
      <c r="AA290" s="142"/>
      <c r="AB290" s="142">
        <v>191</v>
      </c>
      <c r="AC290" s="142"/>
      <c r="AD290" s="142"/>
      <c r="AE290" s="142"/>
    </row>
    <row r="291" spans="27:31">
      <c r="AA291" s="142"/>
      <c r="AB291" s="142">
        <v>192</v>
      </c>
      <c r="AC291" s="142"/>
      <c r="AD291" s="142"/>
      <c r="AE291" s="142"/>
    </row>
    <row r="292" spans="27:31">
      <c r="AA292" s="142"/>
      <c r="AB292" s="142">
        <v>193</v>
      </c>
      <c r="AC292" s="142"/>
      <c r="AD292" s="142"/>
      <c r="AE292" s="142"/>
    </row>
    <row r="293" spans="27:31">
      <c r="AA293" s="142"/>
      <c r="AB293" s="142">
        <v>194</v>
      </c>
      <c r="AC293" s="142"/>
      <c r="AD293" s="142"/>
      <c r="AE293" s="142"/>
    </row>
    <row r="294" spans="27:31">
      <c r="AA294" s="142"/>
      <c r="AB294" s="142">
        <v>195</v>
      </c>
      <c r="AC294" s="142"/>
      <c r="AD294" s="142"/>
      <c r="AE294" s="142"/>
    </row>
    <row r="295" spans="27:31">
      <c r="AA295" s="142"/>
      <c r="AB295" s="142">
        <v>196</v>
      </c>
      <c r="AC295" s="142"/>
      <c r="AD295" s="142"/>
      <c r="AE295" s="142"/>
    </row>
    <row r="296" spans="27:31">
      <c r="AA296" s="142"/>
      <c r="AB296" s="142">
        <v>197</v>
      </c>
      <c r="AC296" s="142"/>
      <c r="AD296" s="142"/>
      <c r="AE296" s="142"/>
    </row>
    <row r="297" spans="27:31">
      <c r="AA297" s="142"/>
      <c r="AB297" s="142">
        <v>198</v>
      </c>
      <c r="AC297" s="142"/>
      <c r="AD297" s="142"/>
      <c r="AE297" s="142"/>
    </row>
    <row r="298" spans="27:31">
      <c r="AA298" s="142"/>
      <c r="AB298" s="142">
        <v>199</v>
      </c>
      <c r="AC298" s="142"/>
      <c r="AD298" s="142"/>
      <c r="AE298" s="142"/>
    </row>
    <row r="299" spans="27:31">
      <c r="AA299" s="142"/>
      <c r="AB299" s="142">
        <v>200</v>
      </c>
      <c r="AC299" s="142"/>
      <c r="AD299" s="142"/>
      <c r="AE299" s="142"/>
    </row>
    <row r="300" spans="27:31">
      <c r="AA300" s="142"/>
      <c r="AB300" s="142">
        <v>201</v>
      </c>
      <c r="AC300" s="142"/>
      <c r="AD300" s="142"/>
      <c r="AE300" s="142"/>
    </row>
    <row r="301" spans="27:31">
      <c r="AA301" s="142"/>
      <c r="AB301" s="142">
        <v>202</v>
      </c>
      <c r="AC301" s="142"/>
      <c r="AD301" s="142"/>
      <c r="AE301" s="142"/>
    </row>
    <row r="302" spans="27:31">
      <c r="AA302" s="142"/>
      <c r="AB302" s="142">
        <v>203</v>
      </c>
      <c r="AC302" s="142"/>
      <c r="AD302" s="142"/>
      <c r="AE302" s="142"/>
    </row>
    <row r="303" spans="27:31">
      <c r="AA303" s="142"/>
      <c r="AB303" s="142">
        <v>204</v>
      </c>
      <c r="AC303" s="142"/>
      <c r="AD303" s="142"/>
      <c r="AE303" s="142"/>
    </row>
    <row r="304" spans="27:31">
      <c r="AA304" s="142"/>
      <c r="AB304" s="142">
        <v>205</v>
      </c>
      <c r="AC304" s="142"/>
      <c r="AD304" s="142"/>
      <c r="AE304" s="142"/>
    </row>
    <row r="305" spans="27:31">
      <c r="AA305" s="142"/>
      <c r="AB305" s="142">
        <v>206</v>
      </c>
      <c r="AC305" s="142"/>
      <c r="AD305" s="142"/>
      <c r="AE305" s="142"/>
    </row>
    <row r="306" spans="27:31">
      <c r="AA306" s="142"/>
      <c r="AB306" s="142">
        <v>207</v>
      </c>
      <c r="AC306" s="142"/>
      <c r="AD306" s="142"/>
      <c r="AE306" s="142"/>
    </row>
    <row r="307" spans="27:31">
      <c r="AA307" s="142"/>
      <c r="AB307" s="142">
        <v>208</v>
      </c>
      <c r="AC307" s="142"/>
      <c r="AD307" s="142"/>
      <c r="AE307" s="142"/>
    </row>
    <row r="308" spans="27:31">
      <c r="AA308" s="142"/>
      <c r="AB308" s="142">
        <v>209</v>
      </c>
      <c r="AC308" s="142"/>
      <c r="AD308" s="142"/>
      <c r="AE308" s="142"/>
    </row>
    <row r="309" spans="27:31">
      <c r="AA309" s="142"/>
      <c r="AB309" s="142">
        <v>210</v>
      </c>
      <c r="AC309" s="142"/>
      <c r="AD309" s="142"/>
      <c r="AE309" s="142"/>
    </row>
    <row r="310" spans="27:31">
      <c r="AA310" s="142"/>
      <c r="AB310" s="142">
        <v>211</v>
      </c>
      <c r="AC310" s="142"/>
      <c r="AD310" s="142"/>
      <c r="AE310" s="142"/>
    </row>
    <row r="311" spans="27:31">
      <c r="AA311" s="142"/>
      <c r="AB311" s="142">
        <v>212</v>
      </c>
      <c r="AC311" s="142"/>
      <c r="AD311" s="142"/>
      <c r="AE311" s="142"/>
    </row>
    <row r="312" spans="27:31">
      <c r="AA312" s="142"/>
      <c r="AB312" s="142">
        <v>213</v>
      </c>
      <c r="AC312" s="142"/>
      <c r="AD312" s="142"/>
      <c r="AE312" s="142"/>
    </row>
    <row r="313" spans="27:31">
      <c r="AA313" s="142"/>
      <c r="AB313" s="142">
        <v>214</v>
      </c>
      <c r="AC313" s="142"/>
      <c r="AD313" s="142"/>
      <c r="AE313" s="142"/>
    </row>
    <row r="314" spans="27:31">
      <c r="AA314" s="142"/>
      <c r="AB314" s="142">
        <v>215</v>
      </c>
      <c r="AC314" s="142"/>
      <c r="AD314" s="142"/>
      <c r="AE314" s="142"/>
    </row>
    <row r="315" spans="27:31">
      <c r="AA315" s="142"/>
      <c r="AB315" s="142">
        <v>216</v>
      </c>
      <c r="AC315" s="142"/>
      <c r="AD315" s="142"/>
      <c r="AE315" s="142"/>
    </row>
    <row r="316" spans="27:31">
      <c r="AA316" s="142"/>
      <c r="AB316" s="142">
        <v>217</v>
      </c>
      <c r="AC316" s="142"/>
      <c r="AD316" s="142"/>
      <c r="AE316" s="142"/>
    </row>
    <row r="317" spans="27:31">
      <c r="AA317" s="142"/>
      <c r="AB317" s="142">
        <v>218</v>
      </c>
      <c r="AC317" s="142"/>
      <c r="AD317" s="142"/>
      <c r="AE317" s="142"/>
    </row>
    <row r="318" spans="27:31">
      <c r="AA318" s="142"/>
      <c r="AB318" s="142">
        <v>219</v>
      </c>
      <c r="AC318" s="142"/>
      <c r="AD318" s="142"/>
      <c r="AE318" s="142"/>
    </row>
    <row r="319" spans="27:31">
      <c r="AA319" s="142"/>
      <c r="AB319" s="142">
        <v>220</v>
      </c>
      <c r="AC319" s="142"/>
      <c r="AD319" s="142"/>
      <c r="AE319" s="142"/>
    </row>
    <row r="320" spans="27:31">
      <c r="AA320" s="142"/>
      <c r="AB320" s="142">
        <v>221</v>
      </c>
      <c r="AC320" s="142"/>
      <c r="AD320" s="142"/>
      <c r="AE320" s="142"/>
    </row>
    <row r="321" spans="27:31">
      <c r="AA321" s="142"/>
      <c r="AB321" s="142">
        <v>222</v>
      </c>
      <c r="AC321" s="142"/>
      <c r="AD321" s="142"/>
      <c r="AE321" s="142"/>
    </row>
    <row r="322" spans="27:31">
      <c r="AA322" s="142"/>
      <c r="AB322" s="142">
        <v>223</v>
      </c>
      <c r="AC322" s="142"/>
      <c r="AD322" s="142"/>
      <c r="AE322" s="142"/>
    </row>
    <row r="323" spans="27:31">
      <c r="AA323" s="142"/>
      <c r="AB323" s="142">
        <v>224</v>
      </c>
      <c r="AC323" s="142"/>
      <c r="AD323" s="142"/>
      <c r="AE323" s="142"/>
    </row>
    <row r="324" spans="27:31">
      <c r="AA324" s="142"/>
      <c r="AB324" s="142">
        <v>225</v>
      </c>
      <c r="AC324" s="142"/>
      <c r="AD324" s="142"/>
      <c r="AE324" s="142"/>
    </row>
    <row r="325" spans="27:31">
      <c r="AA325" s="142"/>
      <c r="AB325" s="142">
        <v>226</v>
      </c>
      <c r="AC325" s="142"/>
      <c r="AD325" s="142"/>
      <c r="AE325" s="142"/>
    </row>
    <row r="326" spans="27:31">
      <c r="AA326" s="142"/>
      <c r="AB326" s="142">
        <v>227</v>
      </c>
      <c r="AC326" s="142"/>
      <c r="AD326" s="142"/>
      <c r="AE326" s="142"/>
    </row>
    <row r="327" spans="27:31">
      <c r="AA327" s="142"/>
      <c r="AB327" s="142">
        <v>228</v>
      </c>
      <c r="AC327" s="142"/>
      <c r="AD327" s="142"/>
      <c r="AE327" s="142"/>
    </row>
    <row r="328" spans="27:31">
      <c r="AA328" s="142"/>
      <c r="AB328" s="142">
        <v>229</v>
      </c>
      <c r="AC328" s="142"/>
      <c r="AD328" s="142"/>
      <c r="AE328" s="142"/>
    </row>
    <row r="329" spans="27:31">
      <c r="AA329" s="142"/>
      <c r="AB329" s="142">
        <v>230</v>
      </c>
      <c r="AC329" s="142"/>
      <c r="AD329" s="142"/>
      <c r="AE329" s="142"/>
    </row>
    <row r="330" spans="27:31">
      <c r="AA330" s="142"/>
      <c r="AB330" s="142">
        <v>231</v>
      </c>
      <c r="AC330" s="142"/>
      <c r="AD330" s="142"/>
      <c r="AE330" s="142"/>
    </row>
    <row r="331" spans="27:31">
      <c r="AA331" s="142"/>
      <c r="AB331" s="142">
        <v>232</v>
      </c>
      <c r="AC331" s="142"/>
      <c r="AD331" s="142"/>
      <c r="AE331" s="142"/>
    </row>
    <row r="332" spans="27:31">
      <c r="AA332" s="142"/>
      <c r="AB332" s="142">
        <v>233</v>
      </c>
      <c r="AC332" s="142"/>
      <c r="AD332" s="142"/>
      <c r="AE332" s="142"/>
    </row>
    <row r="333" spans="27:31">
      <c r="AA333" s="142"/>
      <c r="AB333" s="142">
        <v>234</v>
      </c>
      <c r="AC333" s="142"/>
      <c r="AD333" s="142"/>
      <c r="AE333" s="142"/>
    </row>
    <row r="334" spans="27:31">
      <c r="AA334" s="142"/>
      <c r="AB334" s="142">
        <v>235</v>
      </c>
      <c r="AC334" s="142"/>
      <c r="AD334" s="142"/>
      <c r="AE334" s="142"/>
    </row>
    <row r="335" spans="27:31">
      <c r="AA335" s="142"/>
      <c r="AB335" s="142">
        <v>236</v>
      </c>
      <c r="AC335" s="142"/>
      <c r="AD335" s="142"/>
      <c r="AE335" s="142"/>
    </row>
    <row r="336" spans="27:31">
      <c r="AA336" s="142"/>
      <c r="AB336" s="142">
        <v>237</v>
      </c>
      <c r="AC336" s="142"/>
      <c r="AD336" s="142"/>
      <c r="AE336" s="142"/>
    </row>
    <row r="337" spans="27:31">
      <c r="AA337" s="142"/>
      <c r="AB337" s="142">
        <v>238</v>
      </c>
      <c r="AC337" s="142"/>
      <c r="AD337" s="142"/>
      <c r="AE337" s="142"/>
    </row>
    <row r="338" spans="27:31">
      <c r="AA338" s="142"/>
      <c r="AB338" s="142">
        <v>239</v>
      </c>
      <c r="AC338" s="142"/>
      <c r="AD338" s="142"/>
      <c r="AE338" s="142"/>
    </row>
    <row r="339" spans="27:31">
      <c r="AA339" s="142"/>
      <c r="AB339" s="142">
        <v>240</v>
      </c>
      <c r="AC339" s="142"/>
      <c r="AD339" s="142"/>
      <c r="AE339" s="142"/>
    </row>
    <row r="340" spans="27:31">
      <c r="AA340" s="142"/>
      <c r="AB340" s="142">
        <v>241</v>
      </c>
      <c r="AC340" s="142"/>
      <c r="AD340" s="142"/>
      <c r="AE340" s="142"/>
    </row>
    <row r="341" spans="27:31">
      <c r="AA341" s="142"/>
      <c r="AB341" s="142">
        <v>242</v>
      </c>
      <c r="AC341" s="142"/>
      <c r="AD341" s="142"/>
      <c r="AE341" s="142"/>
    </row>
    <row r="342" spans="27:31">
      <c r="AA342" s="142"/>
      <c r="AB342" s="142">
        <v>243</v>
      </c>
      <c r="AC342" s="142"/>
      <c r="AD342" s="142"/>
      <c r="AE342" s="142"/>
    </row>
    <row r="343" spans="27:31">
      <c r="AA343" s="142"/>
      <c r="AB343" s="142">
        <v>244</v>
      </c>
      <c r="AC343" s="142"/>
      <c r="AD343" s="142"/>
      <c r="AE343" s="142"/>
    </row>
    <row r="344" spans="27:31">
      <c r="AA344" s="142"/>
      <c r="AB344" s="142">
        <v>245</v>
      </c>
      <c r="AC344" s="142"/>
      <c r="AD344" s="142"/>
      <c r="AE344" s="142"/>
    </row>
    <row r="345" spans="27:31">
      <c r="AA345" s="142"/>
      <c r="AB345" s="142">
        <v>246</v>
      </c>
      <c r="AC345" s="142"/>
      <c r="AD345" s="142"/>
      <c r="AE345" s="142"/>
    </row>
    <row r="346" spans="27:31">
      <c r="AA346" s="142"/>
      <c r="AB346" s="142">
        <v>247</v>
      </c>
      <c r="AC346" s="142"/>
      <c r="AD346" s="142"/>
      <c r="AE346" s="142"/>
    </row>
    <row r="347" spans="27:31">
      <c r="AA347" s="142"/>
      <c r="AB347" s="142">
        <v>248</v>
      </c>
      <c r="AC347" s="142"/>
      <c r="AD347" s="142"/>
      <c r="AE347" s="142"/>
    </row>
    <row r="348" spans="27:31">
      <c r="AA348" s="142"/>
      <c r="AB348" s="142">
        <v>249</v>
      </c>
      <c r="AC348" s="142"/>
      <c r="AD348" s="142"/>
      <c r="AE348" s="142"/>
    </row>
    <row r="349" spans="27:31">
      <c r="AA349" s="142"/>
      <c r="AB349" s="142">
        <v>250</v>
      </c>
      <c r="AC349" s="142"/>
      <c r="AD349" s="142"/>
      <c r="AE349" s="142"/>
    </row>
    <row r="350" spans="27:31">
      <c r="AA350" s="142"/>
      <c r="AB350" s="142">
        <v>251</v>
      </c>
      <c r="AC350" s="142"/>
      <c r="AD350" s="142"/>
      <c r="AE350" s="142"/>
    </row>
    <row r="351" spans="27:31">
      <c r="AA351" s="142"/>
      <c r="AB351" s="142">
        <v>252</v>
      </c>
      <c r="AC351" s="142"/>
      <c r="AD351" s="142"/>
      <c r="AE351" s="142"/>
    </row>
    <row r="352" spans="27:31">
      <c r="AA352" s="142"/>
      <c r="AB352" s="142">
        <v>253</v>
      </c>
      <c r="AC352" s="142"/>
      <c r="AD352" s="142"/>
      <c r="AE352" s="142"/>
    </row>
    <row r="353" spans="27:31">
      <c r="AA353" s="142"/>
      <c r="AB353" s="142">
        <v>254</v>
      </c>
      <c r="AC353" s="142"/>
      <c r="AD353" s="142"/>
      <c r="AE353" s="142"/>
    </row>
    <row r="354" spans="27:31">
      <c r="AA354" s="142"/>
      <c r="AB354" s="142">
        <v>255</v>
      </c>
      <c r="AC354" s="142"/>
      <c r="AD354" s="142"/>
      <c r="AE354" s="142"/>
    </row>
    <row r="355" spans="27:31">
      <c r="AA355" s="142"/>
      <c r="AB355" s="142">
        <v>256</v>
      </c>
      <c r="AC355" s="142"/>
      <c r="AD355" s="142"/>
      <c r="AE355" s="142"/>
    </row>
    <row r="356" spans="27:31">
      <c r="AA356" s="142"/>
      <c r="AB356" s="142">
        <v>257</v>
      </c>
      <c r="AC356" s="142"/>
      <c r="AD356" s="142"/>
      <c r="AE356" s="142"/>
    </row>
    <row r="357" spans="27:31">
      <c r="AA357" s="142"/>
      <c r="AB357" s="142">
        <v>258</v>
      </c>
      <c r="AC357" s="142"/>
      <c r="AD357" s="142"/>
      <c r="AE357" s="142"/>
    </row>
    <row r="358" spans="27:31">
      <c r="AA358" s="142"/>
      <c r="AB358" s="142">
        <v>259</v>
      </c>
      <c r="AC358" s="142"/>
      <c r="AD358" s="142"/>
      <c r="AE358" s="142"/>
    </row>
    <row r="359" spans="27:31">
      <c r="AA359" s="142"/>
      <c r="AB359" s="142">
        <v>260</v>
      </c>
      <c r="AC359" s="142"/>
      <c r="AD359" s="142"/>
      <c r="AE359" s="142"/>
    </row>
    <row r="360" spans="27:31">
      <c r="AA360" s="142"/>
      <c r="AB360" s="142">
        <v>261</v>
      </c>
      <c r="AC360" s="142"/>
      <c r="AD360" s="142"/>
      <c r="AE360" s="142"/>
    </row>
    <row r="361" spans="27:31">
      <c r="AA361" s="142"/>
      <c r="AB361" s="142">
        <v>262</v>
      </c>
      <c r="AC361" s="142"/>
      <c r="AD361" s="142"/>
      <c r="AE361" s="142"/>
    </row>
    <row r="362" spans="27:31">
      <c r="AA362" s="142"/>
      <c r="AB362" s="142">
        <v>263</v>
      </c>
      <c r="AC362" s="142"/>
      <c r="AD362" s="142"/>
      <c r="AE362" s="142"/>
    </row>
    <row r="363" spans="27:31">
      <c r="AA363" s="142"/>
      <c r="AB363" s="142">
        <v>264</v>
      </c>
      <c r="AC363" s="142"/>
      <c r="AD363" s="142"/>
      <c r="AE363" s="142"/>
    </row>
    <row r="364" spans="27:31">
      <c r="AA364" s="142"/>
      <c r="AB364" s="142">
        <v>265</v>
      </c>
      <c r="AC364" s="142"/>
      <c r="AD364" s="142"/>
      <c r="AE364" s="142"/>
    </row>
    <row r="365" spans="27:31">
      <c r="AA365" s="142"/>
      <c r="AB365" s="142">
        <v>266</v>
      </c>
      <c r="AC365" s="142"/>
      <c r="AD365" s="142"/>
      <c r="AE365" s="142"/>
    </row>
    <row r="366" spans="27:31">
      <c r="AA366" s="142"/>
      <c r="AB366" s="142">
        <v>267</v>
      </c>
      <c r="AC366" s="142"/>
      <c r="AD366" s="142"/>
      <c r="AE366" s="142"/>
    </row>
    <row r="367" spans="27:31">
      <c r="AA367" s="142"/>
      <c r="AB367" s="142">
        <v>268</v>
      </c>
      <c r="AC367" s="142"/>
      <c r="AD367" s="142"/>
      <c r="AE367" s="142"/>
    </row>
    <row r="368" spans="27:31">
      <c r="AA368" s="142"/>
      <c r="AB368" s="142">
        <v>269</v>
      </c>
      <c r="AC368" s="142"/>
      <c r="AD368" s="142"/>
      <c r="AE368" s="142"/>
    </row>
    <row r="369" spans="27:31">
      <c r="AA369" s="142"/>
      <c r="AB369" s="142">
        <v>270</v>
      </c>
      <c r="AC369" s="142"/>
      <c r="AD369" s="142"/>
      <c r="AE369" s="142"/>
    </row>
    <row r="370" spans="27:31">
      <c r="AA370" s="142"/>
      <c r="AB370" s="142">
        <v>271</v>
      </c>
      <c r="AC370" s="142"/>
      <c r="AD370" s="142"/>
      <c r="AE370" s="142"/>
    </row>
    <row r="371" spans="27:31">
      <c r="AA371" s="142"/>
      <c r="AB371" s="142">
        <v>272</v>
      </c>
      <c r="AC371" s="142"/>
      <c r="AD371" s="142"/>
      <c r="AE371" s="142"/>
    </row>
    <row r="372" spans="27:31">
      <c r="AA372" s="142"/>
      <c r="AB372" s="142">
        <v>273</v>
      </c>
      <c r="AC372" s="142"/>
      <c r="AD372" s="142"/>
      <c r="AE372" s="142"/>
    </row>
    <row r="373" spans="27:31">
      <c r="AA373" s="142"/>
      <c r="AB373" s="142">
        <v>274</v>
      </c>
      <c r="AC373" s="142"/>
      <c r="AD373" s="142"/>
      <c r="AE373" s="142"/>
    </row>
    <row r="374" spans="27:31">
      <c r="AA374" s="142"/>
      <c r="AB374" s="142">
        <v>275</v>
      </c>
      <c r="AC374" s="142"/>
      <c r="AD374" s="142"/>
      <c r="AE374" s="142"/>
    </row>
    <row r="375" spans="27:31">
      <c r="AA375" s="142"/>
      <c r="AB375" s="142">
        <v>276</v>
      </c>
      <c r="AC375" s="142"/>
      <c r="AD375" s="142"/>
      <c r="AE375" s="142"/>
    </row>
    <row r="376" spans="27:31">
      <c r="AA376" s="142"/>
      <c r="AB376" s="142">
        <v>277</v>
      </c>
      <c r="AC376" s="142"/>
      <c r="AD376" s="142"/>
      <c r="AE376" s="142"/>
    </row>
    <row r="377" spans="27:31">
      <c r="AA377" s="142"/>
      <c r="AB377" s="142">
        <v>278</v>
      </c>
      <c r="AC377" s="142"/>
      <c r="AD377" s="142"/>
      <c r="AE377" s="142"/>
    </row>
    <row r="378" spans="27:31">
      <c r="AA378" s="142"/>
      <c r="AB378" s="142">
        <v>279</v>
      </c>
      <c r="AC378" s="142"/>
      <c r="AD378" s="142"/>
      <c r="AE378" s="142"/>
    </row>
    <row r="379" spans="27:31">
      <c r="AA379" s="142"/>
      <c r="AB379" s="142">
        <v>280</v>
      </c>
      <c r="AC379" s="142"/>
      <c r="AD379" s="142"/>
      <c r="AE379" s="142"/>
    </row>
    <row r="380" spans="27:31">
      <c r="AA380" s="142"/>
      <c r="AB380" s="142">
        <v>281</v>
      </c>
      <c r="AC380" s="142"/>
      <c r="AD380" s="142"/>
      <c r="AE380" s="142"/>
    </row>
    <row r="381" spans="27:31">
      <c r="AA381" s="142"/>
      <c r="AB381" s="142">
        <v>282</v>
      </c>
      <c r="AC381" s="142"/>
      <c r="AD381" s="142"/>
      <c r="AE381" s="142"/>
    </row>
    <row r="382" spans="27:31">
      <c r="AA382" s="142"/>
      <c r="AB382" s="142">
        <v>283</v>
      </c>
      <c r="AC382" s="142"/>
      <c r="AD382" s="142"/>
      <c r="AE382" s="142"/>
    </row>
    <row r="383" spans="27:31">
      <c r="AA383" s="142"/>
      <c r="AB383" s="142">
        <v>284</v>
      </c>
      <c r="AC383" s="142"/>
      <c r="AD383" s="142"/>
      <c r="AE383" s="142"/>
    </row>
    <row r="384" spans="27:31">
      <c r="AA384" s="142"/>
      <c r="AB384" s="142">
        <v>285</v>
      </c>
      <c r="AC384" s="142"/>
      <c r="AD384" s="142"/>
      <c r="AE384" s="142"/>
    </row>
    <row r="385" spans="27:31">
      <c r="AA385" s="142"/>
      <c r="AB385" s="142">
        <v>286</v>
      </c>
      <c r="AC385" s="142"/>
      <c r="AD385" s="142"/>
      <c r="AE385" s="142"/>
    </row>
    <row r="386" spans="27:31">
      <c r="AA386" s="142"/>
      <c r="AB386" s="142">
        <v>287</v>
      </c>
      <c r="AC386" s="142"/>
      <c r="AD386" s="142"/>
      <c r="AE386" s="142"/>
    </row>
    <row r="387" spans="27:31">
      <c r="AA387" s="142"/>
      <c r="AB387" s="142">
        <v>288</v>
      </c>
      <c r="AC387" s="142"/>
      <c r="AD387" s="142"/>
      <c r="AE387" s="142"/>
    </row>
    <row r="388" spans="27:31">
      <c r="AA388" s="142"/>
      <c r="AB388" s="142">
        <v>289</v>
      </c>
      <c r="AC388" s="142"/>
      <c r="AD388" s="142"/>
      <c r="AE388" s="142"/>
    </row>
    <row r="389" spans="27:31">
      <c r="AA389" s="142"/>
      <c r="AB389" s="142">
        <v>290</v>
      </c>
      <c r="AC389" s="142"/>
      <c r="AD389" s="142"/>
      <c r="AE389" s="142"/>
    </row>
    <row r="390" spans="27:31">
      <c r="AA390" s="142"/>
      <c r="AB390" s="142">
        <v>291</v>
      </c>
      <c r="AC390" s="142"/>
      <c r="AD390" s="142"/>
      <c r="AE390" s="142"/>
    </row>
    <row r="391" spans="27:31">
      <c r="AA391" s="142"/>
      <c r="AB391" s="142">
        <v>292</v>
      </c>
      <c r="AC391" s="142"/>
      <c r="AD391" s="142"/>
      <c r="AE391" s="142"/>
    </row>
    <row r="392" spans="27:31">
      <c r="AA392" s="142"/>
      <c r="AB392" s="142">
        <v>293</v>
      </c>
      <c r="AC392" s="142"/>
      <c r="AD392" s="142"/>
      <c r="AE392" s="142"/>
    </row>
    <row r="393" spans="27:31">
      <c r="AA393" s="142"/>
      <c r="AB393" s="142">
        <v>294</v>
      </c>
      <c r="AC393" s="142"/>
      <c r="AD393" s="142"/>
      <c r="AE393" s="142"/>
    </row>
    <row r="394" spans="27:31">
      <c r="AA394" s="142"/>
      <c r="AB394" s="142">
        <v>295</v>
      </c>
      <c r="AC394" s="142"/>
      <c r="AD394" s="142"/>
      <c r="AE394" s="142"/>
    </row>
    <row r="395" spans="27:31">
      <c r="AA395" s="142"/>
      <c r="AB395" s="142">
        <v>296</v>
      </c>
      <c r="AC395" s="142"/>
      <c r="AD395" s="142"/>
      <c r="AE395" s="142"/>
    </row>
    <row r="396" spans="27:31">
      <c r="AA396" s="142"/>
      <c r="AB396" s="142">
        <v>297</v>
      </c>
      <c r="AC396" s="142"/>
      <c r="AD396" s="142"/>
      <c r="AE396" s="142"/>
    </row>
    <row r="397" spans="27:31">
      <c r="AA397" s="142"/>
      <c r="AB397" s="142">
        <v>298</v>
      </c>
      <c r="AC397" s="142"/>
      <c r="AD397" s="142"/>
      <c r="AE397" s="142"/>
    </row>
    <row r="398" spans="27:31">
      <c r="AA398" s="142"/>
      <c r="AB398" s="142">
        <v>299</v>
      </c>
      <c r="AC398" s="142"/>
      <c r="AD398" s="142"/>
      <c r="AE398" s="142"/>
    </row>
    <row r="399" spans="27:31">
      <c r="AA399" s="142"/>
      <c r="AB399" s="142">
        <v>300</v>
      </c>
      <c r="AC399" s="142"/>
      <c r="AD399" s="142"/>
      <c r="AE399" s="142"/>
    </row>
    <row r="400" spans="27:31">
      <c r="AA400" s="142"/>
      <c r="AB400" s="142">
        <v>301</v>
      </c>
      <c r="AC400" s="142"/>
      <c r="AD400" s="142"/>
      <c r="AE400" s="142"/>
    </row>
    <row r="401" spans="27:31">
      <c r="AA401" s="142"/>
      <c r="AB401" s="142">
        <v>302</v>
      </c>
      <c r="AC401" s="142"/>
      <c r="AD401" s="142"/>
      <c r="AE401" s="142"/>
    </row>
    <row r="402" spans="27:31">
      <c r="AA402" s="142"/>
      <c r="AB402" s="142">
        <v>303</v>
      </c>
      <c r="AC402" s="142"/>
      <c r="AD402" s="142"/>
      <c r="AE402" s="142"/>
    </row>
    <row r="403" spans="27:31">
      <c r="AA403" s="142"/>
      <c r="AB403" s="142">
        <v>304</v>
      </c>
      <c r="AC403" s="142"/>
      <c r="AD403" s="142"/>
      <c r="AE403" s="142"/>
    </row>
    <row r="404" spans="27:31">
      <c r="AA404" s="142"/>
      <c r="AB404" s="142">
        <v>305</v>
      </c>
      <c r="AC404" s="142"/>
      <c r="AD404" s="142"/>
      <c r="AE404" s="142"/>
    </row>
    <row r="405" spans="27:31">
      <c r="AA405" s="142"/>
      <c r="AB405" s="142">
        <v>306</v>
      </c>
      <c r="AC405" s="142"/>
      <c r="AD405" s="142"/>
      <c r="AE405" s="142"/>
    </row>
  </sheetData>
  <mergeCells count="133">
    <mergeCell ref="B63:F63"/>
    <mergeCell ref="G63:R63"/>
    <mergeCell ref="B65:F65"/>
    <mergeCell ref="G65:R67"/>
    <mergeCell ref="B69:R70"/>
    <mergeCell ref="B59:C59"/>
    <mergeCell ref="D59:G59"/>
    <mergeCell ref="M59:N59"/>
    <mergeCell ref="O59:R59"/>
    <mergeCell ref="B62:R62"/>
    <mergeCell ref="B57:C57"/>
    <mergeCell ref="D57:G57"/>
    <mergeCell ref="M57:N57"/>
    <mergeCell ref="O57:R57"/>
    <mergeCell ref="B58:C58"/>
    <mergeCell ref="D58:G58"/>
    <mergeCell ref="M58:N58"/>
    <mergeCell ref="O58:R58"/>
    <mergeCell ref="B55:C55"/>
    <mergeCell ref="D55:G55"/>
    <mergeCell ref="M55:N55"/>
    <mergeCell ref="O55:R55"/>
    <mergeCell ref="B56:C56"/>
    <mergeCell ref="D56:G56"/>
    <mergeCell ref="M56:N56"/>
    <mergeCell ref="O56:R56"/>
    <mergeCell ref="B52:C52"/>
    <mergeCell ref="D52:G52"/>
    <mergeCell ref="M52:N52"/>
    <mergeCell ref="O52:R52"/>
    <mergeCell ref="B54:C54"/>
    <mergeCell ref="D54:G54"/>
    <mergeCell ref="M54:N54"/>
    <mergeCell ref="O54:R54"/>
    <mergeCell ref="B50:G50"/>
    <mergeCell ref="M50:R50"/>
    <mergeCell ref="B51:C51"/>
    <mergeCell ref="D51:G51"/>
    <mergeCell ref="M51:N51"/>
    <mergeCell ref="O51:R51"/>
    <mergeCell ref="B48:E48"/>
    <mergeCell ref="F48:G48"/>
    <mergeCell ref="M44:R44"/>
    <mergeCell ref="M45:O45"/>
    <mergeCell ref="P45:R45"/>
    <mergeCell ref="M46:O46"/>
    <mergeCell ref="P46:R46"/>
    <mergeCell ref="M47:O47"/>
    <mergeCell ref="P47:R47"/>
    <mergeCell ref="M48:O48"/>
    <mergeCell ref="P48:R48"/>
    <mergeCell ref="B45:E45"/>
    <mergeCell ref="F45:G45"/>
    <mergeCell ref="B46:E46"/>
    <mergeCell ref="F46:G46"/>
    <mergeCell ref="B47:E47"/>
    <mergeCell ref="F47:G47"/>
    <mergeCell ref="B40:G40"/>
    <mergeCell ref="M40:R40"/>
    <mergeCell ref="H35:L40"/>
    <mergeCell ref="B43:R43"/>
    <mergeCell ref="B44:G44"/>
    <mergeCell ref="B39:D39"/>
    <mergeCell ref="E39:G39"/>
    <mergeCell ref="M36:O36"/>
    <mergeCell ref="P36:R36"/>
    <mergeCell ref="M37:O37"/>
    <mergeCell ref="P37:R37"/>
    <mergeCell ref="M38:O38"/>
    <mergeCell ref="P38:R38"/>
    <mergeCell ref="M39:O39"/>
    <mergeCell ref="P39:R39"/>
    <mergeCell ref="B36:D36"/>
    <mergeCell ref="E36:G36"/>
    <mergeCell ref="B37:D37"/>
    <mergeCell ref="E37:G37"/>
    <mergeCell ref="B38:D38"/>
    <mergeCell ref="E38:G38"/>
    <mergeCell ref="B33:F33"/>
    <mergeCell ref="H32:L32"/>
    <mergeCell ref="H33:L33"/>
    <mergeCell ref="B35:G35"/>
    <mergeCell ref="M35:R35"/>
    <mergeCell ref="O24:R24"/>
    <mergeCell ref="M25:N25"/>
    <mergeCell ref="O25:R25"/>
    <mergeCell ref="B31:R31"/>
    <mergeCell ref="B32:F32"/>
    <mergeCell ref="M32:R32"/>
    <mergeCell ref="B27:C27"/>
    <mergeCell ref="D27:G27"/>
    <mergeCell ref="B28:C28"/>
    <mergeCell ref="D28:G28"/>
    <mergeCell ref="M22:N22"/>
    <mergeCell ref="M23:N23"/>
    <mergeCell ref="M24:N24"/>
    <mergeCell ref="B24:C24"/>
    <mergeCell ref="D24:G24"/>
    <mergeCell ref="B25:C25"/>
    <mergeCell ref="D25:G25"/>
    <mergeCell ref="B26:C26"/>
    <mergeCell ref="D26:G26"/>
    <mergeCell ref="B20:R20"/>
    <mergeCell ref="B22:C22"/>
    <mergeCell ref="D22:G22"/>
    <mergeCell ref="B23:C23"/>
    <mergeCell ref="D23:G23"/>
    <mergeCell ref="O22:R22"/>
    <mergeCell ref="O23:R23"/>
    <mergeCell ref="M16:N16"/>
    <mergeCell ref="M17:N17"/>
    <mergeCell ref="M18:N18"/>
    <mergeCell ref="O16:R16"/>
    <mergeCell ref="O17:R17"/>
    <mergeCell ref="O18:R18"/>
    <mergeCell ref="B16:C16"/>
    <mergeCell ref="B17:C17"/>
    <mergeCell ref="B18:C18"/>
    <mergeCell ref="D16:G16"/>
    <mergeCell ref="D17:G17"/>
    <mergeCell ref="D18:G18"/>
    <mergeCell ref="M6:R6"/>
    <mergeCell ref="B7:G15"/>
    <mergeCell ref="M7:R15"/>
    <mergeCell ref="I8:K10"/>
    <mergeCell ref="I11:K12"/>
    <mergeCell ref="B1:R1"/>
    <mergeCell ref="B2:R2"/>
    <mergeCell ref="B4:G4"/>
    <mergeCell ref="M4:R4"/>
    <mergeCell ref="B5:G5"/>
    <mergeCell ref="M5:O5"/>
    <mergeCell ref="P5:R5"/>
  </mergeCells>
  <phoneticPr fontId="26" type="noConversion"/>
  <conditionalFormatting sqref="I22:K22">
    <cfRule type="dataBar" priority="1">
      <dataBar>
        <cfvo type="min"/>
        <cfvo type="max"/>
        <color rgb="FF9B6CFF"/>
      </dataBar>
    </cfRule>
  </conditionalFormatting>
  <conditionalFormatting sqref="I23:K23">
    <cfRule type="dataBar" priority="2">
      <dataBar>
        <cfvo type="min"/>
        <cfvo type="max"/>
        <color rgb="FF55D6E8"/>
      </dataBar>
    </cfRule>
  </conditionalFormatting>
  <conditionalFormatting sqref="B40:G40">
    <cfRule type="expression" dxfId="1" priority="3">
      <formula>$E$39&lt;0</formula>
    </cfRule>
  </conditionalFormatting>
  <conditionalFormatting sqref="M40:R40">
    <cfRule type="expression" dxfId="0" priority="4">
      <formula>$P$39&gt;0</formula>
    </cfRule>
  </conditionalFormatting>
  <conditionalFormatting sqref="I22:K22">
    <cfRule type="dataBar" priority="5">
      <dataBar>
        <cfvo type="min"/>
        <cfvo type="max"/>
        <color rgb="FF9B6CFF"/>
      </dataBar>
      <extLst>
        <ext xmlns:x14="http://schemas.microsoft.com/office/spreadsheetml/2009/9/main" uri="{B025F937-C7B1-47D3-B67F-A62EFF666E3E}">
          <x14:id>{47BFC5ED-BE7F-852D-D01B-FA5B5FB48133}</x14:id>
        </ext>
      </extLst>
    </cfRule>
  </conditionalFormatting>
  <conditionalFormatting sqref="I23:K23">
    <cfRule type="dataBar" priority="6">
      <dataBar>
        <cfvo type="min"/>
        <cfvo type="max"/>
        <color rgb="FF55D6E8"/>
      </dataBar>
      <extLst>
        <ext xmlns:x14="http://schemas.microsoft.com/office/spreadsheetml/2009/9/main" uri="{B025F937-C7B1-47D3-B67F-A62EFF666E3E}">
          <x14:id>{B4AF325C-E490-B017-90BC-B8A4ABEB172C}</x14:id>
        </ext>
      </extLst>
    </cfRule>
  </conditionalFormatting>
  <dataValidations count="5">
    <dataValidation type="list" sqref="B5" xr:uid="{00000000-0002-0000-0B00-000000000000}">
      <formula1>$AA$100:$AA$142</formula1>
    </dataValidation>
    <dataValidation type="list" sqref="P5" xr:uid="{00000000-0002-0000-0B00-000001000000}">
      <formula1>$AB$100:$AB$405</formula1>
    </dataValidation>
    <dataValidation type="list" sqref="B33 M33" xr:uid="{00000000-0002-0000-0B00-000002000000}">
      <formula1>$AC$100:$AC$103</formula1>
    </dataValidation>
    <dataValidation type="list" sqref="B50" xr:uid="{00000000-0002-0000-0B00-000004000000}">
      <formula1>$AE$100:$AE$103</formula1>
    </dataValidation>
    <dataValidation type="list" sqref="M50" xr:uid="{00000000-0002-0000-0B00-000005000000}">
      <formula1>$AD$100:$AD$131</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7BFC5ED-BE7F-852D-D01B-FA5B5FB48133}">
            <x14:dataBar>
              <x14:cfvo type="min"/>
              <x14:cfvo type="max"/>
              <x14:negativeFillColor auto="1"/>
              <x14:axisColor auto="1"/>
            </x14:dataBar>
          </x14:cfRule>
          <xm:sqref>I22:K22</xm:sqref>
        </x14:conditionalFormatting>
        <x14:conditionalFormatting xmlns:xm="http://schemas.microsoft.com/office/excel/2006/main">
          <x14:cfRule type="dataBar" id="{B4AF325C-E490-B017-90BC-B8A4ABEB172C}">
            <x14:dataBar>
              <x14:cfvo type="min"/>
              <x14:cfvo type="max"/>
              <x14:negativeFillColor auto="1"/>
              <x14:axisColor auto="1"/>
            </x14:dataBar>
          </x14:cfRule>
          <xm:sqref>I23:K23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DF79-CBC6-4C31-940D-37DD443F6DF7}">
  <dimension ref="A1"/>
  <sheetViews>
    <sheetView tabSelected="1" workbookViewId="0"/>
  </sheetViews>
  <sheetFormatPr defaultRowHeight="14.25"/>
  <sheetData/>
  <phoneticPr fontId="2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밸런스 문서</vt:lpstr>
      <vt:lpstr>PC DATA(대차대조표)</vt:lpstr>
      <vt:lpstr>PC DATA</vt:lpstr>
      <vt:lpstr>아이템</vt:lpstr>
      <vt:lpstr>속성 대차대조표</vt:lpstr>
      <vt:lpstr>몬스터</vt:lpstr>
      <vt:lpstr>밸런스 팩터</vt:lpstr>
      <vt:lpstr>작성 기준</vt:lpstr>
      <vt:lpstr>밸런스 곡선</vt:lpstr>
      <vt:lpstr>보스 설계 요약</vt:lpstr>
      <vt:lpstr>스킬 DATA</vt:lpstr>
      <vt:lpstr>시뮬레이터</vt:lpstr>
      <vt:lpstr>전투 시뮬레이터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2026-08-07T04:19:32Z</dcterms:created>
  <dcterms:modified xsi:type="dcterms:W3CDTF">2026-08-07T04:19:32Z</dcterms:modified>
</cp:coreProperties>
</file>