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tienne\Documents\Documents\Cuso International\RDC\SCOSAF\Livrables\MSL\Formation SONU\Collecte et analyse\Entretiens et questionnaires\"/>
    </mc:Choice>
  </mc:AlternateContent>
  <xr:revisionPtr revIDLastSave="0" documentId="13_ncr:1_{17BF7170-86B3-4A08-B0BB-AE0C8EAB2349}" xr6:coauthVersionLast="31" xr6:coauthVersionMax="31" xr10:uidLastSave="{00000000-0000-0000-0000-000000000000}"/>
  <bookViews>
    <workbookView xWindow="0" yWindow="0" windowWidth="20490" windowHeight="7530" xr2:uid="{34F61E46-F25E-448D-A304-07CBC1648858}"/>
  </bookViews>
  <sheets>
    <sheet name="Base de donné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W17" i="1"/>
  <c r="Y17" i="1" l="1"/>
  <c r="Y16" i="1"/>
  <c r="W16" i="1"/>
  <c r="Q17" i="1"/>
  <c r="Q16" i="1"/>
  <c r="O21" i="1"/>
  <c r="O20" i="1"/>
  <c r="O19" i="1"/>
  <c r="O18" i="1"/>
  <c r="O17" i="1"/>
  <c r="O16" i="1"/>
  <c r="E21" i="1" l="1"/>
  <c r="E20" i="1"/>
  <c r="E19" i="1"/>
  <c r="E18" i="1"/>
  <c r="G21" i="1"/>
  <c r="G20" i="1"/>
  <c r="G19" i="1"/>
  <c r="G18" i="1"/>
  <c r="I21" i="1"/>
  <c r="I20" i="1"/>
  <c r="I19" i="1"/>
  <c r="I18" i="1"/>
  <c r="K21" i="1"/>
  <c r="K20" i="1"/>
  <c r="K19" i="1"/>
  <c r="K18" i="1"/>
  <c r="M17" i="1"/>
  <c r="M16" i="1"/>
  <c r="K17" i="1"/>
  <c r="I17" i="1"/>
  <c r="I16" i="1"/>
  <c r="G17" i="1"/>
  <c r="G16" i="1"/>
  <c r="E17" i="1"/>
  <c r="K16" i="1"/>
  <c r="C16" i="1"/>
  <c r="C17" i="1"/>
  <c r="E16" i="1"/>
</calcChain>
</file>

<file path=xl/sharedStrings.xml><?xml version="1.0" encoding="utf-8"?>
<sst xmlns="http://schemas.openxmlformats.org/spreadsheetml/2006/main" count="162" uniqueCount="61">
  <si>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</si>
  <si>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</si>
  <si>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</si>
  <si>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</si>
  <si>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</si>
  <si>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</si>
  <si>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</si>
  <si>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</si>
  <si>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</si>
  <si>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</si>
  <si>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</si>
  <si>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</si>
  <si>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</si>
  <si>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</si>
  <si>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Q1</t>
  </si>
  <si>
    <t>Q2.1</t>
  </si>
  <si>
    <t>Q2.2</t>
  </si>
  <si>
    <t>Q2.3</t>
  </si>
  <si>
    <t>Q2.4</t>
  </si>
  <si>
    <t>Q3</t>
  </si>
  <si>
    <t>Q4</t>
  </si>
  <si>
    <t>Q9</t>
  </si>
  <si>
    <t>Q10</t>
  </si>
  <si>
    <t>Q11</t>
  </si>
  <si>
    <t>Q12</t>
  </si>
  <si>
    <t>Q13</t>
  </si>
  <si>
    <t>Oui</t>
  </si>
  <si>
    <t>Non</t>
  </si>
  <si>
    <t>Kongo-Central; Kinshasa</t>
  </si>
  <si>
    <t>Femme</t>
  </si>
  <si>
    <t>SCOSAF; PNSR; CAM</t>
  </si>
  <si>
    <t>Kongo-Central</t>
  </si>
  <si>
    <t>Moyenne</t>
  </si>
  <si>
    <t>% Oui</t>
  </si>
  <si>
    <t>% Non</t>
  </si>
  <si>
    <t>% Femmes</t>
  </si>
  <si>
    <t>% Hommes</t>
  </si>
  <si>
    <t>% de 5</t>
  </si>
  <si>
    <t>% de 4</t>
  </si>
  <si>
    <t>% de 3</t>
  </si>
  <si>
    <t>% de 2</t>
  </si>
  <si>
    <t>% de 1</t>
  </si>
  <si>
    <t>SCOSAF</t>
  </si>
  <si>
    <t>SCOSAF; PNSR</t>
  </si>
  <si>
    <t>IME Kimpese</t>
  </si>
  <si>
    <t>Min</t>
  </si>
  <si>
    <t>Max</t>
  </si>
  <si>
    <t>Q14</t>
  </si>
  <si>
    <t>Ndjili</t>
  </si>
  <si>
    <t>Kimpese</t>
  </si>
  <si>
    <t>Limete</t>
  </si>
  <si>
    <t>Kinshasa</t>
  </si>
  <si>
    <t>Gombe</t>
  </si>
  <si>
    <t xml:space="preserve">Kalamu </t>
  </si>
  <si>
    <t>SCOSAF; PNSR; UNFPA</t>
  </si>
  <si>
    <t>Maniema; Kasai central; Kinshasa; Kongo central</t>
  </si>
  <si>
    <t>Homme</t>
  </si>
  <si>
    <t xml:space="preserve"> </t>
  </si>
  <si>
    <t>SCOSAF; UNFPA</t>
  </si>
  <si>
    <t>Matadi</t>
  </si>
  <si>
    <t>Bumbu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</si>
</sst>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DA07-1032-4143-B900-7C02A82E5848}">
  <dimension ref="A1:AA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baseColWidth="10" defaultRowHeight="15" x14ac:dyDescent="0.25"/>
  <cols>
    <col min="1" max="1" width="11.42578125" style="1"/>
    <col min="2" max="2" width="11.42578125" style="1" customWidth="1"/>
    <col min="19" max="19" width="20.42578125" customWidth="1"/>
    <col min="20" max="20" width="18.5703125" customWidth="1"/>
    <col min="21" max="21" width="43" customWidth="1"/>
    <col min="22" max="22" width="22.28515625" customWidth="1"/>
  </cols>
  <sheetData>
    <row r="1" spans="1:27" x14ac:dyDescent="0.25">
      <c r="C1" s="1" t="s">
        <v>14</v>
      </c>
      <c r="D1" s="1"/>
      <c r="E1" s="1" t="s">
        <v>15</v>
      </c>
      <c r="F1" s="1"/>
      <c r="G1" s="1" t="s">
        <v>16</v>
      </c>
      <c r="H1" s="1"/>
      <c r="I1" s="1" t="s">
        <v>17</v>
      </c>
      <c r="J1" s="1"/>
      <c r="K1" s="1" t="s">
        <v>18</v>
      </c>
      <c r="L1" s="1"/>
      <c r="M1" s="1" t="s">
        <v>19</v>
      </c>
      <c r="N1" s="1"/>
      <c r="O1" s="1" t="s">
        <v>20</v>
      </c>
      <c r="P1" s="1"/>
      <c r="Q1" s="1" t="s">
        <v>21</v>
      </c>
      <c r="R1" s="1"/>
      <c r="S1" s="1" t="s">
        <v>22</v>
      </c>
      <c r="T1" s="1"/>
      <c r="U1" s="1" t="s">
        <v>23</v>
      </c>
      <c r="V1" s="1"/>
      <c r="W1" s="1" t="s">
        <v>24</v>
      </c>
      <c r="X1" s="1"/>
      <c r="Y1" s="1" t="s">
        <v>25</v>
      </c>
      <c r="Z1" s="1"/>
      <c r="AA1" s="1" t="s">
        <v>47</v>
      </c>
    </row>
    <row r="2" spans="1:27" x14ac:dyDescent="0.25">
      <c r="A2" s="1" t="s">
        <v>0</v>
      </c>
      <c r="C2" t="s">
        <v>26</v>
      </c>
      <c r="E2">
        <v>5</v>
      </c>
      <c r="G2">
        <v>5</v>
      </c>
      <c r="I2">
        <v>5</v>
      </c>
      <c r="K2">
        <v>5</v>
      </c>
      <c r="M2" t="s">
        <v>27</v>
      </c>
      <c r="Q2" t="s">
        <v>26</v>
      </c>
      <c r="S2" t="s">
        <v>30</v>
      </c>
      <c r="U2" t="s">
        <v>28</v>
      </c>
      <c r="W2">
        <v>3</v>
      </c>
      <c r="Y2" t="s">
        <v>29</v>
      </c>
      <c r="AA2" t="s">
        <v>48</v>
      </c>
    </row>
    <row r="3" spans="1:27" x14ac:dyDescent="0.25">
      <c r="A3" s="1" t="s">
        <v>1</v>
      </c>
      <c r="C3" t="s">
        <v>26</v>
      </c>
      <c r="E3">
        <v>5</v>
      </c>
      <c r="G3">
        <v>5</v>
      </c>
      <c r="I3">
        <v>5</v>
      </c>
      <c r="M3" t="s">
        <v>27</v>
      </c>
      <c r="Q3" t="s">
        <v>26</v>
      </c>
      <c r="S3" t="s">
        <v>44</v>
      </c>
      <c r="U3" t="s">
        <v>31</v>
      </c>
      <c r="W3">
        <v>10</v>
      </c>
      <c r="Y3" t="s">
        <v>29</v>
      </c>
      <c r="AA3" t="s">
        <v>48</v>
      </c>
    </row>
    <row r="4" spans="1:27" x14ac:dyDescent="0.25">
      <c r="A4" s="1" t="s">
        <v>2</v>
      </c>
      <c r="C4" t="s">
        <v>26</v>
      </c>
      <c r="E4">
        <v>5</v>
      </c>
      <c r="G4">
        <v>5</v>
      </c>
      <c r="I4">
        <v>5</v>
      </c>
      <c r="K4">
        <v>5</v>
      </c>
      <c r="M4" t="s">
        <v>27</v>
      </c>
      <c r="Q4" t="s">
        <v>26</v>
      </c>
      <c r="S4" t="s">
        <v>42</v>
      </c>
      <c r="U4" t="s">
        <v>28</v>
      </c>
      <c r="W4">
        <v>7</v>
      </c>
      <c r="Y4" t="s">
        <v>29</v>
      </c>
      <c r="AA4" t="s">
        <v>49</v>
      </c>
    </row>
    <row r="5" spans="1:27" x14ac:dyDescent="0.25">
      <c r="A5" s="1" t="s">
        <v>3</v>
      </c>
      <c r="C5" t="s">
        <v>26</v>
      </c>
      <c r="E5">
        <v>5</v>
      </c>
      <c r="G5">
        <v>5</v>
      </c>
      <c r="I5">
        <v>5</v>
      </c>
      <c r="K5">
        <v>4</v>
      </c>
      <c r="M5" t="s">
        <v>27</v>
      </c>
      <c r="Q5" t="s">
        <v>26</v>
      </c>
      <c r="S5" t="s">
        <v>43</v>
      </c>
      <c r="U5" t="s">
        <v>28</v>
      </c>
      <c r="W5">
        <v>15</v>
      </c>
      <c r="Y5" t="s">
        <v>29</v>
      </c>
      <c r="AA5" t="s">
        <v>49</v>
      </c>
    </row>
    <row r="6" spans="1:27" x14ac:dyDescent="0.25">
      <c r="A6" s="1" t="s">
        <v>4</v>
      </c>
      <c r="C6" t="s">
        <v>26</v>
      </c>
      <c r="E6">
        <v>5</v>
      </c>
      <c r="G6">
        <v>5</v>
      </c>
      <c r="I6">
        <v>5</v>
      </c>
      <c r="K6">
        <v>5</v>
      </c>
      <c r="M6" t="s">
        <v>27</v>
      </c>
      <c r="Q6" t="s">
        <v>26</v>
      </c>
      <c r="S6" t="s">
        <v>43</v>
      </c>
      <c r="U6" t="s">
        <v>28</v>
      </c>
      <c r="W6">
        <v>15</v>
      </c>
      <c r="Y6" t="s">
        <v>29</v>
      </c>
      <c r="AA6" t="s">
        <v>50</v>
      </c>
    </row>
    <row r="7" spans="1:27" x14ac:dyDescent="0.25">
      <c r="A7" s="1" t="s">
        <v>5</v>
      </c>
      <c r="C7" t="s">
        <v>26</v>
      </c>
      <c r="E7">
        <v>5</v>
      </c>
      <c r="G7">
        <v>5</v>
      </c>
      <c r="I7">
        <v>5</v>
      </c>
      <c r="K7">
        <v>5</v>
      </c>
      <c r="M7" t="s">
        <v>26</v>
      </c>
      <c r="O7">
        <v>5</v>
      </c>
      <c r="Q7" t="s">
        <v>26</v>
      </c>
      <c r="S7" t="s">
        <v>42</v>
      </c>
      <c r="U7" t="s">
        <v>28</v>
      </c>
      <c r="W7">
        <v>17</v>
      </c>
      <c r="Y7" t="s">
        <v>29</v>
      </c>
    </row>
    <row r="8" spans="1:27" x14ac:dyDescent="0.25">
      <c r="A8" s="1" t="s">
        <v>6</v>
      </c>
      <c r="C8" t="s">
        <v>26</v>
      </c>
      <c r="E8">
        <v>5</v>
      </c>
      <c r="G8">
        <v>5</v>
      </c>
      <c r="I8">
        <v>5</v>
      </c>
      <c r="K8">
        <v>5</v>
      </c>
      <c r="M8" t="s">
        <v>26</v>
      </c>
      <c r="O8">
        <v>5</v>
      </c>
      <c r="Q8" t="s">
        <v>26</v>
      </c>
      <c r="S8" t="s">
        <v>42</v>
      </c>
      <c r="U8" t="s">
        <v>28</v>
      </c>
      <c r="W8">
        <v>22</v>
      </c>
      <c r="Y8" t="s">
        <v>29</v>
      </c>
    </row>
    <row r="9" spans="1:27" x14ac:dyDescent="0.25">
      <c r="A9" s="1" t="s">
        <v>7</v>
      </c>
      <c r="C9" t="s">
        <v>26</v>
      </c>
      <c r="E9">
        <v>5</v>
      </c>
      <c r="G9">
        <v>5</v>
      </c>
      <c r="I9">
        <v>5</v>
      </c>
      <c r="K9">
        <v>4</v>
      </c>
      <c r="M9" t="s">
        <v>26</v>
      </c>
      <c r="O9">
        <v>4</v>
      </c>
      <c r="Q9" t="s">
        <v>26</v>
      </c>
      <c r="S9" t="s">
        <v>42</v>
      </c>
      <c r="U9" t="s">
        <v>31</v>
      </c>
      <c r="W9">
        <v>3</v>
      </c>
      <c r="Y9" t="s">
        <v>29</v>
      </c>
    </row>
    <row r="10" spans="1:27" x14ac:dyDescent="0.25">
      <c r="A10" s="1" t="s">
        <v>8</v>
      </c>
      <c r="C10" t="s">
        <v>26</v>
      </c>
      <c r="E10">
        <v>5</v>
      </c>
      <c r="G10">
        <v>5</v>
      </c>
      <c r="I10">
        <v>5</v>
      </c>
      <c r="K10">
        <v>5</v>
      </c>
      <c r="M10" t="s">
        <v>27</v>
      </c>
      <c r="Q10" t="s">
        <v>26</v>
      </c>
      <c r="S10" t="s">
        <v>42</v>
      </c>
      <c r="U10" t="s">
        <v>51</v>
      </c>
      <c r="W10">
        <v>19</v>
      </c>
      <c r="Y10" t="s">
        <v>56</v>
      </c>
      <c r="AA10" t="s">
        <v>52</v>
      </c>
    </row>
    <row r="11" spans="1:27" x14ac:dyDescent="0.25">
      <c r="A11" s="1" t="s">
        <v>9</v>
      </c>
      <c r="C11" t="s">
        <v>26</v>
      </c>
      <c r="E11">
        <v>5</v>
      </c>
      <c r="G11">
        <v>5</v>
      </c>
      <c r="I11">
        <v>5</v>
      </c>
      <c r="K11">
        <v>5</v>
      </c>
      <c r="M11" t="s">
        <v>26</v>
      </c>
      <c r="O11">
        <v>5</v>
      </c>
      <c r="Q11" t="s">
        <v>26</v>
      </c>
      <c r="S11" t="s">
        <v>54</v>
      </c>
      <c r="U11" t="s">
        <v>55</v>
      </c>
      <c r="W11">
        <v>18</v>
      </c>
      <c r="Y11" t="s">
        <v>29</v>
      </c>
      <c r="AA11" t="s">
        <v>53</v>
      </c>
    </row>
    <row r="12" spans="1:27" x14ac:dyDescent="0.25">
      <c r="A12" s="1" t="s">
        <v>10</v>
      </c>
      <c r="C12" t="s">
        <v>26</v>
      </c>
      <c r="E12">
        <v>5</v>
      </c>
      <c r="G12">
        <v>5</v>
      </c>
      <c r="I12">
        <v>5</v>
      </c>
      <c r="K12">
        <v>5</v>
      </c>
      <c r="M12" t="s">
        <v>27</v>
      </c>
      <c r="Q12" t="s">
        <v>27</v>
      </c>
      <c r="W12">
        <v>2</v>
      </c>
      <c r="Y12" t="s">
        <v>29</v>
      </c>
      <c r="AA12" t="s">
        <v>48</v>
      </c>
    </row>
    <row r="13" spans="1:27" x14ac:dyDescent="0.25">
      <c r="A13" s="1" t="s">
        <v>11</v>
      </c>
      <c r="C13" t="s">
        <v>26</v>
      </c>
      <c r="E13">
        <v>5</v>
      </c>
      <c r="G13">
        <v>5</v>
      </c>
      <c r="I13">
        <v>5</v>
      </c>
      <c r="K13">
        <v>4</v>
      </c>
      <c r="M13" t="s">
        <v>27</v>
      </c>
      <c r="Q13" t="s">
        <v>26</v>
      </c>
      <c r="S13" t="s">
        <v>42</v>
      </c>
      <c r="U13" t="s">
        <v>51</v>
      </c>
      <c r="W13">
        <v>24</v>
      </c>
      <c r="Y13" t="s">
        <v>29</v>
      </c>
      <c r="AA13" t="s">
        <v>52</v>
      </c>
    </row>
    <row r="14" spans="1:27" x14ac:dyDescent="0.25">
      <c r="A14" s="1" t="s">
        <v>12</v>
      </c>
      <c r="C14" t="s">
        <v>26</v>
      </c>
      <c r="E14">
        <v>5</v>
      </c>
      <c r="G14">
        <v>5</v>
      </c>
      <c r="I14">
        <v>5</v>
      </c>
      <c r="K14">
        <v>5</v>
      </c>
      <c r="M14" t="s">
        <v>26</v>
      </c>
      <c r="O14">
        <v>5</v>
      </c>
      <c r="Q14" t="s">
        <v>26</v>
      </c>
      <c r="S14" t="s">
        <v>58</v>
      </c>
      <c r="U14" t="s">
        <v>28</v>
      </c>
      <c r="W14">
        <v>13</v>
      </c>
      <c r="Y14" t="s">
        <v>56</v>
      </c>
      <c r="AA14" t="s">
        <v>59</v>
      </c>
    </row>
    <row r="15" spans="1:27" x14ac:dyDescent="0.25">
      <c r="A15" s="1" t="s">
        <v>13</v>
      </c>
      <c r="C15" t="s">
        <v>26</v>
      </c>
      <c r="E15">
        <v>5</v>
      </c>
      <c r="G15">
        <v>5</v>
      </c>
      <c r="I15">
        <v>5</v>
      </c>
      <c r="K15">
        <v>5</v>
      </c>
      <c r="M15" t="s">
        <v>27</v>
      </c>
      <c r="Q15" t="s">
        <v>26</v>
      </c>
      <c r="S15" t="s">
        <v>42</v>
      </c>
      <c r="U15" t="s">
        <v>31</v>
      </c>
      <c r="W15">
        <v>16</v>
      </c>
      <c r="Y15" t="s">
        <v>29</v>
      </c>
      <c r="Z15" t="s">
        <v>57</v>
      </c>
      <c r="AA15" t="s">
        <v>60</v>
      </c>
    </row>
    <row r="16" spans="1:27" x14ac:dyDescent="0.25">
      <c r="B16" s="1" t="s">
        <v>33</v>
      </c>
      <c r="C16">
        <f>COUNTIF(C2:C15,"Oui")/COUNTA(C2:C15)*100</f>
        <v>100</v>
      </c>
      <c r="D16" s="1" t="s">
        <v>32</v>
      </c>
      <c r="E16">
        <f>AVERAGE(E2:E15)</f>
        <v>5</v>
      </c>
      <c r="F16" s="1" t="s">
        <v>32</v>
      </c>
      <c r="G16">
        <f>AVERAGE(G2:G15)</f>
        <v>5</v>
      </c>
      <c r="H16" s="1" t="s">
        <v>32</v>
      </c>
      <c r="I16">
        <f>AVERAGE(I2:I15)</f>
        <v>5</v>
      </c>
      <c r="J16" s="1" t="s">
        <v>32</v>
      </c>
      <c r="K16" s="3">
        <f>AVERAGE(K2:K15)</f>
        <v>4.7692307692307692</v>
      </c>
      <c r="L16" s="1" t="s">
        <v>33</v>
      </c>
      <c r="M16" s="3">
        <f>COUNTIF(M2:M15,"Oui")/COUNTA(M2:M15)*100</f>
        <v>35.714285714285715</v>
      </c>
      <c r="N16" s="1" t="s">
        <v>32</v>
      </c>
      <c r="O16" s="3">
        <f>AVERAGE(O2:O15)</f>
        <v>4.8</v>
      </c>
      <c r="P16" s="1" t="s">
        <v>33</v>
      </c>
      <c r="Q16" s="3">
        <f>COUNTIF(Q2:Q15,"Oui")/COUNTA(Q2:Q15)*100</f>
        <v>92.857142857142861</v>
      </c>
      <c r="V16" s="1" t="s">
        <v>32</v>
      </c>
      <c r="W16" s="3">
        <f>AVERAGE(W2:W15)</f>
        <v>13.142857142857142</v>
      </c>
      <c r="X16" s="1" t="s">
        <v>35</v>
      </c>
      <c r="Y16" s="3">
        <f>COUNTIF(Y2:Y15,"Femme")/COUNTA(Y2:Y15)*100</f>
        <v>85.714285714285708</v>
      </c>
    </row>
    <row r="17" spans="2:25" x14ac:dyDescent="0.25">
      <c r="B17" s="1" t="s">
        <v>34</v>
      </c>
      <c r="C17">
        <f>COUNTIF(C2:C15,"Non")/COUNTIF(C2:C15,"*")*100</f>
        <v>0</v>
      </c>
      <c r="D17" s="2" t="s">
        <v>37</v>
      </c>
      <c r="E17">
        <f>COUNTIF(E2:E15,5)/COUNTA(E2:E15)*100</f>
        <v>100</v>
      </c>
      <c r="F17" s="2" t="s">
        <v>37</v>
      </c>
      <c r="G17">
        <f>COUNTIF(G2:G15,5)/COUNTA(G2:G15)*100</f>
        <v>100</v>
      </c>
      <c r="H17" s="2" t="s">
        <v>37</v>
      </c>
      <c r="I17">
        <f>COUNTIF(I2:I15,5)/COUNTA(I2:I15)*100</f>
        <v>100</v>
      </c>
      <c r="J17" s="2" t="s">
        <v>37</v>
      </c>
      <c r="K17" s="3">
        <f>COUNTIF(K2:K15,5)/COUNTA(K2:K15)*100</f>
        <v>76.923076923076934</v>
      </c>
      <c r="L17" s="1" t="s">
        <v>34</v>
      </c>
      <c r="M17" s="3">
        <f>COUNTIF(M2:M15,"Non")/COUNTA(M2:M15)*100</f>
        <v>64.285714285714292</v>
      </c>
      <c r="N17" s="2" t="s">
        <v>37</v>
      </c>
      <c r="O17" s="3">
        <f>COUNTIF(O2:O15,5)/COUNTA(O2:O15)*100</f>
        <v>80</v>
      </c>
      <c r="P17" s="1" t="s">
        <v>34</v>
      </c>
      <c r="Q17" s="3">
        <f>COUNTIF(Q2:Q15,"Non")/COUNTA(Q2:Q15)*100</f>
        <v>7.1428571428571423</v>
      </c>
      <c r="V17" s="1" t="s">
        <v>45</v>
      </c>
      <c r="W17">
        <f>MIN(W2:W15)</f>
        <v>2</v>
      </c>
      <c r="X17" s="1" t="s">
        <v>36</v>
      </c>
      <c r="Y17" s="3">
        <f>COUNTIF(Y2:Y15,"Homme")/COUNTA(Y2:Y15)*100</f>
        <v>14.285714285714285</v>
      </c>
    </row>
    <row r="18" spans="2:25" x14ac:dyDescent="0.25">
      <c r="D18" s="2" t="s">
        <v>38</v>
      </c>
      <c r="E18">
        <f>COUNTIF(E2:E15,4)/COUNTA(E2:E15)*100</f>
        <v>0</v>
      </c>
      <c r="F18" s="2" t="s">
        <v>38</v>
      </c>
      <c r="G18">
        <f>COUNTIF(G2:G15,4)/COUNTA(G2:G15)*100</f>
        <v>0</v>
      </c>
      <c r="H18" s="2" t="s">
        <v>38</v>
      </c>
      <c r="I18">
        <f>COUNTIF(I2:I15,4)/COUNTA(I2:I15)*100</f>
        <v>0</v>
      </c>
      <c r="J18" s="2" t="s">
        <v>38</v>
      </c>
      <c r="K18" s="3">
        <f>COUNTIF(K2:K15,4)/COUNTA(K2:K15)*100</f>
        <v>23.076923076923077</v>
      </c>
      <c r="N18" s="2" t="s">
        <v>38</v>
      </c>
      <c r="O18" s="3">
        <f>COUNTIF(O2:O15,4)/COUNTA(O2:O15)*100</f>
        <v>20</v>
      </c>
      <c r="V18" s="1" t="s">
        <v>46</v>
      </c>
      <c r="W18">
        <f>MAX(W2:W15)</f>
        <v>24</v>
      </c>
    </row>
    <row r="19" spans="2:25" x14ac:dyDescent="0.25">
      <c r="D19" s="2" t="s">
        <v>39</v>
      </c>
      <c r="E19">
        <f>COUNTIF(E2:E15,3)/COUNTA(E2:E15)*100</f>
        <v>0</v>
      </c>
      <c r="F19" s="2" t="s">
        <v>39</v>
      </c>
      <c r="G19">
        <f>COUNTIF(G2:G15,3)/COUNTA(G2:G15)*100</f>
        <v>0</v>
      </c>
      <c r="H19" s="2" t="s">
        <v>39</v>
      </c>
      <c r="I19">
        <f>COUNTIF(I2:I15,3)/COUNTA(I2:I15)*100</f>
        <v>0</v>
      </c>
      <c r="J19" s="2" t="s">
        <v>39</v>
      </c>
      <c r="K19" s="3">
        <f>COUNTIF(K2:K15,3)/COUNTA(K2:K15)*100</f>
        <v>0</v>
      </c>
      <c r="N19" s="2" t="s">
        <v>39</v>
      </c>
      <c r="O19" s="3">
        <f>COUNTIF(O2:O15,3)/COUNTA(O2:O15)*100</f>
        <v>0</v>
      </c>
    </row>
    <row r="20" spans="2:25" x14ac:dyDescent="0.25">
      <c r="D20" s="2" t="s">
        <v>40</v>
      </c>
      <c r="E20">
        <f>COUNTIF(E2:E15,2)/COUNTA(E2:E15)*100</f>
        <v>0</v>
      </c>
      <c r="F20" s="2" t="s">
        <v>40</v>
      </c>
      <c r="G20">
        <f>COUNTIF(G2:G15,2)/COUNTA(G2:G15)*100</f>
        <v>0</v>
      </c>
      <c r="H20" s="2" t="s">
        <v>40</v>
      </c>
      <c r="I20">
        <f>COUNTIF(I2:I15,2)/COUNTA(I2:I15)*100</f>
        <v>0</v>
      </c>
      <c r="J20" s="2" t="s">
        <v>40</v>
      </c>
      <c r="K20" s="3">
        <f>COUNTIF(K2:K15,2)/COUNTA(K2:K15)*100</f>
        <v>0</v>
      </c>
      <c r="N20" s="2" t="s">
        <v>40</v>
      </c>
      <c r="O20" s="3">
        <f>COUNTIF(O2:O15,2)/COUNTA(O2:O15)*100</f>
        <v>0</v>
      </c>
    </row>
    <row r="21" spans="2:25" x14ac:dyDescent="0.25">
      <c r="D21" s="2" t="s">
        <v>41</v>
      </c>
      <c r="E21">
        <f>COUNTIF(E2:E15,1)/COUNTA(E2:E15)*100</f>
        <v>0</v>
      </c>
      <c r="F21" s="2" t="s">
        <v>41</v>
      </c>
      <c r="G21">
        <f>COUNTIF(G2:G15,1)/COUNTA(G2:G15)*100</f>
        <v>0</v>
      </c>
      <c r="H21" s="2" t="s">
        <v>41</v>
      </c>
      <c r="I21">
        <f>COUNTIF(I2:I15,1)/COUNTA(I2:I15)*100</f>
        <v>0</v>
      </c>
      <c r="J21" s="2" t="s">
        <v>41</v>
      </c>
      <c r="K21" s="3">
        <f>COUNTIF(K2:K15,1)/COUNTA(K2:K15)*100</f>
        <v>0</v>
      </c>
      <c r="N21" s="2" t="s">
        <v>41</v>
      </c>
      <c r="O21" s="3">
        <f>COUNTIF(O2:O15,1)/COUNTA(O2:O15)*100</f>
        <v>0</v>
      </c>
    </row>
    <row r="22" spans="2:25" x14ac:dyDescent="0.25">
      <c r="D22" s="2"/>
    </row>
    <row r="23" spans="2:25" x14ac:dyDescent="0.25">
      <c r="D23" s="2"/>
    </row>
    <row r="24" spans="2:25" x14ac:dyDescent="0.25">
      <c r="D24" s="2"/>
    </row>
    <row r="25" spans="2:25" x14ac:dyDescent="0.25">
      <c r="D25" s="2"/>
    </row>
    <row r="26" spans="2:25" x14ac:dyDescent="0.25">
      <c r="D26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de 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Etienne</cp:lastModifiedBy>
  <dcterms:created xsi:type="dcterms:W3CDTF">2018-03-07T11:00:55Z</dcterms:created>
  <dcterms:modified xsi:type="dcterms:W3CDTF">2018-04-09T09:44:54Z</dcterms:modified>
</cp:coreProperties>
</file>