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COSAF\Lokw Jean Robert\"/>
    </mc:Choice>
  </mc:AlternateContent>
  <xr:revisionPtr revIDLastSave="0" documentId="13_ncr:1_{4B8701DB-7F6E-4110-BBEC-44FFC2FCEB0B}" xr6:coauthVersionLast="40" xr6:coauthVersionMax="40" xr10:uidLastSave="{00000000-0000-0000-0000-000000000000}"/>
  <bookViews>
    <workbookView xWindow="-110" yWindow="-110" windowWidth="19420" windowHeight="10420" activeTab="1" xr2:uid="{F293F3F5-07CE-4762-B2F9-D63474F4E374}"/>
  </bookViews>
  <sheets>
    <sheet name="Base de données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4" i="1" l="1"/>
  <c r="AM43" i="1"/>
  <c r="AM42" i="1"/>
  <c r="AM41" i="1"/>
  <c r="AM40" i="1"/>
  <c r="AM39" i="1"/>
  <c r="AM38" i="1"/>
  <c r="AM37" i="1"/>
  <c r="AQ39" i="1"/>
  <c r="AQ38" i="1"/>
  <c r="AQ37" i="1"/>
  <c r="AU39" i="1" l="1"/>
  <c r="AU38" i="1"/>
  <c r="AW38" i="1"/>
  <c r="AW37" i="1"/>
  <c r="AU37" i="1"/>
  <c r="AS37" i="1"/>
  <c r="AI38" i="1"/>
  <c r="AI37" i="1"/>
  <c r="AG42" i="1"/>
  <c r="AG41" i="1"/>
  <c r="AG40" i="1"/>
  <c r="AG39" i="1"/>
  <c r="AG38" i="1"/>
  <c r="AG37" i="1"/>
  <c r="AE42" i="1"/>
  <c r="AE41" i="1"/>
  <c r="AE40" i="1"/>
  <c r="AE39" i="1"/>
  <c r="AE38" i="1"/>
  <c r="AE37" i="1"/>
  <c r="AC42" i="1"/>
  <c r="AC41" i="1"/>
  <c r="AC40" i="1"/>
  <c r="AC39" i="1"/>
  <c r="AC38" i="1"/>
  <c r="AC37" i="1"/>
  <c r="AA42" i="1"/>
  <c r="AA41" i="1"/>
  <c r="AA40" i="1"/>
  <c r="AA39" i="1"/>
  <c r="AA38" i="1"/>
  <c r="AA37" i="1"/>
  <c r="Y42" i="1"/>
  <c r="Y41" i="1"/>
  <c r="Y40" i="1"/>
  <c r="Y39" i="1"/>
  <c r="Y38" i="1"/>
  <c r="Y37" i="1"/>
  <c r="W42" i="1"/>
  <c r="W41" i="1"/>
  <c r="W40" i="1"/>
  <c r="W39" i="1"/>
  <c r="W38" i="1"/>
  <c r="W37" i="1"/>
  <c r="U42" i="1"/>
  <c r="U41" i="1"/>
  <c r="U40" i="1"/>
  <c r="U39" i="1"/>
  <c r="U38" i="1"/>
  <c r="U37" i="1"/>
  <c r="S42" i="1"/>
  <c r="S41" i="1"/>
  <c r="S40" i="1"/>
  <c r="S39" i="1"/>
  <c r="S38" i="1"/>
  <c r="S37" i="1"/>
  <c r="Q42" i="1"/>
  <c r="Q41" i="1"/>
  <c r="Q40" i="1"/>
  <c r="Q39" i="1"/>
  <c r="Q38" i="1"/>
  <c r="Q37" i="1"/>
  <c r="O38" i="1"/>
  <c r="O42" i="1"/>
  <c r="O41" i="1"/>
  <c r="O40" i="1"/>
  <c r="O39" i="1"/>
  <c r="O37" i="1"/>
  <c r="M42" i="1"/>
  <c r="M41" i="1"/>
  <c r="M40" i="1"/>
  <c r="M39" i="1"/>
  <c r="M38" i="1"/>
  <c r="M37" i="1"/>
  <c r="K42" i="1"/>
  <c r="K41" i="1"/>
  <c r="K40" i="1"/>
  <c r="K39" i="1"/>
  <c r="K38" i="1"/>
  <c r="K37" i="1"/>
  <c r="I42" i="1"/>
  <c r="I41" i="1"/>
  <c r="I40" i="1"/>
  <c r="I39" i="1"/>
  <c r="I38" i="1"/>
  <c r="I37" i="1"/>
  <c r="G42" i="1"/>
  <c r="G41" i="1"/>
  <c r="G40" i="1"/>
  <c r="G39" i="1"/>
  <c r="G38" i="1"/>
  <c r="G37" i="1"/>
  <c r="E38" i="1"/>
  <c r="E37" i="1"/>
  <c r="C39" i="1"/>
  <c r="C38" i="1"/>
  <c r="C37" i="1"/>
</calcChain>
</file>

<file path=xl/sharedStrings.xml><?xml version="1.0" encoding="utf-8"?>
<sst xmlns="http://schemas.openxmlformats.org/spreadsheetml/2006/main" count="766" uniqueCount="134">
  <si>
    <t>P1</t>
  </si>
  <si>
    <t>P2</t>
  </si>
  <si>
    <t>P3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</si>
  <si>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</si>
  <si>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</si>
  <si>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</si>
  <si>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</si>
  <si>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</si>
  <si>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</si>
  <si>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</si>
  <si>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</si>
  <si>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</si>
  <si>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</si>
  <si>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</si>
  <si>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</si>
  <si>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</si>
  <si>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</si>
  <si>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</si>
  <si>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</si>
  <si>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</si>
  <si>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</si>
  <si>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</si>
  <si>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</si>
  <si>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</si>
  <si>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</si>
  <si>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</si>
  <si>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</si>
  <si>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</si>
  <si>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</si>
  <si>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</si>
  <si>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</si>
  <si>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</si>
  <si>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</si>
  <si>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Q1</t>
  </si>
  <si>
    <t>Q2</t>
  </si>
  <si>
    <t>Q3.1</t>
  </si>
  <si>
    <t>Q3.2</t>
  </si>
  <si>
    <t>Q3.3</t>
  </si>
  <si>
    <t>Q3.4</t>
  </si>
  <si>
    <t>Q3.5</t>
  </si>
  <si>
    <t>Q3.6</t>
  </si>
  <si>
    <t>Q3.7</t>
  </si>
  <si>
    <t>Q3.8</t>
  </si>
  <si>
    <t>Q3.9</t>
  </si>
  <si>
    <t>Q3.10</t>
  </si>
  <si>
    <t>Q3.11</t>
  </si>
  <si>
    <t>Q3.12</t>
  </si>
  <si>
    <t>Q3.13</t>
  </si>
  <si>
    <t>Q3.14</t>
  </si>
  <si>
    <t>Q8</t>
  </si>
  <si>
    <t>Q9</t>
  </si>
  <si>
    <t>Q10</t>
  </si>
  <si>
    <t>Q11</t>
  </si>
  <si>
    <t>Q12</t>
  </si>
  <si>
    <t>Q13</t>
  </si>
  <si>
    <t>Q14</t>
  </si>
  <si>
    <t>Q15</t>
  </si>
  <si>
    <t>A1</t>
  </si>
  <si>
    <t>Oui</t>
  </si>
  <si>
    <t>Non</t>
  </si>
  <si>
    <t>Entretien</t>
  </si>
  <si>
    <t>Ndjili</t>
  </si>
  <si>
    <t>ISTM Ndjili</t>
  </si>
  <si>
    <t>Étatique</t>
  </si>
  <si>
    <t>Homme</t>
  </si>
  <si>
    <t>A3</t>
  </si>
  <si>
    <t>Salle d'accouchements</t>
  </si>
  <si>
    <t>Femme</t>
  </si>
  <si>
    <t>ISTM Kimpese</t>
  </si>
  <si>
    <t>Kimpese</t>
  </si>
  <si>
    <t>IME Kimpese</t>
  </si>
  <si>
    <t>Confessionnel</t>
  </si>
  <si>
    <t>P4 N/A</t>
  </si>
  <si>
    <t>P5 N/A</t>
  </si>
  <si>
    <t>Maternité</t>
  </si>
  <si>
    <t>Limete</t>
  </si>
  <si>
    <t>St-Joseph</t>
  </si>
  <si>
    <t>Maternité; post-partum; salle d'accouchements</t>
  </si>
  <si>
    <t>Consultation prénatale</t>
  </si>
  <si>
    <t>% A1</t>
  </si>
  <si>
    <t>% A2</t>
  </si>
  <si>
    <t>% A3</t>
  </si>
  <si>
    <t>% Oui</t>
  </si>
  <si>
    <t>% Non</t>
  </si>
  <si>
    <t>% de 5</t>
  </si>
  <si>
    <t>% de 4</t>
  </si>
  <si>
    <t>% de 3</t>
  </si>
  <si>
    <t>% de 2</t>
  </si>
  <si>
    <t>% de 1</t>
  </si>
  <si>
    <t>Moyenne</t>
  </si>
  <si>
    <t>% Femmes</t>
  </si>
  <si>
    <t>% Hommes</t>
  </si>
  <si>
    <t>Min</t>
  </si>
  <si>
    <t>Max</t>
  </si>
  <si>
    <t>Salle d'accouchement</t>
  </si>
  <si>
    <t>Gombe</t>
  </si>
  <si>
    <t>Mama Yemo</t>
  </si>
  <si>
    <t>Kinshasa</t>
  </si>
  <si>
    <t>Salle d'accouchement; salle de travail</t>
  </si>
  <si>
    <t>Kintambo</t>
  </si>
  <si>
    <t>Mat. Kintambo</t>
  </si>
  <si>
    <t>Matete</t>
  </si>
  <si>
    <t>HGR Matete</t>
  </si>
  <si>
    <t>Bumbu</t>
  </si>
  <si>
    <t>oui</t>
  </si>
  <si>
    <t>HGR Barumbu</t>
  </si>
  <si>
    <t>HGR Bumbu</t>
  </si>
  <si>
    <t>Planification familiale</t>
  </si>
  <si>
    <t>A2</t>
  </si>
  <si>
    <t>salle d'accouchement</t>
  </si>
  <si>
    <t>OUI</t>
  </si>
  <si>
    <t>Post-partum</t>
  </si>
  <si>
    <t>Salle d'accouchement; post-partum</t>
  </si>
  <si>
    <t>Salle d'accouchement; Gynéco-obstétrique</t>
  </si>
  <si>
    <t>% Étatique</t>
  </si>
  <si>
    <t>% Confessionnel</t>
  </si>
  <si>
    <t>% Privé</t>
  </si>
  <si>
    <t>% Ndjili</t>
  </si>
  <si>
    <t>% Kimpese</t>
  </si>
  <si>
    <t>% Limete</t>
  </si>
  <si>
    <t>% Gombe</t>
  </si>
  <si>
    <t>% Kinshasa</t>
  </si>
  <si>
    <t>% Kintambo</t>
  </si>
  <si>
    <t>% Matete</t>
  </si>
  <si>
    <t>% Bumbu</t>
  </si>
  <si>
    <t>(ISTM)</t>
  </si>
  <si>
    <t>(IME)</t>
  </si>
  <si>
    <t>(St-Joseph)</t>
  </si>
  <si>
    <t>(Mama Yemo)</t>
  </si>
  <si>
    <t>(HGR Barumbu)</t>
  </si>
  <si>
    <t>(Mat. Kintambo)</t>
  </si>
  <si>
    <t>(HGR Matete)</t>
  </si>
  <si>
    <t>(HGR Bumbu)</t>
  </si>
  <si>
    <t>Prise en charge de VIH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</si>
</sst>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F08E-FC76-445E-BA33-C1D06C2D0B3B}">
  <dimension ref="A1:AW44"/>
  <sheetViews>
    <sheetView workbookViewId="0">
      <pane xSplit="1" ySplit="1" topLeftCell="B25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0.90625" defaultRowHeight="14.5" x14ac:dyDescent="0.35"/>
  <cols>
    <col min="1" max="1" width="11.453125" style="1"/>
    <col min="37" max="37" width="42.7265625" customWidth="1"/>
    <col min="40" max="40" width="15.453125" customWidth="1"/>
    <col min="41" max="41" width="13.54296875" customWidth="1"/>
    <col min="42" max="42" width="15.26953125" customWidth="1"/>
    <col min="43" max="43" width="13.453125" customWidth="1"/>
  </cols>
  <sheetData>
    <row r="1" spans="1:49" s="1" customFormat="1" x14ac:dyDescent="0.35">
      <c r="C1" s="1" t="s">
        <v>33</v>
      </c>
      <c r="E1" s="1" t="s">
        <v>34</v>
      </c>
      <c r="G1" s="1" t="s">
        <v>35</v>
      </c>
      <c r="I1" s="1" t="s">
        <v>36</v>
      </c>
      <c r="K1" s="1" t="s">
        <v>37</v>
      </c>
      <c r="M1" s="1" t="s">
        <v>38</v>
      </c>
      <c r="O1" s="1" t="s">
        <v>39</v>
      </c>
      <c r="Q1" s="1" t="s">
        <v>40</v>
      </c>
      <c r="S1" s="1" t="s">
        <v>41</v>
      </c>
      <c r="U1" s="1" t="s">
        <v>42</v>
      </c>
      <c r="W1" s="1" t="s">
        <v>43</v>
      </c>
      <c r="Y1" s="1" t="s">
        <v>44</v>
      </c>
      <c r="AA1" s="1" t="s">
        <v>45</v>
      </c>
      <c r="AC1" s="1" t="s">
        <v>46</v>
      </c>
      <c r="AE1" s="1" t="s">
        <v>47</v>
      </c>
      <c r="AG1" s="1" t="s">
        <v>48</v>
      </c>
      <c r="AI1" s="1" t="s">
        <v>49</v>
      </c>
      <c r="AK1" s="1" t="s">
        <v>50</v>
      </c>
      <c r="AM1" s="1" t="s">
        <v>51</v>
      </c>
      <c r="AO1" s="1" t="s">
        <v>52</v>
      </c>
      <c r="AQ1" s="1" t="s">
        <v>53</v>
      </c>
      <c r="AS1" s="1" t="s">
        <v>54</v>
      </c>
      <c r="AU1" s="1" t="s">
        <v>55</v>
      </c>
      <c r="AW1" s="1" t="s">
        <v>56</v>
      </c>
    </row>
    <row r="2" spans="1:49" x14ac:dyDescent="0.35">
      <c r="A2" s="1" t="s">
        <v>0</v>
      </c>
      <c r="C2" t="s">
        <v>57</v>
      </c>
      <c r="E2" t="s">
        <v>58</v>
      </c>
      <c r="G2">
        <v>5</v>
      </c>
      <c r="I2">
        <v>4</v>
      </c>
      <c r="K2">
        <v>5</v>
      </c>
      <c r="M2">
        <v>5</v>
      </c>
      <c r="Q2">
        <v>4</v>
      </c>
      <c r="S2">
        <v>5</v>
      </c>
      <c r="U2">
        <v>4</v>
      </c>
      <c r="W2">
        <v>4</v>
      </c>
      <c r="Y2">
        <v>4</v>
      </c>
      <c r="AA2">
        <v>4</v>
      </c>
      <c r="AC2">
        <v>4</v>
      </c>
      <c r="AE2">
        <v>4</v>
      </c>
      <c r="AG2">
        <v>4</v>
      </c>
      <c r="AI2" t="s">
        <v>59</v>
      </c>
      <c r="AK2" t="s">
        <v>60</v>
      </c>
      <c r="AM2" t="s">
        <v>61</v>
      </c>
      <c r="AO2" t="s">
        <v>62</v>
      </c>
      <c r="AQ2" t="s">
        <v>63</v>
      </c>
      <c r="AS2">
        <v>3</v>
      </c>
      <c r="AU2">
        <v>4</v>
      </c>
      <c r="AW2" t="s">
        <v>64</v>
      </c>
    </row>
    <row r="3" spans="1:49" x14ac:dyDescent="0.35">
      <c r="A3" s="1" t="s">
        <v>1</v>
      </c>
      <c r="C3" t="s">
        <v>57</v>
      </c>
      <c r="E3" t="s">
        <v>58</v>
      </c>
      <c r="G3">
        <v>5</v>
      </c>
      <c r="I3">
        <v>5</v>
      </c>
      <c r="K3">
        <v>5</v>
      </c>
      <c r="M3">
        <v>5</v>
      </c>
      <c r="O3">
        <v>5</v>
      </c>
      <c r="Q3">
        <v>5</v>
      </c>
      <c r="S3">
        <v>5</v>
      </c>
      <c r="U3">
        <v>5</v>
      </c>
      <c r="W3">
        <v>4</v>
      </c>
      <c r="Y3">
        <v>5</v>
      </c>
      <c r="AA3">
        <v>5</v>
      </c>
      <c r="AC3">
        <v>5</v>
      </c>
      <c r="AE3">
        <v>5</v>
      </c>
      <c r="AG3">
        <v>5</v>
      </c>
      <c r="AI3" t="s">
        <v>58</v>
      </c>
      <c r="AK3" t="s">
        <v>66</v>
      </c>
      <c r="AM3" t="s">
        <v>61</v>
      </c>
      <c r="AO3" t="s">
        <v>62</v>
      </c>
      <c r="AQ3" t="s">
        <v>63</v>
      </c>
      <c r="AS3">
        <v>4.5</v>
      </c>
      <c r="AU3">
        <v>30</v>
      </c>
      <c r="AW3" t="s">
        <v>67</v>
      </c>
    </row>
    <row r="4" spans="1:49" x14ac:dyDescent="0.35">
      <c r="A4" s="1" t="s">
        <v>2</v>
      </c>
      <c r="C4" t="s">
        <v>65</v>
      </c>
      <c r="E4" t="s">
        <v>58</v>
      </c>
      <c r="G4">
        <v>5</v>
      </c>
      <c r="I4">
        <v>5</v>
      </c>
      <c r="K4">
        <v>5</v>
      </c>
      <c r="M4">
        <v>5</v>
      </c>
      <c r="O4">
        <v>5</v>
      </c>
      <c r="Q4">
        <v>5</v>
      </c>
      <c r="S4">
        <v>3</v>
      </c>
      <c r="U4">
        <v>4</v>
      </c>
      <c r="W4">
        <v>5</v>
      </c>
      <c r="Y4">
        <v>4</v>
      </c>
      <c r="AA4">
        <v>5</v>
      </c>
      <c r="AC4">
        <v>5</v>
      </c>
      <c r="AE4">
        <v>5</v>
      </c>
      <c r="AG4">
        <v>5</v>
      </c>
      <c r="AI4" t="s">
        <v>58</v>
      </c>
      <c r="AK4" t="s">
        <v>68</v>
      </c>
      <c r="AM4" t="s">
        <v>69</v>
      </c>
      <c r="AO4" t="s">
        <v>70</v>
      </c>
      <c r="AQ4" t="s">
        <v>71</v>
      </c>
      <c r="AS4">
        <v>5</v>
      </c>
      <c r="AU4">
        <v>4</v>
      </c>
      <c r="AW4" t="s">
        <v>64</v>
      </c>
    </row>
    <row r="5" spans="1:49" hidden="1" x14ac:dyDescent="0.35">
      <c r="A5" s="1" t="s">
        <v>72</v>
      </c>
      <c r="E5" t="s">
        <v>59</v>
      </c>
    </row>
    <row r="6" spans="1:49" hidden="1" x14ac:dyDescent="0.35">
      <c r="A6" s="1" t="s">
        <v>73</v>
      </c>
      <c r="E6" t="s">
        <v>59</v>
      </c>
    </row>
    <row r="7" spans="1:49" x14ac:dyDescent="0.35">
      <c r="A7" s="1" t="s">
        <v>3</v>
      </c>
      <c r="C7" t="s">
        <v>57</v>
      </c>
      <c r="E7" t="s">
        <v>58</v>
      </c>
      <c r="G7">
        <v>5</v>
      </c>
      <c r="I7">
        <v>5</v>
      </c>
      <c r="K7">
        <v>5</v>
      </c>
      <c r="M7">
        <v>5</v>
      </c>
      <c r="O7">
        <v>5</v>
      </c>
      <c r="Q7">
        <v>5</v>
      </c>
      <c r="S7">
        <v>5</v>
      </c>
      <c r="U7">
        <v>5</v>
      </c>
      <c r="W7">
        <v>5</v>
      </c>
      <c r="Y7">
        <v>4</v>
      </c>
      <c r="AA7">
        <v>5</v>
      </c>
      <c r="AC7">
        <v>5</v>
      </c>
      <c r="AE7">
        <v>5</v>
      </c>
      <c r="AG7">
        <v>5</v>
      </c>
      <c r="AI7" t="s">
        <v>58</v>
      </c>
      <c r="AK7" t="s">
        <v>74</v>
      </c>
      <c r="AM7" t="s">
        <v>75</v>
      </c>
      <c r="AO7" t="s">
        <v>76</v>
      </c>
      <c r="AQ7" t="s">
        <v>71</v>
      </c>
      <c r="AS7">
        <v>5</v>
      </c>
      <c r="AU7">
        <v>31</v>
      </c>
      <c r="AW7" t="s">
        <v>67</v>
      </c>
    </row>
    <row r="8" spans="1:49" x14ac:dyDescent="0.35">
      <c r="A8" s="1" t="s">
        <v>4</v>
      </c>
      <c r="C8" t="s">
        <v>57</v>
      </c>
      <c r="E8" t="s">
        <v>58</v>
      </c>
      <c r="G8">
        <v>5</v>
      </c>
      <c r="I8">
        <v>5</v>
      </c>
      <c r="K8">
        <v>5</v>
      </c>
      <c r="M8">
        <v>5</v>
      </c>
      <c r="O8">
        <v>5</v>
      </c>
      <c r="Q8">
        <v>5</v>
      </c>
      <c r="S8">
        <v>5</v>
      </c>
      <c r="U8">
        <v>4</v>
      </c>
      <c r="W8">
        <v>3</v>
      </c>
      <c r="Y8">
        <v>2</v>
      </c>
      <c r="AA8">
        <v>5</v>
      </c>
      <c r="AC8">
        <v>4</v>
      </c>
      <c r="AE8">
        <v>5</v>
      </c>
      <c r="AG8">
        <v>5</v>
      </c>
      <c r="AI8" t="s">
        <v>58</v>
      </c>
      <c r="AK8" t="s">
        <v>77</v>
      </c>
      <c r="AM8" t="s">
        <v>75</v>
      </c>
      <c r="AO8" t="s">
        <v>76</v>
      </c>
      <c r="AQ8" t="s">
        <v>71</v>
      </c>
      <c r="AS8">
        <v>3</v>
      </c>
      <c r="AU8">
        <v>20</v>
      </c>
      <c r="AW8" t="s">
        <v>67</v>
      </c>
    </row>
    <row r="9" spans="1:49" x14ac:dyDescent="0.35">
      <c r="A9" s="1" t="s">
        <v>5</v>
      </c>
      <c r="C9" t="s">
        <v>65</v>
      </c>
      <c r="E9" t="s">
        <v>58</v>
      </c>
      <c r="G9">
        <v>5</v>
      </c>
      <c r="I9">
        <v>5</v>
      </c>
      <c r="K9">
        <v>5</v>
      </c>
      <c r="M9">
        <v>5</v>
      </c>
      <c r="O9">
        <v>5</v>
      </c>
      <c r="Q9">
        <v>5</v>
      </c>
      <c r="S9">
        <v>4</v>
      </c>
      <c r="U9">
        <v>4</v>
      </c>
      <c r="W9">
        <v>4</v>
      </c>
      <c r="Y9">
        <v>5</v>
      </c>
      <c r="AA9">
        <v>5</v>
      </c>
      <c r="AC9">
        <v>5</v>
      </c>
      <c r="AE9">
        <v>5</v>
      </c>
      <c r="AG9">
        <v>5</v>
      </c>
      <c r="AI9" t="s">
        <v>58</v>
      </c>
      <c r="AK9" t="s">
        <v>74</v>
      </c>
      <c r="AM9" t="s">
        <v>75</v>
      </c>
      <c r="AO9" t="s">
        <v>76</v>
      </c>
      <c r="AQ9" t="s">
        <v>71</v>
      </c>
      <c r="AS9">
        <v>4.5</v>
      </c>
      <c r="AU9">
        <v>28</v>
      </c>
      <c r="AW9" t="s">
        <v>67</v>
      </c>
    </row>
    <row r="10" spans="1:49" x14ac:dyDescent="0.35">
      <c r="A10" s="1" t="s">
        <v>6</v>
      </c>
      <c r="C10" t="s">
        <v>57</v>
      </c>
      <c r="E10" t="s">
        <v>58</v>
      </c>
      <c r="G10">
        <v>5</v>
      </c>
      <c r="I10">
        <v>5</v>
      </c>
      <c r="K10">
        <v>4</v>
      </c>
      <c r="M10">
        <v>5</v>
      </c>
      <c r="O10">
        <v>5</v>
      </c>
      <c r="Q10">
        <v>5</v>
      </c>
      <c r="S10">
        <v>4</v>
      </c>
      <c r="U10">
        <v>4</v>
      </c>
      <c r="W10">
        <v>5</v>
      </c>
      <c r="Y10">
        <v>4</v>
      </c>
      <c r="AA10">
        <v>5</v>
      </c>
      <c r="AC10">
        <v>5</v>
      </c>
      <c r="AE10">
        <v>5</v>
      </c>
      <c r="AG10">
        <v>5</v>
      </c>
      <c r="AI10" t="s">
        <v>58</v>
      </c>
      <c r="AK10" t="s">
        <v>78</v>
      </c>
      <c r="AM10" t="s">
        <v>75</v>
      </c>
      <c r="AO10" t="s">
        <v>76</v>
      </c>
      <c r="AQ10" t="s">
        <v>71</v>
      </c>
      <c r="AS10">
        <v>5</v>
      </c>
      <c r="AU10">
        <v>5</v>
      </c>
      <c r="AW10" t="s">
        <v>67</v>
      </c>
    </row>
    <row r="11" spans="1:49" x14ac:dyDescent="0.35">
      <c r="A11" s="1" t="s">
        <v>7</v>
      </c>
      <c r="C11" t="s">
        <v>57</v>
      </c>
      <c r="E11" t="s">
        <v>58</v>
      </c>
      <c r="G11">
        <v>5</v>
      </c>
      <c r="I11">
        <v>5</v>
      </c>
      <c r="K11">
        <v>5</v>
      </c>
      <c r="M11">
        <v>5</v>
      </c>
      <c r="O11">
        <v>5</v>
      </c>
      <c r="Q11">
        <v>5</v>
      </c>
      <c r="S11">
        <v>5</v>
      </c>
      <c r="U11">
        <v>5</v>
      </c>
      <c r="W11">
        <v>5</v>
      </c>
      <c r="Y11">
        <v>2</v>
      </c>
      <c r="AA11">
        <v>5</v>
      </c>
      <c r="AC11">
        <v>5</v>
      </c>
      <c r="AE11">
        <v>5</v>
      </c>
      <c r="AG11">
        <v>5</v>
      </c>
      <c r="AI11" t="s">
        <v>58</v>
      </c>
      <c r="AK11" t="s">
        <v>94</v>
      </c>
      <c r="AM11" t="s">
        <v>95</v>
      </c>
      <c r="AO11" t="s">
        <v>96</v>
      </c>
      <c r="AQ11" t="s">
        <v>63</v>
      </c>
      <c r="AS11">
        <v>4</v>
      </c>
      <c r="AU11">
        <v>5</v>
      </c>
      <c r="AW11" t="s">
        <v>67</v>
      </c>
    </row>
    <row r="12" spans="1:49" x14ac:dyDescent="0.35">
      <c r="A12" s="1" t="s">
        <v>8</v>
      </c>
      <c r="C12" t="s">
        <v>57</v>
      </c>
      <c r="E12" t="s">
        <v>104</v>
      </c>
      <c r="G12">
        <v>5</v>
      </c>
      <c r="I12">
        <v>5</v>
      </c>
      <c r="K12">
        <v>5</v>
      </c>
      <c r="M12">
        <v>4</v>
      </c>
      <c r="O12">
        <v>5</v>
      </c>
      <c r="Q12">
        <v>5</v>
      </c>
      <c r="S12">
        <v>5</v>
      </c>
      <c r="U12">
        <v>5</v>
      </c>
      <c r="W12">
        <v>5</v>
      </c>
      <c r="Y12">
        <v>5</v>
      </c>
      <c r="AA12">
        <v>5</v>
      </c>
      <c r="AC12">
        <v>5</v>
      </c>
      <c r="AE12">
        <v>5</v>
      </c>
      <c r="AG12">
        <v>5</v>
      </c>
      <c r="AI12" t="s">
        <v>104</v>
      </c>
      <c r="AK12" t="s">
        <v>94</v>
      </c>
      <c r="AM12" t="s">
        <v>97</v>
      </c>
      <c r="AO12" t="s">
        <v>105</v>
      </c>
      <c r="AQ12" t="s">
        <v>63</v>
      </c>
      <c r="AS12">
        <v>5</v>
      </c>
      <c r="AU12">
        <v>30</v>
      </c>
      <c r="AW12" t="s">
        <v>67</v>
      </c>
    </row>
    <row r="13" spans="1:49" x14ac:dyDescent="0.35">
      <c r="A13" s="1" t="s">
        <v>9</v>
      </c>
      <c r="C13" t="s">
        <v>57</v>
      </c>
      <c r="E13" t="s">
        <v>104</v>
      </c>
      <c r="G13">
        <v>5</v>
      </c>
      <c r="I13">
        <v>4</v>
      </c>
      <c r="K13">
        <v>5</v>
      </c>
      <c r="M13">
        <v>4</v>
      </c>
      <c r="O13">
        <v>5</v>
      </c>
      <c r="Q13">
        <v>5</v>
      </c>
      <c r="S13">
        <v>5</v>
      </c>
      <c r="U13">
        <v>5</v>
      </c>
      <c r="W13">
        <v>5</v>
      </c>
      <c r="Y13">
        <v>4</v>
      </c>
      <c r="AA13">
        <v>5</v>
      </c>
      <c r="AC13">
        <v>4</v>
      </c>
      <c r="AE13">
        <v>5</v>
      </c>
      <c r="AG13">
        <v>5</v>
      </c>
      <c r="AI13" t="s">
        <v>104</v>
      </c>
      <c r="AK13" t="s">
        <v>94</v>
      </c>
      <c r="AM13" t="s">
        <v>97</v>
      </c>
      <c r="AO13" t="s">
        <v>105</v>
      </c>
      <c r="AQ13" t="s">
        <v>63</v>
      </c>
      <c r="AS13">
        <v>4</v>
      </c>
      <c r="AU13">
        <v>4</v>
      </c>
      <c r="AW13" t="s">
        <v>67</v>
      </c>
    </row>
    <row r="14" spans="1:49" x14ac:dyDescent="0.35">
      <c r="A14" s="1" t="s">
        <v>10</v>
      </c>
      <c r="C14" t="s">
        <v>57</v>
      </c>
      <c r="E14" t="s">
        <v>104</v>
      </c>
      <c r="G14">
        <v>5</v>
      </c>
      <c r="I14">
        <v>5</v>
      </c>
      <c r="K14">
        <v>5</v>
      </c>
      <c r="M14">
        <v>5</v>
      </c>
      <c r="O14">
        <v>5</v>
      </c>
      <c r="Q14">
        <v>5</v>
      </c>
      <c r="S14">
        <v>4</v>
      </c>
      <c r="U14">
        <v>5</v>
      </c>
      <c r="W14">
        <v>5</v>
      </c>
      <c r="Y14">
        <v>4</v>
      </c>
      <c r="AA14">
        <v>5</v>
      </c>
      <c r="AC14">
        <v>4</v>
      </c>
      <c r="AE14">
        <v>5</v>
      </c>
      <c r="AG14">
        <v>5</v>
      </c>
      <c r="AI14" t="s">
        <v>104</v>
      </c>
      <c r="AK14" t="s">
        <v>107</v>
      </c>
      <c r="AM14" t="s">
        <v>97</v>
      </c>
      <c r="AO14" t="s">
        <v>105</v>
      </c>
      <c r="AQ14" t="s">
        <v>63</v>
      </c>
      <c r="AS14">
        <v>5</v>
      </c>
      <c r="AU14">
        <v>23</v>
      </c>
      <c r="AW14" t="s">
        <v>67</v>
      </c>
    </row>
    <row r="15" spans="1:49" x14ac:dyDescent="0.35">
      <c r="A15" s="1" t="s">
        <v>11</v>
      </c>
      <c r="C15" t="s">
        <v>57</v>
      </c>
      <c r="E15" t="s">
        <v>104</v>
      </c>
      <c r="G15">
        <v>5</v>
      </c>
      <c r="I15">
        <v>5</v>
      </c>
      <c r="K15">
        <v>5</v>
      </c>
      <c r="M15">
        <v>4</v>
      </c>
      <c r="O15">
        <v>5</v>
      </c>
      <c r="Q15">
        <v>5</v>
      </c>
      <c r="S15">
        <v>5</v>
      </c>
      <c r="U15">
        <v>5</v>
      </c>
      <c r="W15">
        <v>5</v>
      </c>
      <c r="Y15">
        <v>4</v>
      </c>
      <c r="AA15">
        <v>5</v>
      </c>
      <c r="AC15">
        <v>5</v>
      </c>
      <c r="AE15">
        <v>5</v>
      </c>
      <c r="AG15">
        <v>5</v>
      </c>
      <c r="AI15" t="s">
        <v>104</v>
      </c>
      <c r="AK15" t="s">
        <v>94</v>
      </c>
      <c r="AM15" t="s">
        <v>97</v>
      </c>
      <c r="AO15" t="s">
        <v>105</v>
      </c>
      <c r="AQ15" t="s">
        <v>63</v>
      </c>
      <c r="AS15">
        <v>3</v>
      </c>
      <c r="AU15">
        <v>5</v>
      </c>
      <c r="AW15" t="s">
        <v>67</v>
      </c>
    </row>
    <row r="16" spans="1:49" x14ac:dyDescent="0.35">
      <c r="A16" s="1" t="s">
        <v>12</v>
      </c>
      <c r="C16" t="s">
        <v>57</v>
      </c>
      <c r="E16" t="s">
        <v>110</v>
      </c>
      <c r="G16">
        <v>5</v>
      </c>
      <c r="I16">
        <v>5</v>
      </c>
      <c r="K16">
        <v>5</v>
      </c>
      <c r="M16">
        <v>5</v>
      </c>
      <c r="O16">
        <v>5</v>
      </c>
      <c r="Q16">
        <v>5</v>
      </c>
      <c r="S16">
        <v>5</v>
      </c>
      <c r="U16">
        <v>4</v>
      </c>
      <c r="W16">
        <v>5</v>
      </c>
      <c r="Y16">
        <v>5</v>
      </c>
      <c r="AA16">
        <v>5</v>
      </c>
      <c r="AC16">
        <v>4</v>
      </c>
      <c r="AE16">
        <v>5</v>
      </c>
      <c r="AG16">
        <v>5</v>
      </c>
      <c r="AI16" t="s">
        <v>110</v>
      </c>
      <c r="AK16" t="s">
        <v>94</v>
      </c>
      <c r="AM16" t="s">
        <v>97</v>
      </c>
      <c r="AO16" t="s">
        <v>105</v>
      </c>
      <c r="AQ16" t="s">
        <v>63</v>
      </c>
      <c r="AS16">
        <v>3</v>
      </c>
      <c r="AU16">
        <v>12</v>
      </c>
      <c r="AW16" t="s">
        <v>67</v>
      </c>
    </row>
    <row r="17" spans="1:49" x14ac:dyDescent="0.35">
      <c r="A17" s="1" t="s">
        <v>13</v>
      </c>
      <c r="C17" t="s">
        <v>57</v>
      </c>
      <c r="E17" t="s">
        <v>58</v>
      </c>
      <c r="G17">
        <v>5</v>
      </c>
      <c r="I17">
        <v>5</v>
      </c>
      <c r="K17">
        <v>5</v>
      </c>
      <c r="M17">
        <v>5</v>
      </c>
      <c r="O17">
        <v>5</v>
      </c>
      <c r="Q17">
        <v>5</v>
      </c>
      <c r="S17">
        <v>5</v>
      </c>
      <c r="U17">
        <v>5</v>
      </c>
      <c r="W17">
        <v>5</v>
      </c>
      <c r="Y17">
        <v>3</v>
      </c>
      <c r="AA17">
        <v>5</v>
      </c>
      <c r="AC17">
        <v>5</v>
      </c>
      <c r="AE17">
        <v>5</v>
      </c>
      <c r="AG17">
        <v>5</v>
      </c>
      <c r="AI17" t="s">
        <v>58</v>
      </c>
      <c r="AK17" t="s">
        <v>94</v>
      </c>
      <c r="AM17" t="s">
        <v>97</v>
      </c>
      <c r="AO17" t="s">
        <v>105</v>
      </c>
      <c r="AQ17" t="s">
        <v>63</v>
      </c>
      <c r="AS17">
        <v>5</v>
      </c>
      <c r="AU17">
        <v>15</v>
      </c>
      <c r="AW17" t="s">
        <v>67</v>
      </c>
    </row>
    <row r="18" spans="1:49" x14ac:dyDescent="0.35">
      <c r="A18" s="1" t="s">
        <v>14</v>
      </c>
      <c r="C18" t="s">
        <v>57</v>
      </c>
      <c r="E18" t="s">
        <v>58</v>
      </c>
      <c r="G18">
        <v>5</v>
      </c>
      <c r="I18">
        <v>5</v>
      </c>
      <c r="K18">
        <v>5</v>
      </c>
      <c r="M18">
        <v>5</v>
      </c>
      <c r="O18">
        <v>5</v>
      </c>
      <c r="Q18">
        <v>5</v>
      </c>
      <c r="S18">
        <v>4</v>
      </c>
      <c r="U18">
        <v>5</v>
      </c>
      <c r="W18">
        <v>4</v>
      </c>
      <c r="Y18">
        <v>5</v>
      </c>
      <c r="AA18">
        <v>5</v>
      </c>
      <c r="AC18">
        <v>5</v>
      </c>
      <c r="AE18">
        <v>5</v>
      </c>
      <c r="AG18">
        <v>5</v>
      </c>
      <c r="AI18" t="s">
        <v>58</v>
      </c>
      <c r="AK18" t="s">
        <v>98</v>
      </c>
      <c r="AM18" t="s">
        <v>97</v>
      </c>
      <c r="AO18" t="s">
        <v>105</v>
      </c>
      <c r="AQ18" t="s">
        <v>63</v>
      </c>
      <c r="AS18">
        <v>5</v>
      </c>
      <c r="AU18">
        <v>28</v>
      </c>
      <c r="AW18" t="s">
        <v>67</v>
      </c>
    </row>
    <row r="19" spans="1:49" x14ac:dyDescent="0.35">
      <c r="A19" s="1" t="s">
        <v>15</v>
      </c>
      <c r="C19" t="s">
        <v>108</v>
      </c>
      <c r="E19" t="s">
        <v>104</v>
      </c>
      <c r="G19">
        <v>5</v>
      </c>
      <c r="I19">
        <v>5</v>
      </c>
      <c r="K19">
        <v>5</v>
      </c>
      <c r="M19">
        <v>5</v>
      </c>
      <c r="O19">
        <v>5</v>
      </c>
      <c r="Q19">
        <v>5</v>
      </c>
      <c r="S19">
        <v>5</v>
      </c>
      <c r="U19">
        <v>5</v>
      </c>
      <c r="W19">
        <v>5</v>
      </c>
      <c r="Y19">
        <v>4</v>
      </c>
      <c r="AA19">
        <v>4</v>
      </c>
      <c r="AC19">
        <v>5</v>
      </c>
      <c r="AE19">
        <v>5</v>
      </c>
      <c r="AG19">
        <v>5</v>
      </c>
      <c r="AI19" t="s">
        <v>104</v>
      </c>
      <c r="AK19" t="s">
        <v>109</v>
      </c>
      <c r="AM19" t="s">
        <v>99</v>
      </c>
      <c r="AO19" t="s">
        <v>100</v>
      </c>
      <c r="AQ19" t="s">
        <v>63</v>
      </c>
      <c r="AS19">
        <v>3</v>
      </c>
      <c r="AU19">
        <v>8</v>
      </c>
      <c r="AW19" t="s">
        <v>67</v>
      </c>
    </row>
    <row r="20" spans="1:49" x14ac:dyDescent="0.35">
      <c r="A20" s="1" t="s">
        <v>16</v>
      </c>
      <c r="C20" t="s">
        <v>57</v>
      </c>
      <c r="E20" t="s">
        <v>104</v>
      </c>
      <c r="G20">
        <v>5</v>
      </c>
      <c r="I20">
        <v>5</v>
      </c>
      <c r="K20">
        <v>5</v>
      </c>
      <c r="M20">
        <v>5</v>
      </c>
      <c r="O20">
        <v>5</v>
      </c>
      <c r="Q20">
        <v>5</v>
      </c>
      <c r="S20">
        <v>5</v>
      </c>
      <c r="U20">
        <v>5</v>
      </c>
      <c r="W20">
        <v>5</v>
      </c>
      <c r="Y20">
        <v>3</v>
      </c>
      <c r="AA20">
        <v>5</v>
      </c>
      <c r="AC20">
        <v>5</v>
      </c>
      <c r="AE20">
        <v>5</v>
      </c>
      <c r="AG20">
        <v>5</v>
      </c>
      <c r="AI20" t="s">
        <v>104</v>
      </c>
      <c r="AK20" t="s">
        <v>78</v>
      </c>
      <c r="AM20" t="s">
        <v>99</v>
      </c>
      <c r="AO20" t="s">
        <v>100</v>
      </c>
      <c r="AQ20" t="s">
        <v>63</v>
      </c>
      <c r="AS20">
        <v>5</v>
      </c>
      <c r="AU20">
        <v>2</v>
      </c>
      <c r="AW20" t="s">
        <v>67</v>
      </c>
    </row>
    <row r="21" spans="1:49" x14ac:dyDescent="0.35">
      <c r="A21" s="1" t="s">
        <v>17</v>
      </c>
      <c r="C21" t="s">
        <v>57</v>
      </c>
      <c r="E21" t="s">
        <v>58</v>
      </c>
      <c r="G21">
        <v>5</v>
      </c>
      <c r="I21">
        <v>5</v>
      </c>
      <c r="K21">
        <v>5</v>
      </c>
      <c r="M21">
        <v>5</v>
      </c>
      <c r="O21">
        <v>5</v>
      </c>
      <c r="Q21">
        <v>5</v>
      </c>
      <c r="S21">
        <v>4</v>
      </c>
      <c r="U21">
        <v>4</v>
      </c>
      <c r="W21">
        <v>5</v>
      </c>
      <c r="Y21">
        <v>3</v>
      </c>
      <c r="AA21">
        <v>5</v>
      </c>
      <c r="AC21">
        <v>5</v>
      </c>
      <c r="AE21">
        <v>5</v>
      </c>
      <c r="AG21">
        <v>5</v>
      </c>
      <c r="AI21" t="s">
        <v>58</v>
      </c>
      <c r="AK21" t="s">
        <v>94</v>
      </c>
      <c r="AM21" t="s">
        <v>99</v>
      </c>
      <c r="AO21" t="s">
        <v>100</v>
      </c>
      <c r="AQ21" t="s">
        <v>63</v>
      </c>
      <c r="AS21">
        <v>5</v>
      </c>
      <c r="AU21">
        <v>4</v>
      </c>
      <c r="AW21" t="s">
        <v>67</v>
      </c>
    </row>
    <row r="22" spans="1:49" x14ac:dyDescent="0.35">
      <c r="A22" s="1" t="s">
        <v>18</v>
      </c>
      <c r="C22" t="s">
        <v>57</v>
      </c>
      <c r="E22" t="s">
        <v>58</v>
      </c>
      <c r="G22">
        <v>5</v>
      </c>
      <c r="I22">
        <v>5</v>
      </c>
      <c r="K22">
        <v>5</v>
      </c>
      <c r="M22">
        <v>4</v>
      </c>
      <c r="O22">
        <v>5</v>
      </c>
      <c r="Q22">
        <v>5</v>
      </c>
      <c r="S22">
        <v>5</v>
      </c>
      <c r="U22">
        <v>5</v>
      </c>
      <c r="W22">
        <v>5</v>
      </c>
      <c r="Y22">
        <v>5</v>
      </c>
      <c r="AA22">
        <v>5</v>
      </c>
      <c r="AC22">
        <v>4</v>
      </c>
      <c r="AE22">
        <v>5</v>
      </c>
      <c r="AG22">
        <v>5</v>
      </c>
      <c r="AI22" t="s">
        <v>110</v>
      </c>
      <c r="AK22" t="s">
        <v>94</v>
      </c>
      <c r="AM22" t="s">
        <v>99</v>
      </c>
      <c r="AO22" t="s">
        <v>100</v>
      </c>
      <c r="AQ22" t="s">
        <v>63</v>
      </c>
      <c r="AS22">
        <v>5</v>
      </c>
      <c r="AU22">
        <v>12</v>
      </c>
      <c r="AW22" t="s">
        <v>67</v>
      </c>
    </row>
    <row r="23" spans="1:49" x14ac:dyDescent="0.35">
      <c r="A23" s="1" t="s">
        <v>19</v>
      </c>
      <c r="C23" t="s">
        <v>57</v>
      </c>
      <c r="E23" t="s">
        <v>104</v>
      </c>
      <c r="G23">
        <v>5</v>
      </c>
      <c r="I23">
        <v>5</v>
      </c>
      <c r="K23">
        <v>5</v>
      </c>
      <c r="M23">
        <v>5</v>
      </c>
      <c r="O23">
        <v>5</v>
      </c>
      <c r="Q23">
        <v>5</v>
      </c>
      <c r="S23">
        <v>5</v>
      </c>
      <c r="U23">
        <v>5</v>
      </c>
      <c r="W23">
        <v>5</v>
      </c>
      <c r="Y23">
        <v>5</v>
      </c>
      <c r="AA23">
        <v>5</v>
      </c>
      <c r="AC23">
        <v>5</v>
      </c>
      <c r="AE23">
        <v>5</v>
      </c>
      <c r="AG23">
        <v>5</v>
      </c>
      <c r="AI23" t="s">
        <v>104</v>
      </c>
      <c r="AK23" t="s">
        <v>94</v>
      </c>
      <c r="AM23" t="s">
        <v>99</v>
      </c>
      <c r="AO23" t="s">
        <v>100</v>
      </c>
      <c r="AQ23" t="s">
        <v>63</v>
      </c>
      <c r="AS23">
        <v>5</v>
      </c>
      <c r="AU23">
        <v>6</v>
      </c>
      <c r="AW23" t="s">
        <v>67</v>
      </c>
    </row>
    <row r="24" spans="1:49" x14ac:dyDescent="0.35">
      <c r="A24" s="1" t="s">
        <v>20</v>
      </c>
      <c r="C24" t="s">
        <v>65</v>
      </c>
      <c r="E24" t="s">
        <v>110</v>
      </c>
      <c r="G24">
        <v>5</v>
      </c>
      <c r="I24">
        <v>5</v>
      </c>
      <c r="K24">
        <v>5</v>
      </c>
      <c r="M24">
        <v>5</v>
      </c>
      <c r="O24">
        <v>5</v>
      </c>
      <c r="Q24">
        <v>5</v>
      </c>
      <c r="S24">
        <v>5</v>
      </c>
      <c r="U24">
        <v>5</v>
      </c>
      <c r="W24">
        <v>5</v>
      </c>
      <c r="Y24">
        <v>4</v>
      </c>
      <c r="AA24">
        <v>5</v>
      </c>
      <c r="AC24">
        <v>4</v>
      </c>
      <c r="AE24">
        <v>5</v>
      </c>
      <c r="AG24">
        <v>5</v>
      </c>
      <c r="AI24" t="s">
        <v>110</v>
      </c>
      <c r="AK24" t="s">
        <v>111</v>
      </c>
      <c r="AM24" t="s">
        <v>99</v>
      </c>
      <c r="AO24" t="s">
        <v>100</v>
      </c>
      <c r="AQ24" t="s">
        <v>63</v>
      </c>
      <c r="AS24">
        <v>5</v>
      </c>
      <c r="AU24">
        <v>41</v>
      </c>
      <c r="AW24" t="s">
        <v>67</v>
      </c>
    </row>
    <row r="25" spans="1:49" x14ac:dyDescent="0.35">
      <c r="A25" s="1" t="s">
        <v>21</v>
      </c>
      <c r="C25" t="s">
        <v>65</v>
      </c>
      <c r="E25" t="s">
        <v>104</v>
      </c>
      <c r="G25">
        <v>5</v>
      </c>
      <c r="I25">
        <v>5</v>
      </c>
      <c r="K25">
        <v>5</v>
      </c>
      <c r="M25">
        <v>4</v>
      </c>
      <c r="O25">
        <v>5</v>
      </c>
      <c r="Q25">
        <v>5</v>
      </c>
      <c r="S25">
        <v>5</v>
      </c>
      <c r="U25">
        <v>5</v>
      </c>
      <c r="W25">
        <v>5</v>
      </c>
      <c r="Y25">
        <v>4</v>
      </c>
      <c r="AA25">
        <v>5</v>
      </c>
      <c r="AC25">
        <v>5</v>
      </c>
      <c r="AE25">
        <v>5</v>
      </c>
      <c r="AG25">
        <v>5</v>
      </c>
      <c r="AI25" t="s">
        <v>104</v>
      </c>
      <c r="AK25" t="s">
        <v>94</v>
      </c>
      <c r="AM25" t="s">
        <v>101</v>
      </c>
      <c r="AO25" t="s">
        <v>102</v>
      </c>
      <c r="AQ25" t="s">
        <v>63</v>
      </c>
      <c r="AS25">
        <v>5</v>
      </c>
      <c r="AU25">
        <v>19</v>
      </c>
      <c r="AW25" t="s">
        <v>67</v>
      </c>
    </row>
    <row r="26" spans="1:49" x14ac:dyDescent="0.35">
      <c r="A26" s="1" t="s">
        <v>22</v>
      </c>
      <c r="C26" t="s">
        <v>57</v>
      </c>
      <c r="E26" t="s">
        <v>104</v>
      </c>
      <c r="G26">
        <v>5</v>
      </c>
      <c r="I26">
        <v>5</v>
      </c>
      <c r="K26">
        <v>5</v>
      </c>
      <c r="M26">
        <v>5</v>
      </c>
      <c r="O26">
        <v>5</v>
      </c>
      <c r="Q26">
        <v>5</v>
      </c>
      <c r="S26">
        <v>5</v>
      </c>
      <c r="U26">
        <v>5</v>
      </c>
      <c r="W26">
        <v>5</v>
      </c>
      <c r="Y26">
        <v>4</v>
      </c>
      <c r="AA26">
        <v>5</v>
      </c>
      <c r="AC26">
        <v>5</v>
      </c>
      <c r="AE26">
        <v>5</v>
      </c>
      <c r="AG26">
        <v>5</v>
      </c>
      <c r="AI26" t="s">
        <v>104</v>
      </c>
      <c r="AK26" t="s">
        <v>94</v>
      </c>
      <c r="AM26" t="s">
        <v>101</v>
      </c>
      <c r="AO26" t="s">
        <v>102</v>
      </c>
      <c r="AQ26" t="s">
        <v>63</v>
      </c>
      <c r="AS26">
        <v>1</v>
      </c>
      <c r="AU26">
        <v>11</v>
      </c>
      <c r="AW26" t="s">
        <v>67</v>
      </c>
    </row>
    <row r="27" spans="1:49" x14ac:dyDescent="0.35">
      <c r="A27" s="1" t="s">
        <v>23</v>
      </c>
      <c r="C27" t="s">
        <v>57</v>
      </c>
      <c r="E27" t="s">
        <v>58</v>
      </c>
      <c r="G27">
        <v>5</v>
      </c>
      <c r="I27">
        <v>5</v>
      </c>
      <c r="K27">
        <v>5</v>
      </c>
      <c r="M27">
        <v>4</v>
      </c>
      <c r="O27">
        <v>5</v>
      </c>
      <c r="Q27">
        <v>5</v>
      </c>
      <c r="S27">
        <v>5</v>
      </c>
      <c r="U27">
        <v>4</v>
      </c>
      <c r="W27">
        <v>5</v>
      </c>
      <c r="Y27">
        <v>4</v>
      </c>
      <c r="AA27">
        <v>5</v>
      </c>
      <c r="AC27">
        <v>5</v>
      </c>
      <c r="AE27">
        <v>5</v>
      </c>
      <c r="AG27">
        <v>5</v>
      </c>
      <c r="AI27" t="s">
        <v>58</v>
      </c>
      <c r="AK27" t="s">
        <v>113</v>
      </c>
      <c r="AM27" t="s">
        <v>101</v>
      </c>
      <c r="AO27" t="s">
        <v>102</v>
      </c>
      <c r="AQ27" t="s">
        <v>63</v>
      </c>
      <c r="AS27">
        <v>5</v>
      </c>
      <c r="AU27">
        <v>13</v>
      </c>
      <c r="AW27" t="s">
        <v>67</v>
      </c>
    </row>
    <row r="28" spans="1:49" x14ac:dyDescent="0.35">
      <c r="A28" s="1" t="s">
        <v>24</v>
      </c>
      <c r="C28" t="s">
        <v>57</v>
      </c>
      <c r="E28" t="s">
        <v>110</v>
      </c>
      <c r="G28">
        <v>5</v>
      </c>
      <c r="I28">
        <v>5</v>
      </c>
      <c r="K28">
        <v>5</v>
      </c>
      <c r="M28">
        <v>5</v>
      </c>
      <c r="O28">
        <v>5</v>
      </c>
      <c r="Q28">
        <v>5</v>
      </c>
      <c r="S28">
        <v>5</v>
      </c>
      <c r="U28">
        <v>5</v>
      </c>
      <c r="W28">
        <v>5</v>
      </c>
      <c r="Y28">
        <v>5</v>
      </c>
      <c r="AA28">
        <v>5</v>
      </c>
      <c r="AC28">
        <v>5</v>
      </c>
      <c r="AE28">
        <v>5</v>
      </c>
      <c r="AG28">
        <v>5</v>
      </c>
      <c r="AI28" t="s">
        <v>110</v>
      </c>
      <c r="AK28" t="s">
        <v>112</v>
      </c>
      <c r="AM28" t="s">
        <v>101</v>
      </c>
      <c r="AO28" t="s">
        <v>102</v>
      </c>
      <c r="AQ28" t="s">
        <v>63</v>
      </c>
      <c r="AS28">
        <v>3</v>
      </c>
      <c r="AU28">
        <v>0.25</v>
      </c>
      <c r="AW28" t="s">
        <v>67</v>
      </c>
    </row>
    <row r="29" spans="1:49" x14ac:dyDescent="0.35">
      <c r="A29" s="1" t="s">
        <v>25</v>
      </c>
      <c r="C29" t="s">
        <v>65</v>
      </c>
      <c r="E29" t="s">
        <v>104</v>
      </c>
      <c r="G29">
        <v>5</v>
      </c>
      <c r="I29">
        <v>5</v>
      </c>
      <c r="K29">
        <v>5</v>
      </c>
      <c r="M29">
        <v>5</v>
      </c>
      <c r="O29">
        <v>5</v>
      </c>
      <c r="Q29">
        <v>5</v>
      </c>
      <c r="S29">
        <v>5</v>
      </c>
      <c r="U29">
        <v>5</v>
      </c>
      <c r="W29">
        <v>5</v>
      </c>
      <c r="Y29">
        <v>5</v>
      </c>
      <c r="AA29">
        <v>5</v>
      </c>
      <c r="AC29">
        <v>5</v>
      </c>
      <c r="AE29">
        <v>5</v>
      </c>
      <c r="AG29">
        <v>5</v>
      </c>
      <c r="AI29" t="s">
        <v>104</v>
      </c>
      <c r="AK29" t="s">
        <v>109</v>
      </c>
      <c r="AM29" t="s">
        <v>101</v>
      </c>
      <c r="AO29" t="s">
        <v>102</v>
      </c>
      <c r="AQ29" t="s">
        <v>63</v>
      </c>
      <c r="AS29">
        <v>5</v>
      </c>
      <c r="AU29">
        <v>28</v>
      </c>
      <c r="AW29" t="s">
        <v>67</v>
      </c>
    </row>
    <row r="30" spans="1:49" x14ac:dyDescent="0.35">
      <c r="A30" s="1" t="s">
        <v>26</v>
      </c>
      <c r="C30" t="s">
        <v>65</v>
      </c>
      <c r="E30" t="s">
        <v>58</v>
      </c>
      <c r="G30">
        <v>5</v>
      </c>
      <c r="I30">
        <v>4</v>
      </c>
      <c r="K30">
        <v>5</v>
      </c>
      <c r="M30">
        <v>4</v>
      </c>
      <c r="O30">
        <v>5</v>
      </c>
      <c r="Q30">
        <v>5</v>
      </c>
      <c r="S30">
        <v>5</v>
      </c>
      <c r="U30">
        <v>5</v>
      </c>
      <c r="W30">
        <v>4</v>
      </c>
      <c r="Y30">
        <v>4</v>
      </c>
      <c r="AA30">
        <v>5</v>
      </c>
      <c r="AC30">
        <v>5</v>
      </c>
      <c r="AE30">
        <v>5</v>
      </c>
      <c r="AG30">
        <v>5</v>
      </c>
      <c r="AI30" t="s">
        <v>110</v>
      </c>
      <c r="AK30" t="s">
        <v>94</v>
      </c>
      <c r="AM30" t="s">
        <v>101</v>
      </c>
      <c r="AO30" t="s">
        <v>102</v>
      </c>
      <c r="AQ30" t="s">
        <v>63</v>
      </c>
      <c r="AS30">
        <v>5</v>
      </c>
      <c r="AU30">
        <v>15</v>
      </c>
      <c r="AW30" t="s">
        <v>67</v>
      </c>
    </row>
    <row r="31" spans="1:49" x14ac:dyDescent="0.35">
      <c r="A31" s="1" t="s">
        <v>27</v>
      </c>
      <c r="C31" t="s">
        <v>65</v>
      </c>
      <c r="E31" t="s">
        <v>104</v>
      </c>
      <c r="G31">
        <v>5</v>
      </c>
      <c r="I31">
        <v>5</v>
      </c>
      <c r="K31">
        <v>5</v>
      </c>
      <c r="M31">
        <v>5</v>
      </c>
      <c r="O31">
        <v>5</v>
      </c>
      <c r="Q31">
        <v>5</v>
      </c>
      <c r="S31">
        <v>5</v>
      </c>
      <c r="U31">
        <v>5</v>
      </c>
      <c r="W31">
        <v>5</v>
      </c>
      <c r="Y31">
        <v>4</v>
      </c>
      <c r="AA31">
        <v>5</v>
      </c>
      <c r="AC31">
        <v>4</v>
      </c>
      <c r="AE31">
        <v>5</v>
      </c>
      <c r="AG31">
        <v>5</v>
      </c>
      <c r="AI31" t="s">
        <v>104</v>
      </c>
      <c r="AK31" t="s">
        <v>94</v>
      </c>
      <c r="AM31" t="s">
        <v>101</v>
      </c>
      <c r="AO31" t="s">
        <v>102</v>
      </c>
      <c r="AQ31" t="s">
        <v>63</v>
      </c>
      <c r="AS31">
        <v>5</v>
      </c>
      <c r="AU31">
        <v>30</v>
      </c>
      <c r="AW31" t="s">
        <v>67</v>
      </c>
    </row>
    <row r="32" spans="1:49" x14ac:dyDescent="0.35">
      <c r="A32" s="1" t="s">
        <v>28</v>
      </c>
      <c r="C32" t="s">
        <v>57</v>
      </c>
      <c r="E32" t="s">
        <v>104</v>
      </c>
      <c r="G32">
        <v>5</v>
      </c>
      <c r="I32">
        <v>5</v>
      </c>
      <c r="K32">
        <v>5</v>
      </c>
      <c r="M32">
        <v>5</v>
      </c>
      <c r="O32">
        <v>5</v>
      </c>
      <c r="Q32">
        <v>5</v>
      </c>
      <c r="S32">
        <v>5</v>
      </c>
      <c r="U32">
        <v>5</v>
      </c>
      <c r="W32">
        <v>5</v>
      </c>
      <c r="Y32">
        <v>4</v>
      </c>
      <c r="AA32">
        <v>5</v>
      </c>
      <c r="AC32">
        <v>5</v>
      </c>
      <c r="AE32">
        <v>5</v>
      </c>
      <c r="AG32">
        <v>5</v>
      </c>
      <c r="AI32" t="s">
        <v>104</v>
      </c>
      <c r="AK32" t="s">
        <v>94</v>
      </c>
      <c r="AM32" t="s">
        <v>103</v>
      </c>
      <c r="AO32" t="s">
        <v>106</v>
      </c>
      <c r="AQ32" t="s">
        <v>63</v>
      </c>
      <c r="AS32">
        <v>5</v>
      </c>
      <c r="AU32">
        <v>10</v>
      </c>
      <c r="AW32" t="s">
        <v>67</v>
      </c>
    </row>
    <row r="33" spans="1:49" x14ac:dyDescent="0.35">
      <c r="A33" s="1" t="s">
        <v>29</v>
      </c>
      <c r="C33" t="s">
        <v>57</v>
      </c>
      <c r="E33" t="s">
        <v>104</v>
      </c>
      <c r="G33">
        <v>5</v>
      </c>
      <c r="I33">
        <v>5</v>
      </c>
      <c r="K33">
        <v>5</v>
      </c>
      <c r="M33">
        <v>5</v>
      </c>
      <c r="O33">
        <v>5</v>
      </c>
      <c r="Q33">
        <v>5</v>
      </c>
      <c r="S33">
        <v>5</v>
      </c>
      <c r="U33">
        <v>5</v>
      </c>
      <c r="W33">
        <v>5</v>
      </c>
      <c r="Y33">
        <v>4</v>
      </c>
      <c r="AA33">
        <v>5</v>
      </c>
      <c r="AC33">
        <v>5</v>
      </c>
      <c r="AE33">
        <v>5</v>
      </c>
      <c r="AG33">
        <v>5</v>
      </c>
      <c r="AI33" t="s">
        <v>104</v>
      </c>
      <c r="AK33" t="s">
        <v>133</v>
      </c>
      <c r="AM33" t="s">
        <v>103</v>
      </c>
      <c r="AO33" t="s">
        <v>106</v>
      </c>
      <c r="AQ33" t="s">
        <v>63</v>
      </c>
      <c r="AS33">
        <v>3</v>
      </c>
      <c r="AU33">
        <v>3</v>
      </c>
      <c r="AW33" t="s">
        <v>64</v>
      </c>
    </row>
    <row r="34" spans="1:49" x14ac:dyDescent="0.35">
      <c r="A34" s="1" t="s">
        <v>30</v>
      </c>
      <c r="C34" t="s">
        <v>57</v>
      </c>
      <c r="E34" t="s">
        <v>58</v>
      </c>
      <c r="G34">
        <v>5</v>
      </c>
      <c r="I34">
        <v>5</v>
      </c>
      <c r="K34">
        <v>5</v>
      </c>
      <c r="M34">
        <v>5</v>
      </c>
      <c r="O34">
        <v>5</v>
      </c>
      <c r="Q34">
        <v>5</v>
      </c>
      <c r="S34">
        <v>5</v>
      </c>
      <c r="U34">
        <v>5</v>
      </c>
      <c r="W34">
        <v>5</v>
      </c>
      <c r="Y34">
        <v>4</v>
      </c>
      <c r="AA34">
        <v>4</v>
      </c>
      <c r="AC34">
        <v>5</v>
      </c>
      <c r="AE34">
        <v>5</v>
      </c>
      <c r="AG34">
        <v>5</v>
      </c>
      <c r="AI34" t="s">
        <v>58</v>
      </c>
      <c r="AK34" t="s">
        <v>78</v>
      </c>
      <c r="AM34" t="s">
        <v>103</v>
      </c>
      <c r="AO34" t="s">
        <v>106</v>
      </c>
      <c r="AQ34" t="s">
        <v>63</v>
      </c>
      <c r="AS34">
        <v>4</v>
      </c>
      <c r="AU34">
        <v>7</v>
      </c>
      <c r="AW34" t="s">
        <v>64</v>
      </c>
    </row>
    <row r="35" spans="1:49" x14ac:dyDescent="0.35">
      <c r="A35" s="1" t="s">
        <v>31</v>
      </c>
      <c r="C35" t="s">
        <v>65</v>
      </c>
      <c r="E35" t="s">
        <v>58</v>
      </c>
      <c r="G35">
        <v>4</v>
      </c>
      <c r="I35">
        <v>4</v>
      </c>
      <c r="K35">
        <v>5</v>
      </c>
      <c r="M35">
        <v>4</v>
      </c>
      <c r="O35">
        <v>5</v>
      </c>
      <c r="Q35">
        <v>5</v>
      </c>
      <c r="S35">
        <v>4</v>
      </c>
      <c r="U35">
        <v>5</v>
      </c>
      <c r="W35">
        <v>4</v>
      </c>
      <c r="Y35">
        <v>5</v>
      </c>
      <c r="AA35">
        <v>5</v>
      </c>
      <c r="AC35">
        <v>5</v>
      </c>
      <c r="AE35">
        <v>5</v>
      </c>
      <c r="AG35">
        <v>5</v>
      </c>
      <c r="AI35" t="s">
        <v>58</v>
      </c>
      <c r="AK35" t="s">
        <v>94</v>
      </c>
      <c r="AM35" t="s">
        <v>103</v>
      </c>
      <c r="AO35" t="s">
        <v>106</v>
      </c>
      <c r="AQ35" t="s">
        <v>63</v>
      </c>
      <c r="AS35">
        <v>5</v>
      </c>
      <c r="AU35">
        <v>13</v>
      </c>
      <c r="AW35" t="s">
        <v>67</v>
      </c>
    </row>
    <row r="36" spans="1:49" x14ac:dyDescent="0.35">
      <c r="A36" s="1" t="s">
        <v>32</v>
      </c>
      <c r="C36" t="s">
        <v>65</v>
      </c>
      <c r="E36" t="s">
        <v>104</v>
      </c>
      <c r="G36">
        <v>5</v>
      </c>
      <c r="I36">
        <v>5</v>
      </c>
      <c r="K36">
        <v>5</v>
      </c>
      <c r="M36">
        <v>5</v>
      </c>
      <c r="O36">
        <v>5</v>
      </c>
      <c r="Q36">
        <v>5</v>
      </c>
      <c r="S36">
        <v>5</v>
      </c>
      <c r="U36">
        <v>5</v>
      </c>
      <c r="W36">
        <v>5</v>
      </c>
      <c r="Y36">
        <v>5</v>
      </c>
      <c r="AA36">
        <v>5</v>
      </c>
      <c r="AC36">
        <v>5</v>
      </c>
      <c r="AE36">
        <v>5</v>
      </c>
      <c r="AG36">
        <v>5</v>
      </c>
      <c r="AI36" t="s">
        <v>104</v>
      </c>
      <c r="AK36" t="s">
        <v>94</v>
      </c>
      <c r="AM36" t="s">
        <v>103</v>
      </c>
      <c r="AO36" t="s">
        <v>106</v>
      </c>
      <c r="AQ36" t="s">
        <v>63</v>
      </c>
      <c r="AS36">
        <v>5</v>
      </c>
      <c r="AU36">
        <v>29</v>
      </c>
      <c r="AW36" t="s">
        <v>67</v>
      </c>
    </row>
    <row r="37" spans="1:49" x14ac:dyDescent="0.35">
      <c r="B37" s="1" t="s">
        <v>79</v>
      </c>
      <c r="C37" s="3">
        <f>COUNTIF(C2:C36,"A1")/COUNTA(C2:C36)*100</f>
        <v>69.696969696969703</v>
      </c>
      <c r="D37" s="1" t="s">
        <v>82</v>
      </c>
      <c r="E37" s="3">
        <f>COUNTIF(E2:E36,"Oui")/COUNTA(E2:E36)*100</f>
        <v>94.285714285714278</v>
      </c>
      <c r="F37" s="1" t="s">
        <v>89</v>
      </c>
      <c r="G37" s="3">
        <f>AVERAGE(G2:G36)</f>
        <v>4.9696969696969697</v>
      </c>
      <c r="H37" s="1" t="s">
        <v>89</v>
      </c>
      <c r="I37" s="3">
        <f>AVERAGE(I2:I36)</f>
        <v>4.8787878787878789</v>
      </c>
      <c r="J37" s="1" t="s">
        <v>89</v>
      </c>
      <c r="K37" s="3">
        <f>AVERAGE(K2:K36)</f>
        <v>4.9696969696969697</v>
      </c>
      <c r="L37" s="1" t="s">
        <v>89</v>
      </c>
      <c r="M37" s="3">
        <f>AVERAGE(M2:M36)</f>
        <v>4.7575757575757578</v>
      </c>
      <c r="N37" s="1" t="s">
        <v>89</v>
      </c>
      <c r="O37">
        <f>AVERAGE(O2:O36)</f>
        <v>5</v>
      </c>
      <c r="P37" s="1" t="s">
        <v>89</v>
      </c>
      <c r="Q37" s="3">
        <f>AVERAGE(Q2:Q36)</f>
        <v>4.9696969696969697</v>
      </c>
      <c r="R37" s="1" t="s">
        <v>89</v>
      </c>
      <c r="S37" s="3">
        <f>AVERAGE(S2:S36)</f>
        <v>4.7575757575757578</v>
      </c>
      <c r="T37" s="1" t="s">
        <v>89</v>
      </c>
      <c r="U37" s="3">
        <f>AVERAGE(U2:U36)</f>
        <v>4.7575757575757578</v>
      </c>
      <c r="V37" s="1" t="s">
        <v>89</v>
      </c>
      <c r="W37" s="3">
        <f>AVERAGE(W2:W36)</f>
        <v>4.7575757575757578</v>
      </c>
      <c r="X37" s="1" t="s">
        <v>89</v>
      </c>
      <c r="Y37" s="3">
        <f>AVERAGE(Y2:Y36)</f>
        <v>4.1212121212121211</v>
      </c>
      <c r="Z37" s="1" t="s">
        <v>89</v>
      </c>
      <c r="AA37" s="3">
        <f>AVERAGE(AA2:AA36)</f>
        <v>4.9090909090909092</v>
      </c>
      <c r="AB37" s="1" t="s">
        <v>89</v>
      </c>
      <c r="AC37" s="3">
        <f>AVERAGE(AC2:AC36)</f>
        <v>4.7575757575757578</v>
      </c>
      <c r="AD37" s="1" t="s">
        <v>89</v>
      </c>
      <c r="AE37" s="3">
        <f>AVERAGE(AE2:AE36)</f>
        <v>4.9696969696969697</v>
      </c>
      <c r="AF37" s="1" t="s">
        <v>89</v>
      </c>
      <c r="AG37" s="3">
        <f>AVERAGE(AG2:AG36)</f>
        <v>4.9696969696969697</v>
      </c>
      <c r="AH37" s="1" t="s">
        <v>82</v>
      </c>
      <c r="AI37" s="3">
        <f>COUNTIF(AI2:AI36,"Oui")/COUNTA(AI2:AI36)*100</f>
        <v>96.969696969696969</v>
      </c>
      <c r="AL37" s="1" t="s">
        <v>117</v>
      </c>
      <c r="AM37" s="3">
        <f>COUNTIF(AM2:AM36,"Ndjili")/COUNTA(AM2:AM36)*100</f>
        <v>6.0606060606060606</v>
      </c>
      <c r="AN37" s="1" t="s">
        <v>125</v>
      </c>
      <c r="AP37" s="1" t="s">
        <v>114</v>
      </c>
      <c r="AQ37" s="3">
        <f>COUNTIF(AQ2:AQ36,"Étatique")/COUNTA(AQ2:AQ36)*100</f>
        <v>84.848484848484844</v>
      </c>
      <c r="AR37" s="1" t="s">
        <v>89</v>
      </c>
      <c r="AS37" s="2">
        <f>AVERAGE(AS2:AS36)</f>
        <v>4.333333333333333</v>
      </c>
      <c r="AT37" s="1" t="s">
        <v>89</v>
      </c>
      <c r="AU37" s="3">
        <f>AVERAGE(AU2:AU36)</f>
        <v>15.007575757575758</v>
      </c>
      <c r="AV37" s="1" t="s">
        <v>90</v>
      </c>
      <c r="AW37" s="3">
        <f>COUNTIF(AW2:AW36,"Femme")/COUNTA(AW2:AW36)*100</f>
        <v>87.878787878787875</v>
      </c>
    </row>
    <row r="38" spans="1:49" x14ac:dyDescent="0.35">
      <c r="B38" s="1" t="s">
        <v>80</v>
      </c>
      <c r="C38" s="3">
        <f>COUNTIF(C2:C36,"A2")/COUNTA(C2:C36)*100</f>
        <v>3.0303030303030303</v>
      </c>
      <c r="D38" s="1" t="s">
        <v>83</v>
      </c>
      <c r="E38" s="3">
        <f>COUNTIF(E2:E36,"Non")/COUNTA(E2:E36)*100</f>
        <v>5.7142857142857144</v>
      </c>
      <c r="F38" s="1" t="s">
        <v>84</v>
      </c>
      <c r="G38" s="3">
        <f>COUNTIF(G2:G36,5)/COUNTA(G2:G36)*100</f>
        <v>96.969696969696969</v>
      </c>
      <c r="H38" s="1" t="s">
        <v>84</v>
      </c>
      <c r="I38" s="3">
        <f>COUNTIF(I2:I36,5)/COUNTA(I2:I36)*100</f>
        <v>87.878787878787875</v>
      </c>
      <c r="J38" s="1" t="s">
        <v>84</v>
      </c>
      <c r="K38" s="3">
        <f>COUNTIF(K2:K36,5)/COUNTA(K2:K36)*100</f>
        <v>96.969696969696969</v>
      </c>
      <c r="L38" s="1" t="s">
        <v>84</v>
      </c>
      <c r="M38" s="3">
        <f>COUNTIF(M2:M36,5)/COUNTA(M2:M36)*100</f>
        <v>75.757575757575751</v>
      </c>
      <c r="N38" s="1" t="s">
        <v>84</v>
      </c>
      <c r="O38">
        <f>COUNTIF(O2:O36,5)/COUNTA(O2:O36)*100</f>
        <v>100</v>
      </c>
      <c r="P38" s="1" t="s">
        <v>84</v>
      </c>
      <c r="Q38" s="3">
        <f>COUNTIF(Q2:Q36,5)/COUNTA(Q2:Q36)*100</f>
        <v>96.969696969696969</v>
      </c>
      <c r="R38" s="1" t="s">
        <v>84</v>
      </c>
      <c r="S38" s="3">
        <f>COUNTIF(S2:S36,5)/COUNTA(S2:S36)*100</f>
        <v>78.787878787878782</v>
      </c>
      <c r="T38" s="1" t="s">
        <v>84</v>
      </c>
      <c r="U38" s="3">
        <f>COUNTIF(U2:U36,5)/COUNTA(U2:U36)*100</f>
        <v>75.757575757575751</v>
      </c>
      <c r="V38" s="1" t="s">
        <v>84</v>
      </c>
      <c r="W38" s="3">
        <f>COUNTIF(W2:W36,5)/COUNTA(W2:W36)*100</f>
        <v>78.787878787878782</v>
      </c>
      <c r="X38" s="1" t="s">
        <v>84</v>
      </c>
      <c r="Y38" s="3">
        <f>COUNTIF(Y2:Y36,5)/COUNTA(Y2:Y36)*100</f>
        <v>33.333333333333329</v>
      </c>
      <c r="Z38" s="1" t="s">
        <v>84</v>
      </c>
      <c r="AA38" s="3">
        <f>COUNTIF(AA2:AA36,5)/COUNTA(AA2:AA36)*100</f>
        <v>90.909090909090907</v>
      </c>
      <c r="AB38" s="1" t="s">
        <v>84</v>
      </c>
      <c r="AC38" s="3">
        <f>COUNTIF(AC2:AC36,5)/COUNTA(AC2:AC36)*100</f>
        <v>75.757575757575751</v>
      </c>
      <c r="AD38" s="1" t="s">
        <v>84</v>
      </c>
      <c r="AE38" s="3">
        <f>COUNTIF(AE2:AE36,5)/COUNTA(AE2:AE36)*100</f>
        <v>96.969696969696969</v>
      </c>
      <c r="AF38" s="1" t="s">
        <v>84</v>
      </c>
      <c r="AG38" s="3">
        <f>COUNTIF(AG2:AG36,5)/COUNTA(AG2:AG36)*100</f>
        <v>96.969696969696969</v>
      </c>
      <c r="AH38" s="1" t="s">
        <v>83</v>
      </c>
      <c r="AI38" s="3">
        <f>COUNTIF(AI2:AI36,"Non")/COUNTA(AI2:AI36)*100</f>
        <v>3.0303030303030303</v>
      </c>
      <c r="AL38" s="1" t="s">
        <v>118</v>
      </c>
      <c r="AM38" s="4">
        <f>COUNTIF(AM2:AM36,"Kimpese")/COUNTA(AM2:AM36)</f>
        <v>3.0303030303030304E-2</v>
      </c>
      <c r="AN38" s="1" t="s">
        <v>126</v>
      </c>
      <c r="AP38" s="1" t="s">
        <v>115</v>
      </c>
      <c r="AQ38" s="3">
        <f>COUNTIF(AQ2:AQ36,"Confessionnel")/COUNTA(AQ2:AQ36)*100</f>
        <v>15.151515151515152</v>
      </c>
      <c r="AT38" s="1" t="s">
        <v>92</v>
      </c>
      <c r="AU38">
        <f>MIN(AU2:AU36)</f>
        <v>0.25</v>
      </c>
      <c r="AV38" s="1" t="s">
        <v>91</v>
      </c>
      <c r="AW38" s="3">
        <f>COUNTIF(AW2:AW36,"Homme")/COUNTA(AW2:AW36)*100</f>
        <v>12.121212121212121</v>
      </c>
    </row>
    <row r="39" spans="1:49" x14ac:dyDescent="0.35">
      <c r="B39" s="1" t="s">
        <v>81</v>
      </c>
      <c r="C39" s="3">
        <f>COUNTIF(C2:C36,"A3")/COUNTA(C2:C36)*100</f>
        <v>27.27272727272727</v>
      </c>
      <c r="F39" s="1" t="s">
        <v>85</v>
      </c>
      <c r="G39" s="3">
        <f>COUNTIF(G2:G36,4)/COUNTA(G2:G36)*100</f>
        <v>3.0303030303030303</v>
      </c>
      <c r="H39" s="1" t="s">
        <v>85</v>
      </c>
      <c r="I39" s="3">
        <f>COUNTIF(I2:I36,4)/COUNTA(I2:I36)*100</f>
        <v>12.121212121212121</v>
      </c>
      <c r="J39" s="1" t="s">
        <v>85</v>
      </c>
      <c r="K39" s="3">
        <f>COUNTIF(K2:K36,4)/COUNTA(K2:K36)*100</f>
        <v>3.0303030303030303</v>
      </c>
      <c r="L39" s="1" t="s">
        <v>85</v>
      </c>
      <c r="M39" s="3">
        <f>COUNTIF(M2:M36,4)/COUNTA(M2:M36)*100</f>
        <v>24.242424242424242</v>
      </c>
      <c r="N39" s="1" t="s">
        <v>85</v>
      </c>
      <c r="O39">
        <f>COUNTIF(O2:O36,4)/COUNTA(O2:O36)*100</f>
        <v>0</v>
      </c>
      <c r="P39" s="1" t="s">
        <v>85</v>
      </c>
      <c r="Q39" s="3">
        <f>COUNTIF(Q2:Q36,4)/COUNTA(Q2:Q36)*100</f>
        <v>3.0303030303030303</v>
      </c>
      <c r="R39" s="1" t="s">
        <v>85</v>
      </c>
      <c r="S39" s="3">
        <f>COUNTIF(S2:S36,4)/COUNTA(S2:S36)*100</f>
        <v>18.181818181818183</v>
      </c>
      <c r="T39" s="1" t="s">
        <v>85</v>
      </c>
      <c r="U39" s="3">
        <f>COUNTIF(U2:U36,4)/COUNTA(U2:U36)*100</f>
        <v>24.242424242424242</v>
      </c>
      <c r="V39" s="1" t="s">
        <v>85</v>
      </c>
      <c r="W39" s="3">
        <f>COUNTIF(W2:W36,4)/COUNTA(W2:W36)*100</f>
        <v>18.181818181818183</v>
      </c>
      <c r="X39" s="1" t="s">
        <v>85</v>
      </c>
      <c r="Y39" s="3">
        <f>COUNTIF(Y2:Y36,4)/COUNTA(Y2:Y36)*100</f>
        <v>51.515151515151516</v>
      </c>
      <c r="Z39" s="1" t="s">
        <v>85</v>
      </c>
      <c r="AA39" s="3">
        <f>COUNTIF(AA2:AA36,4)/COUNTA(AA2:AA36)*100</f>
        <v>9.0909090909090917</v>
      </c>
      <c r="AB39" s="1" t="s">
        <v>85</v>
      </c>
      <c r="AC39" s="3">
        <f>COUNTIF(AC2:AC36,4)/COUNTA(AC2:AC36)*100</f>
        <v>24.242424242424242</v>
      </c>
      <c r="AD39" s="1" t="s">
        <v>85</v>
      </c>
      <c r="AE39" s="3">
        <f>COUNTIF(AE2:AE36,4)/COUNTA(AE2:AE36)*100</f>
        <v>3.0303030303030303</v>
      </c>
      <c r="AF39" s="1" t="s">
        <v>85</v>
      </c>
      <c r="AG39" s="2">
        <f>COUNTIF(AG2:AG36,4)/COUNTA(AG2:AG36)*100</f>
        <v>3.0303030303030303</v>
      </c>
      <c r="AL39" s="1" t="s">
        <v>119</v>
      </c>
      <c r="AM39" s="3">
        <f>COUNTIF(AM2:AM36,"Limete")/COUNTA(AM2:AM36)*100</f>
        <v>12.121212121212121</v>
      </c>
      <c r="AN39" s="1" t="s">
        <v>127</v>
      </c>
      <c r="AP39" s="1" t="s">
        <v>116</v>
      </c>
      <c r="AQ39" s="3">
        <f>COUNTIF(AQ2:AQ36,"Privé")/COUNTA(AQ2:AQ36)*100</f>
        <v>0</v>
      </c>
      <c r="AT39" s="1" t="s">
        <v>93</v>
      </c>
      <c r="AU39">
        <f>MAX(AU2:AU36)</f>
        <v>41</v>
      </c>
    </row>
    <row r="40" spans="1:49" x14ac:dyDescent="0.35">
      <c r="F40" s="1" t="s">
        <v>86</v>
      </c>
      <c r="G40">
        <f>COUNTIF(G2:G36,3)/COUNTA(G2:G36)*100</f>
        <v>0</v>
      </c>
      <c r="H40" s="1" t="s">
        <v>86</v>
      </c>
      <c r="I40" s="3">
        <f>COUNTIF(I2:I36,3)/COUNTA(I2:I36)*100</f>
        <v>0</v>
      </c>
      <c r="J40" s="1" t="s">
        <v>86</v>
      </c>
      <c r="K40" s="3">
        <f>COUNTIF(K2:K36,3)/COUNTA(K2:K36)*100</f>
        <v>0</v>
      </c>
      <c r="L40" s="1" t="s">
        <v>86</v>
      </c>
      <c r="M40">
        <f>COUNTIF(M2:M36,3)/COUNTA(M2:M36)*100</f>
        <v>0</v>
      </c>
      <c r="N40" s="1" t="s">
        <v>86</v>
      </c>
      <c r="O40">
        <f>COUNTIF(O2:O36,3)/COUNTA(O2:O36)*100</f>
        <v>0</v>
      </c>
      <c r="P40" s="1" t="s">
        <v>86</v>
      </c>
      <c r="Q40" s="3">
        <f>COUNTIF(Q2:Q36,3)/COUNTA(Q2:Q36)*100</f>
        <v>0</v>
      </c>
      <c r="R40" s="1" t="s">
        <v>86</v>
      </c>
      <c r="S40" s="3">
        <f>COUNTIF(S2:S36,3)/COUNTA(S2:S36)*100</f>
        <v>3.0303030303030303</v>
      </c>
      <c r="T40" s="1" t="s">
        <v>86</v>
      </c>
      <c r="U40" s="3">
        <f>COUNTIF(U2:U36,3)/COUNTA(U2:U36)*100</f>
        <v>0</v>
      </c>
      <c r="V40" s="1" t="s">
        <v>86</v>
      </c>
      <c r="W40" s="3">
        <f>COUNTIF(W2:W36,3)/COUNTA(W2:W36)*100</f>
        <v>3.0303030303030303</v>
      </c>
      <c r="X40" s="1" t="s">
        <v>86</v>
      </c>
      <c r="Y40" s="3">
        <f>COUNTIF(Y2:Y36,3)/COUNTA(Y2:Y36)*100</f>
        <v>9.0909090909090917</v>
      </c>
      <c r="Z40" s="1" t="s">
        <v>86</v>
      </c>
      <c r="AA40">
        <f>COUNTIF(AA2:AA36,3)/COUNTA(AA2:AA36)*100</f>
        <v>0</v>
      </c>
      <c r="AB40" s="1" t="s">
        <v>86</v>
      </c>
      <c r="AC40" s="2">
        <f>COUNTIF(AC2:AC36,3)/COUNTA(AC2:AC36)*100</f>
        <v>0</v>
      </c>
      <c r="AD40" s="1" t="s">
        <v>86</v>
      </c>
      <c r="AE40" s="2">
        <f>COUNTIF(AE2:AE36,3)/COUNTA(AE2:AE36)*100</f>
        <v>0</v>
      </c>
      <c r="AF40" s="1" t="s">
        <v>86</v>
      </c>
      <c r="AG40" s="2">
        <f>COUNTIF(AG2:AG36,3)/COUNTA(AG2:AG36)*100</f>
        <v>0</v>
      </c>
      <c r="AL40" s="1" t="s">
        <v>120</v>
      </c>
      <c r="AM40" s="3">
        <f>COUNTIF(AM2:AM36,"Gombe")/COUNTA(AM2:AM36)*100</f>
        <v>3.0303030303030303</v>
      </c>
      <c r="AN40" s="1" t="s">
        <v>128</v>
      </c>
    </row>
    <row r="41" spans="1:49" x14ac:dyDescent="0.35">
      <c r="F41" s="1" t="s">
        <v>87</v>
      </c>
      <c r="G41">
        <f>COUNTIF(G2:G36,2)/COUNTA(G2:G36)*100</f>
        <v>0</v>
      </c>
      <c r="H41" s="1" t="s">
        <v>87</v>
      </c>
      <c r="I41" s="3">
        <f>COUNTIF(I2:I36,2)/COUNTA(I2:I36)*100</f>
        <v>0</v>
      </c>
      <c r="J41" s="1" t="s">
        <v>87</v>
      </c>
      <c r="K41" s="3">
        <f>COUNTIF(K2:K36,2)/COUNTA(K2:K36)*100</f>
        <v>0</v>
      </c>
      <c r="L41" s="1" t="s">
        <v>87</v>
      </c>
      <c r="M41">
        <f>COUNTIF(M2:M36,2)/COUNTA(M2:M36)*100</f>
        <v>0</v>
      </c>
      <c r="N41" s="1" t="s">
        <v>87</v>
      </c>
      <c r="O41">
        <f>COUNTIF(O2:O36,2)/COUNTA(O2:O36)*100</f>
        <v>0</v>
      </c>
      <c r="P41" s="1" t="s">
        <v>87</v>
      </c>
      <c r="Q41" s="3">
        <f>COUNTIF(Q2:Q36,2)/COUNTA(Q2:Q36)*100</f>
        <v>0</v>
      </c>
      <c r="R41" s="1" t="s">
        <v>87</v>
      </c>
      <c r="S41" s="3">
        <f>COUNTIF(S2:S36,2)/COUNTA(S2:S36)*100</f>
        <v>0</v>
      </c>
      <c r="T41" s="1" t="s">
        <v>87</v>
      </c>
      <c r="U41" s="3">
        <f>COUNTIF(U2:U36,2)/COUNTA(U2:U36)*100</f>
        <v>0</v>
      </c>
      <c r="V41" s="1" t="s">
        <v>87</v>
      </c>
      <c r="W41" s="3">
        <f>COUNTIF(W2:W36,2)/COUNTA(W2:W36)*100</f>
        <v>0</v>
      </c>
      <c r="X41" s="1" t="s">
        <v>87</v>
      </c>
      <c r="Y41" s="3">
        <f>COUNTIF(Y2:Y36,2)/COUNTA(Y2:Y36)*100</f>
        <v>6.0606060606060606</v>
      </c>
      <c r="Z41" s="1" t="s">
        <v>87</v>
      </c>
      <c r="AA41">
        <f>COUNTIF(AA2:AA36,2)/COUNTA(AA2:AA36)*100</f>
        <v>0</v>
      </c>
      <c r="AB41" s="1" t="s">
        <v>87</v>
      </c>
      <c r="AC41" s="2">
        <f>COUNTIF(AC2:AC36,2)/COUNTA(AC2:AC36)*100</f>
        <v>0</v>
      </c>
      <c r="AD41" s="1" t="s">
        <v>87</v>
      </c>
      <c r="AE41" s="2">
        <f>COUNTIF(AE2:AE36,2)/COUNTA(AE2:AE36)*100</f>
        <v>0</v>
      </c>
      <c r="AF41" s="1" t="s">
        <v>87</v>
      </c>
      <c r="AG41" s="2">
        <f>COUNTIF(AG2:AG36,2)/COUNTA(AG2:AG36)*100</f>
        <v>0</v>
      </c>
      <c r="AL41" s="1" t="s">
        <v>121</v>
      </c>
      <c r="AM41" s="3">
        <f>COUNTIF(AM2:AM36,"Kinshasa")/COUNTA(AM2:AM36)*100</f>
        <v>21.212121212121211</v>
      </c>
      <c r="AN41" s="1" t="s">
        <v>129</v>
      </c>
    </row>
    <row r="42" spans="1:49" x14ac:dyDescent="0.35">
      <c r="F42" s="1" t="s">
        <v>88</v>
      </c>
      <c r="G42">
        <f>COUNTIF(G2:G36,1)/COUNTA(G2:G36)*100</f>
        <v>0</v>
      </c>
      <c r="H42" s="1" t="s">
        <v>88</v>
      </c>
      <c r="I42" s="3">
        <f>COUNTIF(I2:I36,1)/COUNTA(I2:I36)*100</f>
        <v>0</v>
      </c>
      <c r="J42" s="1" t="s">
        <v>88</v>
      </c>
      <c r="K42" s="3">
        <f>COUNTIF(K2:K36,1)/COUNTA(K2:K36)*100</f>
        <v>0</v>
      </c>
      <c r="L42" s="1" t="s">
        <v>88</v>
      </c>
      <c r="M42">
        <f>COUNTIF(M2:M36,1)/COUNTA(M2:M36)*100</f>
        <v>0</v>
      </c>
      <c r="N42" s="1" t="s">
        <v>88</v>
      </c>
      <c r="O42">
        <f>COUNTIF(O2:O36,1)/COUNTA(O2:O36)*100</f>
        <v>0</v>
      </c>
      <c r="P42" s="1" t="s">
        <v>88</v>
      </c>
      <c r="Q42" s="3">
        <f>COUNTIF(Q2:Q36,1)/COUNTA(Q2:Q36)*100</f>
        <v>0</v>
      </c>
      <c r="R42" s="1" t="s">
        <v>88</v>
      </c>
      <c r="S42" s="3">
        <f>COUNTIF(S2:S36,1)/COUNTA(S2:S36)*100</f>
        <v>0</v>
      </c>
      <c r="T42" s="1" t="s">
        <v>88</v>
      </c>
      <c r="U42" s="3">
        <f>COUNTIF(U2:U36,1)/COUNTA(U2:U36)*100</f>
        <v>0</v>
      </c>
      <c r="V42" s="1" t="s">
        <v>88</v>
      </c>
      <c r="W42" s="3">
        <f>COUNTIF(W2:W36,1)/COUNTA(W2:W36)*100</f>
        <v>0</v>
      </c>
      <c r="X42" s="1" t="s">
        <v>88</v>
      </c>
      <c r="Y42" s="2">
        <f>COUNTIF(Y2:Y36,1)/COUNTA(Y2:Y36)*100</f>
        <v>0</v>
      </c>
      <c r="Z42" s="1" t="s">
        <v>88</v>
      </c>
      <c r="AA42">
        <f>COUNTIF(AA2:AA36,1)/COUNTA(AA2:AA36)*100</f>
        <v>0</v>
      </c>
      <c r="AB42" s="1" t="s">
        <v>88</v>
      </c>
      <c r="AC42" s="2">
        <f>COUNTIF(AC2:AC36,1)/COUNTA(AC2:AC36)*100</f>
        <v>0</v>
      </c>
      <c r="AD42" s="1" t="s">
        <v>88</v>
      </c>
      <c r="AE42" s="2">
        <f>COUNTIF(AE2:AE36,1)/COUNTA(AE2:AE36)*100</f>
        <v>0</v>
      </c>
      <c r="AF42" s="1" t="s">
        <v>88</v>
      </c>
      <c r="AG42" s="2">
        <f>COUNTIF(AG2:AG36,1)/COUNTA(AG2:AG36)*100</f>
        <v>0</v>
      </c>
      <c r="AL42" s="1" t="s">
        <v>122</v>
      </c>
      <c r="AM42" s="3">
        <f>COUNTIF(AM2:AM36,"Kintambo")/COUNTA(AM2:AM36)*100</f>
        <v>18.181818181818183</v>
      </c>
      <c r="AN42" s="1" t="s">
        <v>130</v>
      </c>
    </row>
    <row r="43" spans="1:49" x14ac:dyDescent="0.35">
      <c r="AL43" s="1" t="s">
        <v>123</v>
      </c>
      <c r="AM43" s="3">
        <f>COUNTIF(AM2:AM36,"Matete")/COUNTA(AM2:AM36)*100</f>
        <v>21.212121212121211</v>
      </c>
      <c r="AN43" s="1" t="s">
        <v>131</v>
      </c>
    </row>
    <row r="44" spans="1:49" x14ac:dyDescent="0.35">
      <c r="AL44" s="1" t="s">
        <v>124</v>
      </c>
      <c r="AM44" s="3">
        <f>COUNTIF(AM2:AM36,"Bumbu")/COUNTA(AM2:AM36)*100</f>
        <v>15.151515151515152</v>
      </c>
      <c r="AN44" s="1" t="s">
        <v>132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91892-D9A1-4F54-BCC9-9EC06332A131}">
  <dimension ref="A1:AW36"/>
  <sheetViews>
    <sheetView tabSelected="1" workbookViewId="0">
      <selection activeCell="AF37" sqref="A37:XFD37"/>
    </sheetView>
  </sheetViews>
  <sheetFormatPr defaultColWidth="10.90625" defaultRowHeight="14.5" x14ac:dyDescent="0.35"/>
  <cols>
    <col min="1" max="1" width="10.90625" style="1"/>
    <col min="37" max="37" width="42.7265625" customWidth="1"/>
    <col min="40" max="40" width="15.453125" customWidth="1"/>
    <col min="41" max="41" width="13.54296875" customWidth="1"/>
    <col min="42" max="42" width="15.26953125" customWidth="1"/>
    <col min="43" max="43" width="13.453125" customWidth="1"/>
  </cols>
  <sheetData>
    <row r="1" spans="1:49" s="1" customFormat="1" x14ac:dyDescent="0.35">
      <c r="A1" s="5"/>
      <c r="B1" s="5"/>
      <c r="C1" s="5" t="s">
        <v>33</v>
      </c>
      <c r="D1" s="5"/>
      <c r="E1" s="5" t="s">
        <v>34</v>
      </c>
      <c r="F1" s="5"/>
      <c r="G1" s="5" t="s">
        <v>35</v>
      </c>
      <c r="H1" s="5"/>
      <c r="I1" s="5" t="s">
        <v>36</v>
      </c>
      <c r="J1" s="5"/>
      <c r="K1" s="5" t="s">
        <v>37</v>
      </c>
      <c r="L1" s="5"/>
      <c r="M1" s="5" t="s">
        <v>38</v>
      </c>
      <c r="N1" s="5"/>
      <c r="O1" s="5" t="s">
        <v>39</v>
      </c>
      <c r="P1" s="5"/>
      <c r="Q1" s="5" t="s">
        <v>40</v>
      </c>
      <c r="R1" s="5"/>
      <c r="S1" s="5" t="s">
        <v>41</v>
      </c>
      <c r="T1" s="5"/>
      <c r="U1" s="5" t="s">
        <v>42</v>
      </c>
      <c r="V1" s="5"/>
      <c r="W1" s="5" t="s">
        <v>43</v>
      </c>
      <c r="X1" s="5"/>
      <c r="Y1" s="5" t="s">
        <v>44</v>
      </c>
      <c r="Z1" s="5"/>
      <c r="AA1" s="5" t="s">
        <v>45</v>
      </c>
      <c r="AB1" s="5"/>
      <c r="AC1" s="5" t="s">
        <v>46</v>
      </c>
      <c r="AD1" s="5"/>
      <c r="AE1" s="5" t="s">
        <v>47</v>
      </c>
      <c r="AF1" s="5"/>
      <c r="AG1" s="5" t="s">
        <v>48</v>
      </c>
      <c r="AH1" s="5"/>
      <c r="AI1" s="5" t="s">
        <v>49</v>
      </c>
      <c r="AJ1" s="5"/>
      <c r="AK1" s="5" t="s">
        <v>50</v>
      </c>
      <c r="AL1" s="5"/>
      <c r="AM1" s="5" t="s">
        <v>51</v>
      </c>
      <c r="AN1" s="5"/>
      <c r="AO1" s="5" t="s">
        <v>52</v>
      </c>
      <c r="AP1" s="5"/>
      <c r="AQ1" s="5" t="s">
        <v>53</v>
      </c>
      <c r="AR1" s="5"/>
      <c r="AS1" s="5" t="s">
        <v>54</v>
      </c>
      <c r="AT1" s="5"/>
      <c r="AU1" s="5" t="s">
        <v>55</v>
      </c>
      <c r="AV1" s="5"/>
      <c r="AW1" s="5" t="s">
        <v>56</v>
      </c>
    </row>
    <row r="2" spans="1:49" x14ac:dyDescent="0.35">
      <c r="A2" s="5" t="s">
        <v>0</v>
      </c>
      <c r="B2" s="6"/>
      <c r="C2" s="6" t="s">
        <v>57</v>
      </c>
      <c r="D2" s="6"/>
      <c r="E2" s="6" t="s">
        <v>58</v>
      </c>
      <c r="F2" s="6"/>
      <c r="G2" s="6">
        <v>5</v>
      </c>
      <c r="H2" s="6"/>
      <c r="I2" s="6">
        <v>4</v>
      </c>
      <c r="J2" s="6"/>
      <c r="K2" s="6">
        <v>5</v>
      </c>
      <c r="L2" s="6"/>
      <c r="M2" s="6">
        <v>5</v>
      </c>
      <c r="N2" s="6"/>
      <c r="O2" s="6"/>
      <c r="P2" s="6"/>
      <c r="Q2" s="6">
        <v>4</v>
      </c>
      <c r="R2" s="6"/>
      <c r="S2" s="6">
        <v>5</v>
      </c>
      <c r="T2" s="6"/>
      <c r="U2" s="6">
        <v>4</v>
      </c>
      <c r="V2" s="6"/>
      <c r="W2" s="6">
        <v>4</v>
      </c>
      <c r="X2" s="6"/>
      <c r="Y2" s="6">
        <v>4</v>
      </c>
      <c r="Z2" s="6"/>
      <c r="AA2" s="6">
        <v>4</v>
      </c>
      <c r="AB2" s="6"/>
      <c r="AC2" s="6">
        <v>4</v>
      </c>
      <c r="AD2" s="6"/>
      <c r="AE2" s="6">
        <v>4</v>
      </c>
      <c r="AF2" s="6"/>
      <c r="AG2" s="6">
        <v>4</v>
      </c>
      <c r="AH2" s="6"/>
      <c r="AI2" s="6" t="s">
        <v>59</v>
      </c>
      <c r="AJ2" s="6"/>
      <c r="AK2" s="6" t="s">
        <v>60</v>
      </c>
      <c r="AL2" s="6"/>
      <c r="AM2" s="6" t="s">
        <v>61</v>
      </c>
      <c r="AN2" s="6"/>
      <c r="AO2" s="6" t="s">
        <v>62</v>
      </c>
      <c r="AP2" s="6"/>
      <c r="AQ2" s="6" t="s">
        <v>63</v>
      </c>
      <c r="AR2" s="6"/>
      <c r="AS2" s="6">
        <v>3</v>
      </c>
      <c r="AT2" s="6"/>
      <c r="AU2" s="6">
        <v>4</v>
      </c>
      <c r="AV2" s="6"/>
      <c r="AW2" s="6" t="s">
        <v>64</v>
      </c>
    </row>
    <row r="3" spans="1:49" x14ac:dyDescent="0.35">
      <c r="A3" s="5" t="s">
        <v>1</v>
      </c>
      <c r="B3" s="6"/>
      <c r="C3" s="6" t="s">
        <v>57</v>
      </c>
      <c r="D3" s="6"/>
      <c r="E3" s="6" t="s">
        <v>58</v>
      </c>
      <c r="F3" s="6"/>
      <c r="G3" s="6">
        <v>5</v>
      </c>
      <c r="H3" s="6"/>
      <c r="I3" s="6">
        <v>5</v>
      </c>
      <c r="J3" s="6"/>
      <c r="K3" s="6">
        <v>5</v>
      </c>
      <c r="L3" s="6"/>
      <c r="M3" s="6">
        <v>5</v>
      </c>
      <c r="N3" s="6"/>
      <c r="O3" s="6">
        <v>5</v>
      </c>
      <c r="P3" s="6"/>
      <c r="Q3" s="6">
        <v>5</v>
      </c>
      <c r="R3" s="6"/>
      <c r="S3" s="6">
        <v>5</v>
      </c>
      <c r="T3" s="6"/>
      <c r="U3" s="6">
        <v>5</v>
      </c>
      <c r="V3" s="6"/>
      <c r="W3" s="6">
        <v>4</v>
      </c>
      <c r="X3" s="6"/>
      <c r="Y3" s="6">
        <v>5</v>
      </c>
      <c r="Z3" s="6"/>
      <c r="AA3" s="6">
        <v>5</v>
      </c>
      <c r="AB3" s="6"/>
      <c r="AC3" s="6">
        <v>5</v>
      </c>
      <c r="AD3" s="6"/>
      <c r="AE3" s="6">
        <v>5</v>
      </c>
      <c r="AF3" s="6"/>
      <c r="AG3" s="6">
        <v>5</v>
      </c>
      <c r="AH3" s="6"/>
      <c r="AI3" s="6" t="s">
        <v>58</v>
      </c>
      <c r="AJ3" s="6"/>
      <c r="AK3" s="6" t="s">
        <v>66</v>
      </c>
      <c r="AL3" s="6"/>
      <c r="AM3" s="6" t="s">
        <v>61</v>
      </c>
      <c r="AN3" s="6"/>
      <c r="AO3" s="6" t="s">
        <v>62</v>
      </c>
      <c r="AP3" s="6"/>
      <c r="AQ3" s="6" t="s">
        <v>63</v>
      </c>
      <c r="AR3" s="6"/>
      <c r="AS3" s="6">
        <v>4.5</v>
      </c>
      <c r="AT3" s="6"/>
      <c r="AU3" s="6">
        <v>30</v>
      </c>
      <c r="AV3" s="6"/>
      <c r="AW3" s="6" t="s">
        <v>67</v>
      </c>
    </row>
    <row r="4" spans="1:49" x14ac:dyDescent="0.35">
      <c r="A4" s="5" t="s">
        <v>2</v>
      </c>
      <c r="B4" s="6"/>
      <c r="C4" s="6" t="s">
        <v>65</v>
      </c>
      <c r="D4" s="6"/>
      <c r="E4" s="6" t="s">
        <v>58</v>
      </c>
      <c r="F4" s="6"/>
      <c r="G4" s="6">
        <v>5</v>
      </c>
      <c r="H4" s="6"/>
      <c r="I4" s="6">
        <v>5</v>
      </c>
      <c r="J4" s="6"/>
      <c r="K4" s="6">
        <v>5</v>
      </c>
      <c r="L4" s="6"/>
      <c r="M4" s="6">
        <v>5</v>
      </c>
      <c r="N4" s="6"/>
      <c r="O4" s="6">
        <v>5</v>
      </c>
      <c r="P4" s="6"/>
      <c r="Q4" s="6">
        <v>5</v>
      </c>
      <c r="R4" s="6"/>
      <c r="S4" s="6">
        <v>3</v>
      </c>
      <c r="T4" s="6"/>
      <c r="U4" s="6">
        <v>4</v>
      </c>
      <c r="V4" s="6"/>
      <c r="W4" s="6">
        <v>5</v>
      </c>
      <c r="X4" s="6"/>
      <c r="Y4" s="6">
        <v>4</v>
      </c>
      <c r="Z4" s="6"/>
      <c r="AA4" s="6">
        <v>5</v>
      </c>
      <c r="AB4" s="6"/>
      <c r="AC4" s="6">
        <v>5</v>
      </c>
      <c r="AD4" s="6"/>
      <c r="AE4" s="6">
        <v>5</v>
      </c>
      <c r="AF4" s="6"/>
      <c r="AG4" s="6">
        <v>5</v>
      </c>
      <c r="AH4" s="6"/>
      <c r="AI4" s="6" t="s">
        <v>58</v>
      </c>
      <c r="AJ4" s="6"/>
      <c r="AK4" s="6" t="s">
        <v>68</v>
      </c>
      <c r="AL4" s="6"/>
      <c r="AM4" s="6" t="s">
        <v>69</v>
      </c>
      <c r="AN4" s="6"/>
      <c r="AO4" s="6" t="s">
        <v>70</v>
      </c>
      <c r="AP4" s="6"/>
      <c r="AQ4" s="6" t="s">
        <v>71</v>
      </c>
      <c r="AR4" s="6"/>
      <c r="AS4" s="6">
        <v>5</v>
      </c>
      <c r="AT4" s="6"/>
      <c r="AU4" s="6">
        <v>4</v>
      </c>
      <c r="AV4" s="6"/>
      <c r="AW4" s="6" t="s">
        <v>64</v>
      </c>
    </row>
    <row r="5" spans="1:49" hidden="1" x14ac:dyDescent="0.35">
      <c r="A5" s="5" t="s">
        <v>72</v>
      </c>
      <c r="B5" s="6"/>
      <c r="C5" s="6"/>
      <c r="D5" s="6"/>
      <c r="E5" s="6" t="s">
        <v>59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</row>
    <row r="6" spans="1:49" hidden="1" x14ac:dyDescent="0.35">
      <c r="A6" s="5" t="s">
        <v>73</v>
      </c>
      <c r="B6" s="6"/>
      <c r="C6" s="6"/>
      <c r="D6" s="6"/>
      <c r="E6" s="6" t="s">
        <v>59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x14ac:dyDescent="0.35">
      <c r="A7" s="5" t="s">
        <v>3</v>
      </c>
      <c r="B7" s="6"/>
      <c r="C7" s="6" t="s">
        <v>57</v>
      </c>
      <c r="D7" s="6"/>
      <c r="E7" s="6" t="s">
        <v>58</v>
      </c>
      <c r="F7" s="6"/>
      <c r="G7" s="6">
        <v>5</v>
      </c>
      <c r="H7" s="6"/>
      <c r="I7" s="6">
        <v>5</v>
      </c>
      <c r="J7" s="6"/>
      <c r="K7" s="6">
        <v>5</v>
      </c>
      <c r="L7" s="6"/>
      <c r="M7" s="6">
        <v>5</v>
      </c>
      <c r="N7" s="6"/>
      <c r="O7" s="6">
        <v>5</v>
      </c>
      <c r="P7" s="6"/>
      <c r="Q7" s="6">
        <v>5</v>
      </c>
      <c r="R7" s="6"/>
      <c r="S7" s="6">
        <v>5</v>
      </c>
      <c r="T7" s="6"/>
      <c r="U7" s="6">
        <v>5</v>
      </c>
      <c r="V7" s="6"/>
      <c r="W7" s="6">
        <v>5</v>
      </c>
      <c r="X7" s="6"/>
      <c r="Y7" s="6">
        <v>4</v>
      </c>
      <c r="Z7" s="6"/>
      <c r="AA7" s="6">
        <v>5</v>
      </c>
      <c r="AB7" s="6"/>
      <c r="AC7" s="6">
        <v>5</v>
      </c>
      <c r="AD7" s="6"/>
      <c r="AE7" s="6">
        <v>5</v>
      </c>
      <c r="AF7" s="6"/>
      <c r="AG7" s="6">
        <v>5</v>
      </c>
      <c r="AH7" s="6"/>
      <c r="AI7" s="6" t="s">
        <v>58</v>
      </c>
      <c r="AJ7" s="6"/>
      <c r="AK7" s="6" t="s">
        <v>74</v>
      </c>
      <c r="AL7" s="6"/>
      <c r="AM7" s="6" t="s">
        <v>75</v>
      </c>
      <c r="AN7" s="6"/>
      <c r="AO7" s="6" t="s">
        <v>76</v>
      </c>
      <c r="AP7" s="6"/>
      <c r="AQ7" s="6" t="s">
        <v>71</v>
      </c>
      <c r="AR7" s="6"/>
      <c r="AS7" s="6">
        <v>5</v>
      </c>
      <c r="AT7" s="6"/>
      <c r="AU7" s="6">
        <v>31</v>
      </c>
      <c r="AV7" s="6"/>
      <c r="AW7" s="6" t="s">
        <v>67</v>
      </c>
    </row>
    <row r="8" spans="1:49" x14ac:dyDescent="0.35">
      <c r="A8" s="5" t="s">
        <v>4</v>
      </c>
      <c r="B8" s="6"/>
      <c r="C8" s="6" t="s">
        <v>57</v>
      </c>
      <c r="D8" s="6"/>
      <c r="E8" s="6" t="s">
        <v>58</v>
      </c>
      <c r="F8" s="6"/>
      <c r="G8" s="6">
        <v>5</v>
      </c>
      <c r="H8" s="6"/>
      <c r="I8" s="6">
        <v>5</v>
      </c>
      <c r="J8" s="6"/>
      <c r="K8" s="6">
        <v>5</v>
      </c>
      <c r="L8" s="6"/>
      <c r="M8" s="6">
        <v>5</v>
      </c>
      <c r="N8" s="6"/>
      <c r="O8" s="6">
        <v>5</v>
      </c>
      <c r="P8" s="6"/>
      <c r="Q8" s="6">
        <v>5</v>
      </c>
      <c r="R8" s="6"/>
      <c r="S8" s="6">
        <v>5</v>
      </c>
      <c r="T8" s="6"/>
      <c r="U8" s="6">
        <v>4</v>
      </c>
      <c r="V8" s="6"/>
      <c r="W8" s="6">
        <v>3</v>
      </c>
      <c r="X8" s="6"/>
      <c r="Y8" s="6">
        <v>2</v>
      </c>
      <c r="Z8" s="6"/>
      <c r="AA8" s="6">
        <v>5</v>
      </c>
      <c r="AB8" s="6"/>
      <c r="AC8" s="6">
        <v>4</v>
      </c>
      <c r="AD8" s="6"/>
      <c r="AE8" s="6">
        <v>5</v>
      </c>
      <c r="AF8" s="6"/>
      <c r="AG8" s="6">
        <v>5</v>
      </c>
      <c r="AH8" s="6"/>
      <c r="AI8" s="6" t="s">
        <v>58</v>
      </c>
      <c r="AJ8" s="6"/>
      <c r="AK8" s="6" t="s">
        <v>77</v>
      </c>
      <c r="AL8" s="6"/>
      <c r="AM8" s="6" t="s">
        <v>75</v>
      </c>
      <c r="AN8" s="6"/>
      <c r="AO8" s="6" t="s">
        <v>76</v>
      </c>
      <c r="AP8" s="6"/>
      <c r="AQ8" s="6" t="s">
        <v>71</v>
      </c>
      <c r="AR8" s="6"/>
      <c r="AS8" s="6">
        <v>3</v>
      </c>
      <c r="AT8" s="6"/>
      <c r="AU8" s="6">
        <v>20</v>
      </c>
      <c r="AV8" s="6"/>
      <c r="AW8" s="6" t="s">
        <v>67</v>
      </c>
    </row>
    <row r="9" spans="1:49" x14ac:dyDescent="0.35">
      <c r="A9" s="5" t="s">
        <v>5</v>
      </c>
      <c r="B9" s="6"/>
      <c r="C9" s="6" t="s">
        <v>65</v>
      </c>
      <c r="D9" s="6"/>
      <c r="E9" s="6" t="s">
        <v>58</v>
      </c>
      <c r="F9" s="6"/>
      <c r="G9" s="6">
        <v>5</v>
      </c>
      <c r="H9" s="6"/>
      <c r="I9" s="6">
        <v>5</v>
      </c>
      <c r="J9" s="6"/>
      <c r="K9" s="6">
        <v>5</v>
      </c>
      <c r="L9" s="6"/>
      <c r="M9" s="6">
        <v>5</v>
      </c>
      <c r="N9" s="6"/>
      <c r="O9" s="6">
        <v>5</v>
      </c>
      <c r="P9" s="6"/>
      <c r="Q9" s="6">
        <v>5</v>
      </c>
      <c r="R9" s="6"/>
      <c r="S9" s="6">
        <v>4</v>
      </c>
      <c r="T9" s="6"/>
      <c r="U9" s="6">
        <v>4</v>
      </c>
      <c r="V9" s="6"/>
      <c r="W9" s="6">
        <v>4</v>
      </c>
      <c r="X9" s="6"/>
      <c r="Y9" s="6">
        <v>5</v>
      </c>
      <c r="Z9" s="6"/>
      <c r="AA9" s="6">
        <v>5</v>
      </c>
      <c r="AB9" s="6"/>
      <c r="AC9" s="6">
        <v>5</v>
      </c>
      <c r="AD9" s="6"/>
      <c r="AE9" s="6">
        <v>5</v>
      </c>
      <c r="AF9" s="6"/>
      <c r="AG9" s="6">
        <v>5</v>
      </c>
      <c r="AH9" s="6"/>
      <c r="AI9" s="6" t="s">
        <v>58</v>
      </c>
      <c r="AJ9" s="6"/>
      <c r="AK9" s="6" t="s">
        <v>74</v>
      </c>
      <c r="AL9" s="6"/>
      <c r="AM9" s="6" t="s">
        <v>75</v>
      </c>
      <c r="AN9" s="6"/>
      <c r="AO9" s="6" t="s">
        <v>76</v>
      </c>
      <c r="AP9" s="6"/>
      <c r="AQ9" s="6" t="s">
        <v>71</v>
      </c>
      <c r="AR9" s="6"/>
      <c r="AS9" s="6">
        <v>4.5</v>
      </c>
      <c r="AT9" s="6"/>
      <c r="AU9" s="6">
        <v>28</v>
      </c>
      <c r="AV9" s="6"/>
      <c r="AW9" s="6" t="s">
        <v>67</v>
      </c>
    </row>
    <row r="10" spans="1:49" x14ac:dyDescent="0.35">
      <c r="A10" s="5" t="s">
        <v>6</v>
      </c>
      <c r="B10" s="6"/>
      <c r="C10" s="6" t="s">
        <v>57</v>
      </c>
      <c r="D10" s="6"/>
      <c r="E10" s="6" t="s">
        <v>58</v>
      </c>
      <c r="F10" s="6"/>
      <c r="G10" s="6">
        <v>5</v>
      </c>
      <c r="H10" s="6"/>
      <c r="I10" s="6">
        <v>5</v>
      </c>
      <c r="J10" s="6"/>
      <c r="K10" s="6">
        <v>4</v>
      </c>
      <c r="L10" s="6"/>
      <c r="M10" s="6">
        <v>5</v>
      </c>
      <c r="N10" s="6"/>
      <c r="O10" s="6">
        <v>5</v>
      </c>
      <c r="P10" s="6"/>
      <c r="Q10" s="6">
        <v>5</v>
      </c>
      <c r="R10" s="6"/>
      <c r="S10" s="6">
        <v>4</v>
      </c>
      <c r="T10" s="6"/>
      <c r="U10" s="6">
        <v>4</v>
      </c>
      <c r="V10" s="6"/>
      <c r="W10" s="6">
        <v>5</v>
      </c>
      <c r="X10" s="6"/>
      <c r="Y10" s="6">
        <v>4</v>
      </c>
      <c r="Z10" s="6"/>
      <c r="AA10" s="6">
        <v>5</v>
      </c>
      <c r="AB10" s="6"/>
      <c r="AC10" s="6">
        <v>5</v>
      </c>
      <c r="AD10" s="6"/>
      <c r="AE10" s="6">
        <v>5</v>
      </c>
      <c r="AF10" s="6"/>
      <c r="AG10" s="6">
        <v>5</v>
      </c>
      <c r="AH10" s="6"/>
      <c r="AI10" s="6" t="s">
        <v>58</v>
      </c>
      <c r="AJ10" s="6"/>
      <c r="AK10" s="6" t="s">
        <v>78</v>
      </c>
      <c r="AL10" s="6"/>
      <c r="AM10" s="6" t="s">
        <v>75</v>
      </c>
      <c r="AN10" s="6"/>
      <c r="AO10" s="6" t="s">
        <v>76</v>
      </c>
      <c r="AP10" s="6"/>
      <c r="AQ10" s="6" t="s">
        <v>71</v>
      </c>
      <c r="AR10" s="6"/>
      <c r="AS10" s="6">
        <v>5</v>
      </c>
      <c r="AT10" s="6"/>
      <c r="AU10" s="6">
        <v>5</v>
      </c>
      <c r="AV10" s="6"/>
      <c r="AW10" s="6" t="s">
        <v>67</v>
      </c>
    </row>
    <row r="11" spans="1:49" x14ac:dyDescent="0.35">
      <c r="A11" s="5" t="s">
        <v>7</v>
      </c>
      <c r="B11" s="6"/>
      <c r="C11" s="6" t="s">
        <v>57</v>
      </c>
      <c r="D11" s="6"/>
      <c r="E11" s="6" t="s">
        <v>58</v>
      </c>
      <c r="F11" s="6"/>
      <c r="G11" s="6">
        <v>5</v>
      </c>
      <c r="H11" s="6"/>
      <c r="I11" s="6">
        <v>5</v>
      </c>
      <c r="J11" s="6"/>
      <c r="K11" s="6">
        <v>5</v>
      </c>
      <c r="L11" s="6"/>
      <c r="M11" s="6">
        <v>5</v>
      </c>
      <c r="N11" s="6"/>
      <c r="O11" s="6">
        <v>5</v>
      </c>
      <c r="P11" s="6"/>
      <c r="Q11" s="6">
        <v>5</v>
      </c>
      <c r="R11" s="6"/>
      <c r="S11" s="6">
        <v>5</v>
      </c>
      <c r="T11" s="6"/>
      <c r="U11" s="6">
        <v>5</v>
      </c>
      <c r="V11" s="6"/>
      <c r="W11" s="6">
        <v>5</v>
      </c>
      <c r="X11" s="6"/>
      <c r="Y11" s="6">
        <v>2</v>
      </c>
      <c r="Z11" s="6"/>
      <c r="AA11" s="6">
        <v>5</v>
      </c>
      <c r="AB11" s="6"/>
      <c r="AC11" s="6">
        <v>5</v>
      </c>
      <c r="AD11" s="6"/>
      <c r="AE11" s="6">
        <v>5</v>
      </c>
      <c r="AF11" s="6"/>
      <c r="AG11" s="6">
        <v>5</v>
      </c>
      <c r="AH11" s="6"/>
      <c r="AI11" s="6" t="s">
        <v>58</v>
      </c>
      <c r="AJ11" s="6"/>
      <c r="AK11" s="6" t="s">
        <v>94</v>
      </c>
      <c r="AL11" s="6"/>
      <c r="AM11" s="6" t="s">
        <v>95</v>
      </c>
      <c r="AN11" s="6"/>
      <c r="AO11" s="6" t="s">
        <v>96</v>
      </c>
      <c r="AP11" s="6"/>
      <c r="AQ11" s="6" t="s">
        <v>63</v>
      </c>
      <c r="AR11" s="6"/>
      <c r="AS11" s="6">
        <v>4</v>
      </c>
      <c r="AT11" s="6"/>
      <c r="AU11" s="6">
        <v>5</v>
      </c>
      <c r="AV11" s="6"/>
      <c r="AW11" s="6" t="s">
        <v>67</v>
      </c>
    </row>
    <row r="12" spans="1:49" x14ac:dyDescent="0.35">
      <c r="A12" s="5" t="s">
        <v>8</v>
      </c>
      <c r="B12" s="6"/>
      <c r="C12" s="6" t="s">
        <v>57</v>
      </c>
      <c r="D12" s="6"/>
      <c r="E12" s="6" t="s">
        <v>104</v>
      </c>
      <c r="F12" s="6"/>
      <c r="G12" s="6">
        <v>5</v>
      </c>
      <c r="H12" s="6"/>
      <c r="I12" s="6">
        <v>5</v>
      </c>
      <c r="J12" s="6"/>
      <c r="K12" s="6">
        <v>5</v>
      </c>
      <c r="L12" s="6"/>
      <c r="M12" s="6">
        <v>4</v>
      </c>
      <c r="N12" s="6"/>
      <c r="O12" s="6">
        <v>5</v>
      </c>
      <c r="P12" s="6"/>
      <c r="Q12" s="6">
        <v>5</v>
      </c>
      <c r="R12" s="6"/>
      <c r="S12" s="6">
        <v>5</v>
      </c>
      <c r="T12" s="6"/>
      <c r="U12" s="6">
        <v>5</v>
      </c>
      <c r="V12" s="6"/>
      <c r="W12" s="6">
        <v>5</v>
      </c>
      <c r="X12" s="6"/>
      <c r="Y12" s="6">
        <v>5</v>
      </c>
      <c r="Z12" s="6"/>
      <c r="AA12" s="6">
        <v>5</v>
      </c>
      <c r="AB12" s="6"/>
      <c r="AC12" s="6">
        <v>5</v>
      </c>
      <c r="AD12" s="6"/>
      <c r="AE12" s="6">
        <v>5</v>
      </c>
      <c r="AF12" s="6"/>
      <c r="AG12" s="6">
        <v>5</v>
      </c>
      <c r="AH12" s="6"/>
      <c r="AI12" s="6" t="s">
        <v>104</v>
      </c>
      <c r="AJ12" s="6"/>
      <c r="AK12" s="6" t="s">
        <v>94</v>
      </c>
      <c r="AL12" s="6"/>
      <c r="AM12" s="6" t="s">
        <v>97</v>
      </c>
      <c r="AN12" s="6"/>
      <c r="AO12" s="6" t="s">
        <v>105</v>
      </c>
      <c r="AP12" s="6"/>
      <c r="AQ12" s="6" t="s">
        <v>63</v>
      </c>
      <c r="AR12" s="6"/>
      <c r="AS12" s="6">
        <v>5</v>
      </c>
      <c r="AT12" s="6"/>
      <c r="AU12" s="6">
        <v>30</v>
      </c>
      <c r="AV12" s="6"/>
      <c r="AW12" s="6" t="s">
        <v>67</v>
      </c>
    </row>
    <row r="13" spans="1:49" x14ac:dyDescent="0.35">
      <c r="A13" s="5" t="s">
        <v>9</v>
      </c>
      <c r="B13" s="6"/>
      <c r="C13" s="6" t="s">
        <v>57</v>
      </c>
      <c r="D13" s="6"/>
      <c r="E13" s="6" t="s">
        <v>104</v>
      </c>
      <c r="F13" s="6"/>
      <c r="G13" s="6">
        <v>5</v>
      </c>
      <c r="H13" s="6"/>
      <c r="I13" s="6">
        <v>4</v>
      </c>
      <c r="J13" s="6"/>
      <c r="K13" s="6">
        <v>5</v>
      </c>
      <c r="L13" s="6"/>
      <c r="M13" s="6">
        <v>4</v>
      </c>
      <c r="N13" s="6"/>
      <c r="O13" s="6">
        <v>5</v>
      </c>
      <c r="P13" s="6"/>
      <c r="Q13" s="6">
        <v>5</v>
      </c>
      <c r="R13" s="6"/>
      <c r="S13" s="6">
        <v>5</v>
      </c>
      <c r="T13" s="6"/>
      <c r="U13" s="6">
        <v>5</v>
      </c>
      <c r="V13" s="6"/>
      <c r="W13" s="6">
        <v>5</v>
      </c>
      <c r="X13" s="6"/>
      <c r="Y13" s="6">
        <v>4</v>
      </c>
      <c r="Z13" s="6"/>
      <c r="AA13" s="6">
        <v>5</v>
      </c>
      <c r="AB13" s="6"/>
      <c r="AC13" s="6">
        <v>4</v>
      </c>
      <c r="AD13" s="6"/>
      <c r="AE13" s="6">
        <v>5</v>
      </c>
      <c r="AF13" s="6"/>
      <c r="AG13" s="6">
        <v>5</v>
      </c>
      <c r="AH13" s="6"/>
      <c r="AI13" s="6" t="s">
        <v>104</v>
      </c>
      <c r="AJ13" s="6"/>
      <c r="AK13" s="6" t="s">
        <v>94</v>
      </c>
      <c r="AL13" s="6"/>
      <c r="AM13" s="6" t="s">
        <v>97</v>
      </c>
      <c r="AN13" s="6"/>
      <c r="AO13" s="6" t="s">
        <v>105</v>
      </c>
      <c r="AP13" s="6"/>
      <c r="AQ13" s="6" t="s">
        <v>63</v>
      </c>
      <c r="AR13" s="6"/>
      <c r="AS13" s="6">
        <v>4</v>
      </c>
      <c r="AT13" s="6"/>
      <c r="AU13" s="6">
        <v>4</v>
      </c>
      <c r="AV13" s="6"/>
      <c r="AW13" s="6" t="s">
        <v>67</v>
      </c>
    </row>
    <row r="14" spans="1:49" x14ac:dyDescent="0.35">
      <c r="A14" s="5" t="s">
        <v>10</v>
      </c>
      <c r="B14" s="6"/>
      <c r="C14" s="6" t="s">
        <v>57</v>
      </c>
      <c r="D14" s="6"/>
      <c r="E14" s="6" t="s">
        <v>104</v>
      </c>
      <c r="F14" s="6"/>
      <c r="G14" s="6">
        <v>5</v>
      </c>
      <c r="H14" s="6"/>
      <c r="I14" s="6">
        <v>5</v>
      </c>
      <c r="J14" s="6"/>
      <c r="K14" s="6">
        <v>5</v>
      </c>
      <c r="L14" s="6"/>
      <c r="M14" s="6">
        <v>5</v>
      </c>
      <c r="N14" s="6"/>
      <c r="O14" s="6">
        <v>5</v>
      </c>
      <c r="P14" s="6"/>
      <c r="Q14" s="6">
        <v>5</v>
      </c>
      <c r="R14" s="6"/>
      <c r="S14" s="6">
        <v>4</v>
      </c>
      <c r="T14" s="6"/>
      <c r="U14" s="6">
        <v>5</v>
      </c>
      <c r="V14" s="6"/>
      <c r="W14" s="6">
        <v>5</v>
      </c>
      <c r="X14" s="6"/>
      <c r="Y14" s="6">
        <v>4</v>
      </c>
      <c r="Z14" s="6"/>
      <c r="AA14" s="6">
        <v>5</v>
      </c>
      <c r="AB14" s="6"/>
      <c r="AC14" s="6">
        <v>4</v>
      </c>
      <c r="AD14" s="6"/>
      <c r="AE14" s="6">
        <v>5</v>
      </c>
      <c r="AF14" s="6"/>
      <c r="AG14" s="6">
        <v>5</v>
      </c>
      <c r="AH14" s="6"/>
      <c r="AI14" s="6" t="s">
        <v>104</v>
      </c>
      <c r="AJ14" s="6"/>
      <c r="AK14" s="6" t="s">
        <v>107</v>
      </c>
      <c r="AL14" s="6"/>
      <c r="AM14" s="6" t="s">
        <v>97</v>
      </c>
      <c r="AN14" s="6"/>
      <c r="AO14" s="6" t="s">
        <v>105</v>
      </c>
      <c r="AP14" s="6"/>
      <c r="AQ14" s="6" t="s">
        <v>63</v>
      </c>
      <c r="AR14" s="6"/>
      <c r="AS14" s="6">
        <v>5</v>
      </c>
      <c r="AT14" s="6"/>
      <c r="AU14" s="6">
        <v>23</v>
      </c>
      <c r="AV14" s="6"/>
      <c r="AW14" s="6" t="s">
        <v>67</v>
      </c>
    </row>
    <row r="15" spans="1:49" x14ac:dyDescent="0.35">
      <c r="A15" s="5" t="s">
        <v>11</v>
      </c>
      <c r="B15" s="6"/>
      <c r="C15" s="6" t="s">
        <v>57</v>
      </c>
      <c r="D15" s="6"/>
      <c r="E15" s="6" t="s">
        <v>104</v>
      </c>
      <c r="F15" s="6"/>
      <c r="G15" s="6">
        <v>5</v>
      </c>
      <c r="H15" s="6"/>
      <c r="I15" s="6">
        <v>5</v>
      </c>
      <c r="J15" s="6"/>
      <c r="K15" s="6">
        <v>5</v>
      </c>
      <c r="L15" s="6"/>
      <c r="M15" s="6">
        <v>4</v>
      </c>
      <c r="N15" s="6"/>
      <c r="O15" s="6">
        <v>5</v>
      </c>
      <c r="P15" s="6"/>
      <c r="Q15" s="6">
        <v>5</v>
      </c>
      <c r="R15" s="6"/>
      <c r="S15" s="6">
        <v>5</v>
      </c>
      <c r="T15" s="6"/>
      <c r="U15" s="6">
        <v>5</v>
      </c>
      <c r="V15" s="6"/>
      <c r="W15" s="6">
        <v>5</v>
      </c>
      <c r="X15" s="6"/>
      <c r="Y15" s="6">
        <v>4</v>
      </c>
      <c r="Z15" s="6"/>
      <c r="AA15" s="6">
        <v>5</v>
      </c>
      <c r="AB15" s="6"/>
      <c r="AC15" s="6">
        <v>5</v>
      </c>
      <c r="AD15" s="6"/>
      <c r="AE15" s="6">
        <v>5</v>
      </c>
      <c r="AF15" s="6"/>
      <c r="AG15" s="6">
        <v>5</v>
      </c>
      <c r="AH15" s="6"/>
      <c r="AI15" s="6" t="s">
        <v>104</v>
      </c>
      <c r="AJ15" s="6"/>
      <c r="AK15" s="6" t="s">
        <v>94</v>
      </c>
      <c r="AL15" s="6"/>
      <c r="AM15" s="6" t="s">
        <v>97</v>
      </c>
      <c r="AN15" s="6"/>
      <c r="AO15" s="6" t="s">
        <v>105</v>
      </c>
      <c r="AP15" s="6"/>
      <c r="AQ15" s="6" t="s">
        <v>63</v>
      </c>
      <c r="AR15" s="6"/>
      <c r="AS15" s="6">
        <v>3</v>
      </c>
      <c r="AT15" s="6"/>
      <c r="AU15" s="6">
        <v>5</v>
      </c>
      <c r="AV15" s="6"/>
      <c r="AW15" s="6" t="s">
        <v>67</v>
      </c>
    </row>
    <row r="16" spans="1:49" x14ac:dyDescent="0.35">
      <c r="A16" s="5" t="s">
        <v>12</v>
      </c>
      <c r="B16" s="6"/>
      <c r="C16" s="6" t="s">
        <v>57</v>
      </c>
      <c r="D16" s="6"/>
      <c r="E16" s="6" t="s">
        <v>110</v>
      </c>
      <c r="F16" s="6"/>
      <c r="G16" s="6">
        <v>5</v>
      </c>
      <c r="H16" s="6"/>
      <c r="I16" s="6">
        <v>5</v>
      </c>
      <c r="J16" s="6"/>
      <c r="K16" s="6">
        <v>5</v>
      </c>
      <c r="L16" s="6"/>
      <c r="M16" s="6">
        <v>5</v>
      </c>
      <c r="N16" s="6"/>
      <c r="O16" s="6">
        <v>5</v>
      </c>
      <c r="P16" s="6"/>
      <c r="Q16" s="6">
        <v>5</v>
      </c>
      <c r="R16" s="6"/>
      <c r="S16" s="6">
        <v>5</v>
      </c>
      <c r="T16" s="6"/>
      <c r="U16" s="6">
        <v>4</v>
      </c>
      <c r="V16" s="6"/>
      <c r="W16" s="6">
        <v>5</v>
      </c>
      <c r="X16" s="6"/>
      <c r="Y16" s="6">
        <v>5</v>
      </c>
      <c r="Z16" s="6"/>
      <c r="AA16" s="6">
        <v>5</v>
      </c>
      <c r="AB16" s="6"/>
      <c r="AC16" s="6">
        <v>4</v>
      </c>
      <c r="AD16" s="6"/>
      <c r="AE16" s="6">
        <v>5</v>
      </c>
      <c r="AF16" s="6"/>
      <c r="AG16" s="6">
        <v>5</v>
      </c>
      <c r="AH16" s="6"/>
      <c r="AI16" s="6" t="s">
        <v>110</v>
      </c>
      <c r="AJ16" s="6"/>
      <c r="AK16" s="6" t="s">
        <v>94</v>
      </c>
      <c r="AL16" s="6"/>
      <c r="AM16" s="6" t="s">
        <v>97</v>
      </c>
      <c r="AN16" s="6"/>
      <c r="AO16" s="6" t="s">
        <v>105</v>
      </c>
      <c r="AP16" s="6"/>
      <c r="AQ16" s="6" t="s">
        <v>63</v>
      </c>
      <c r="AR16" s="6"/>
      <c r="AS16" s="6">
        <v>3</v>
      </c>
      <c r="AT16" s="6"/>
      <c r="AU16" s="6">
        <v>12</v>
      </c>
      <c r="AV16" s="6"/>
      <c r="AW16" s="6" t="s">
        <v>67</v>
      </c>
    </row>
    <row r="17" spans="1:49" x14ac:dyDescent="0.35">
      <c r="A17" s="5" t="s">
        <v>13</v>
      </c>
      <c r="B17" s="6"/>
      <c r="C17" s="6" t="s">
        <v>57</v>
      </c>
      <c r="D17" s="6"/>
      <c r="E17" s="6" t="s">
        <v>58</v>
      </c>
      <c r="F17" s="6"/>
      <c r="G17" s="6">
        <v>5</v>
      </c>
      <c r="H17" s="6"/>
      <c r="I17" s="6">
        <v>5</v>
      </c>
      <c r="J17" s="6"/>
      <c r="K17" s="6">
        <v>5</v>
      </c>
      <c r="L17" s="6"/>
      <c r="M17" s="6">
        <v>5</v>
      </c>
      <c r="N17" s="6"/>
      <c r="O17" s="6">
        <v>5</v>
      </c>
      <c r="P17" s="6"/>
      <c r="Q17" s="6">
        <v>5</v>
      </c>
      <c r="R17" s="6"/>
      <c r="S17" s="6">
        <v>5</v>
      </c>
      <c r="T17" s="6"/>
      <c r="U17" s="6">
        <v>5</v>
      </c>
      <c r="V17" s="6"/>
      <c r="W17" s="6">
        <v>5</v>
      </c>
      <c r="X17" s="6"/>
      <c r="Y17" s="6">
        <v>3</v>
      </c>
      <c r="Z17" s="6"/>
      <c r="AA17" s="6">
        <v>5</v>
      </c>
      <c r="AB17" s="6"/>
      <c r="AC17" s="6">
        <v>5</v>
      </c>
      <c r="AD17" s="6"/>
      <c r="AE17" s="6">
        <v>5</v>
      </c>
      <c r="AF17" s="6"/>
      <c r="AG17" s="6">
        <v>5</v>
      </c>
      <c r="AH17" s="6"/>
      <c r="AI17" s="6" t="s">
        <v>58</v>
      </c>
      <c r="AJ17" s="6"/>
      <c r="AK17" s="6" t="s">
        <v>94</v>
      </c>
      <c r="AL17" s="6"/>
      <c r="AM17" s="6" t="s">
        <v>97</v>
      </c>
      <c r="AN17" s="6"/>
      <c r="AO17" s="6" t="s">
        <v>105</v>
      </c>
      <c r="AP17" s="6"/>
      <c r="AQ17" s="6" t="s">
        <v>63</v>
      </c>
      <c r="AR17" s="6"/>
      <c r="AS17" s="6">
        <v>5</v>
      </c>
      <c r="AT17" s="6"/>
      <c r="AU17" s="6">
        <v>15</v>
      </c>
      <c r="AV17" s="6"/>
      <c r="AW17" s="6" t="s">
        <v>67</v>
      </c>
    </row>
    <row r="18" spans="1:49" x14ac:dyDescent="0.35">
      <c r="A18" s="5" t="s">
        <v>14</v>
      </c>
      <c r="B18" s="6"/>
      <c r="C18" s="6" t="s">
        <v>57</v>
      </c>
      <c r="D18" s="6"/>
      <c r="E18" s="6" t="s">
        <v>58</v>
      </c>
      <c r="F18" s="6"/>
      <c r="G18" s="6">
        <v>5</v>
      </c>
      <c r="H18" s="6"/>
      <c r="I18" s="6">
        <v>5</v>
      </c>
      <c r="J18" s="6"/>
      <c r="K18" s="6">
        <v>5</v>
      </c>
      <c r="L18" s="6"/>
      <c r="M18" s="6">
        <v>5</v>
      </c>
      <c r="N18" s="6"/>
      <c r="O18" s="6">
        <v>5</v>
      </c>
      <c r="P18" s="6"/>
      <c r="Q18" s="6">
        <v>5</v>
      </c>
      <c r="R18" s="6"/>
      <c r="S18" s="6">
        <v>4</v>
      </c>
      <c r="T18" s="6"/>
      <c r="U18" s="6">
        <v>5</v>
      </c>
      <c r="V18" s="6"/>
      <c r="W18" s="6">
        <v>4</v>
      </c>
      <c r="X18" s="6"/>
      <c r="Y18" s="6">
        <v>5</v>
      </c>
      <c r="Z18" s="6"/>
      <c r="AA18" s="6">
        <v>5</v>
      </c>
      <c r="AB18" s="6"/>
      <c r="AC18" s="6">
        <v>5</v>
      </c>
      <c r="AD18" s="6"/>
      <c r="AE18" s="6">
        <v>5</v>
      </c>
      <c r="AF18" s="6"/>
      <c r="AG18" s="6">
        <v>5</v>
      </c>
      <c r="AH18" s="6"/>
      <c r="AI18" s="6" t="s">
        <v>58</v>
      </c>
      <c r="AJ18" s="6"/>
      <c r="AK18" s="6" t="s">
        <v>98</v>
      </c>
      <c r="AL18" s="6"/>
      <c r="AM18" s="6" t="s">
        <v>97</v>
      </c>
      <c r="AN18" s="6"/>
      <c r="AO18" s="6" t="s">
        <v>105</v>
      </c>
      <c r="AP18" s="6"/>
      <c r="AQ18" s="6" t="s">
        <v>63</v>
      </c>
      <c r="AR18" s="6"/>
      <c r="AS18" s="6">
        <v>5</v>
      </c>
      <c r="AT18" s="6"/>
      <c r="AU18" s="6">
        <v>28</v>
      </c>
      <c r="AV18" s="6"/>
      <c r="AW18" s="6" t="s">
        <v>67</v>
      </c>
    </row>
    <row r="19" spans="1:49" x14ac:dyDescent="0.35">
      <c r="A19" s="5" t="s">
        <v>15</v>
      </c>
      <c r="B19" s="6"/>
      <c r="C19" s="6" t="s">
        <v>108</v>
      </c>
      <c r="D19" s="6"/>
      <c r="E19" s="6" t="s">
        <v>104</v>
      </c>
      <c r="F19" s="6"/>
      <c r="G19" s="6">
        <v>5</v>
      </c>
      <c r="H19" s="6"/>
      <c r="I19" s="6">
        <v>5</v>
      </c>
      <c r="J19" s="6"/>
      <c r="K19" s="6">
        <v>5</v>
      </c>
      <c r="L19" s="6"/>
      <c r="M19" s="6">
        <v>5</v>
      </c>
      <c r="N19" s="6"/>
      <c r="O19" s="6">
        <v>5</v>
      </c>
      <c r="P19" s="6"/>
      <c r="Q19" s="6">
        <v>5</v>
      </c>
      <c r="R19" s="6"/>
      <c r="S19" s="6">
        <v>5</v>
      </c>
      <c r="T19" s="6"/>
      <c r="U19" s="6">
        <v>5</v>
      </c>
      <c r="V19" s="6"/>
      <c r="W19" s="6">
        <v>5</v>
      </c>
      <c r="X19" s="6"/>
      <c r="Y19" s="6">
        <v>4</v>
      </c>
      <c r="Z19" s="6"/>
      <c r="AA19" s="6">
        <v>4</v>
      </c>
      <c r="AB19" s="6"/>
      <c r="AC19" s="6">
        <v>5</v>
      </c>
      <c r="AD19" s="6"/>
      <c r="AE19" s="6">
        <v>5</v>
      </c>
      <c r="AF19" s="6"/>
      <c r="AG19" s="6">
        <v>5</v>
      </c>
      <c r="AH19" s="6"/>
      <c r="AI19" s="6" t="s">
        <v>104</v>
      </c>
      <c r="AJ19" s="6"/>
      <c r="AK19" s="6" t="s">
        <v>109</v>
      </c>
      <c r="AL19" s="6"/>
      <c r="AM19" s="6" t="s">
        <v>99</v>
      </c>
      <c r="AN19" s="6"/>
      <c r="AO19" s="6" t="s">
        <v>100</v>
      </c>
      <c r="AP19" s="6"/>
      <c r="AQ19" s="6" t="s">
        <v>63</v>
      </c>
      <c r="AR19" s="6"/>
      <c r="AS19" s="6">
        <v>3</v>
      </c>
      <c r="AT19" s="6"/>
      <c r="AU19" s="6">
        <v>8</v>
      </c>
      <c r="AV19" s="6"/>
      <c r="AW19" s="6" t="s">
        <v>67</v>
      </c>
    </row>
    <row r="20" spans="1:49" x14ac:dyDescent="0.35">
      <c r="A20" s="5" t="s">
        <v>16</v>
      </c>
      <c r="B20" s="6"/>
      <c r="C20" s="6" t="s">
        <v>57</v>
      </c>
      <c r="D20" s="6"/>
      <c r="E20" s="6" t="s">
        <v>104</v>
      </c>
      <c r="F20" s="6"/>
      <c r="G20" s="6">
        <v>5</v>
      </c>
      <c r="H20" s="6"/>
      <c r="I20" s="6">
        <v>5</v>
      </c>
      <c r="J20" s="6"/>
      <c r="K20" s="6">
        <v>5</v>
      </c>
      <c r="L20" s="6"/>
      <c r="M20" s="6">
        <v>5</v>
      </c>
      <c r="N20" s="6"/>
      <c r="O20" s="6">
        <v>5</v>
      </c>
      <c r="P20" s="6"/>
      <c r="Q20" s="6">
        <v>5</v>
      </c>
      <c r="R20" s="6"/>
      <c r="S20" s="6">
        <v>5</v>
      </c>
      <c r="T20" s="6"/>
      <c r="U20" s="6">
        <v>5</v>
      </c>
      <c r="V20" s="6"/>
      <c r="W20" s="6">
        <v>5</v>
      </c>
      <c r="X20" s="6"/>
      <c r="Y20" s="6">
        <v>3</v>
      </c>
      <c r="Z20" s="6"/>
      <c r="AA20" s="6">
        <v>5</v>
      </c>
      <c r="AB20" s="6"/>
      <c r="AC20" s="6">
        <v>5</v>
      </c>
      <c r="AD20" s="6"/>
      <c r="AE20" s="6">
        <v>5</v>
      </c>
      <c r="AF20" s="6"/>
      <c r="AG20" s="6">
        <v>5</v>
      </c>
      <c r="AH20" s="6"/>
      <c r="AI20" s="6" t="s">
        <v>104</v>
      </c>
      <c r="AJ20" s="6"/>
      <c r="AK20" s="6" t="s">
        <v>78</v>
      </c>
      <c r="AL20" s="6"/>
      <c r="AM20" s="6" t="s">
        <v>99</v>
      </c>
      <c r="AN20" s="6"/>
      <c r="AO20" s="6" t="s">
        <v>100</v>
      </c>
      <c r="AP20" s="6"/>
      <c r="AQ20" s="6" t="s">
        <v>63</v>
      </c>
      <c r="AR20" s="6"/>
      <c r="AS20" s="6">
        <v>5</v>
      </c>
      <c r="AT20" s="6"/>
      <c r="AU20" s="6">
        <v>2</v>
      </c>
      <c r="AV20" s="6"/>
      <c r="AW20" s="6" t="s">
        <v>67</v>
      </c>
    </row>
    <row r="21" spans="1:49" x14ac:dyDescent="0.35">
      <c r="A21" s="5" t="s">
        <v>17</v>
      </c>
      <c r="B21" s="6"/>
      <c r="C21" s="6" t="s">
        <v>57</v>
      </c>
      <c r="D21" s="6"/>
      <c r="E21" s="6" t="s">
        <v>58</v>
      </c>
      <c r="F21" s="6"/>
      <c r="G21" s="6">
        <v>5</v>
      </c>
      <c r="H21" s="6"/>
      <c r="I21" s="6">
        <v>5</v>
      </c>
      <c r="J21" s="6"/>
      <c r="K21" s="6">
        <v>5</v>
      </c>
      <c r="L21" s="6"/>
      <c r="M21" s="6">
        <v>5</v>
      </c>
      <c r="N21" s="6"/>
      <c r="O21" s="6">
        <v>5</v>
      </c>
      <c r="P21" s="6"/>
      <c r="Q21" s="6">
        <v>5</v>
      </c>
      <c r="R21" s="6"/>
      <c r="S21" s="6">
        <v>4</v>
      </c>
      <c r="T21" s="6"/>
      <c r="U21" s="6">
        <v>4</v>
      </c>
      <c r="V21" s="6"/>
      <c r="W21" s="6">
        <v>5</v>
      </c>
      <c r="X21" s="6"/>
      <c r="Y21" s="6">
        <v>3</v>
      </c>
      <c r="Z21" s="6"/>
      <c r="AA21" s="6">
        <v>5</v>
      </c>
      <c r="AB21" s="6"/>
      <c r="AC21" s="6">
        <v>5</v>
      </c>
      <c r="AD21" s="6"/>
      <c r="AE21" s="6">
        <v>5</v>
      </c>
      <c r="AF21" s="6"/>
      <c r="AG21" s="6">
        <v>5</v>
      </c>
      <c r="AH21" s="6"/>
      <c r="AI21" s="6" t="s">
        <v>58</v>
      </c>
      <c r="AJ21" s="6"/>
      <c r="AK21" s="6" t="s">
        <v>94</v>
      </c>
      <c r="AL21" s="6"/>
      <c r="AM21" s="6" t="s">
        <v>99</v>
      </c>
      <c r="AN21" s="6"/>
      <c r="AO21" s="6" t="s">
        <v>100</v>
      </c>
      <c r="AP21" s="6"/>
      <c r="AQ21" s="6" t="s">
        <v>63</v>
      </c>
      <c r="AR21" s="6"/>
      <c r="AS21" s="6">
        <v>5</v>
      </c>
      <c r="AT21" s="6"/>
      <c r="AU21" s="6">
        <v>4</v>
      </c>
      <c r="AV21" s="6"/>
      <c r="AW21" s="6" t="s">
        <v>67</v>
      </c>
    </row>
    <row r="22" spans="1:49" x14ac:dyDescent="0.35">
      <c r="A22" s="5" t="s">
        <v>18</v>
      </c>
      <c r="B22" s="6"/>
      <c r="C22" s="6" t="s">
        <v>57</v>
      </c>
      <c r="D22" s="6"/>
      <c r="E22" s="6" t="s">
        <v>58</v>
      </c>
      <c r="F22" s="6"/>
      <c r="G22" s="6">
        <v>5</v>
      </c>
      <c r="H22" s="6"/>
      <c r="I22" s="6">
        <v>5</v>
      </c>
      <c r="J22" s="6"/>
      <c r="K22" s="6">
        <v>5</v>
      </c>
      <c r="L22" s="6"/>
      <c r="M22" s="6">
        <v>4</v>
      </c>
      <c r="N22" s="6"/>
      <c r="O22" s="6">
        <v>5</v>
      </c>
      <c r="P22" s="6"/>
      <c r="Q22" s="6">
        <v>5</v>
      </c>
      <c r="R22" s="6"/>
      <c r="S22" s="6">
        <v>5</v>
      </c>
      <c r="T22" s="6"/>
      <c r="U22" s="6">
        <v>5</v>
      </c>
      <c r="V22" s="6"/>
      <c r="W22" s="6">
        <v>5</v>
      </c>
      <c r="X22" s="6"/>
      <c r="Y22" s="6">
        <v>5</v>
      </c>
      <c r="Z22" s="6"/>
      <c r="AA22" s="6">
        <v>5</v>
      </c>
      <c r="AB22" s="6"/>
      <c r="AC22" s="6">
        <v>4</v>
      </c>
      <c r="AD22" s="6"/>
      <c r="AE22" s="6">
        <v>5</v>
      </c>
      <c r="AF22" s="6"/>
      <c r="AG22" s="6">
        <v>5</v>
      </c>
      <c r="AH22" s="6"/>
      <c r="AI22" s="6" t="s">
        <v>110</v>
      </c>
      <c r="AJ22" s="6"/>
      <c r="AK22" s="6" t="s">
        <v>94</v>
      </c>
      <c r="AL22" s="6"/>
      <c r="AM22" s="6" t="s">
        <v>99</v>
      </c>
      <c r="AN22" s="6"/>
      <c r="AO22" s="6" t="s">
        <v>100</v>
      </c>
      <c r="AP22" s="6"/>
      <c r="AQ22" s="6" t="s">
        <v>63</v>
      </c>
      <c r="AR22" s="6"/>
      <c r="AS22" s="6">
        <v>5</v>
      </c>
      <c r="AT22" s="6"/>
      <c r="AU22" s="6">
        <v>12</v>
      </c>
      <c r="AV22" s="6"/>
      <c r="AW22" s="6" t="s">
        <v>67</v>
      </c>
    </row>
    <row r="23" spans="1:49" x14ac:dyDescent="0.35">
      <c r="A23" s="5" t="s">
        <v>19</v>
      </c>
      <c r="B23" s="6"/>
      <c r="C23" s="6" t="s">
        <v>57</v>
      </c>
      <c r="D23" s="6"/>
      <c r="E23" s="6" t="s">
        <v>104</v>
      </c>
      <c r="F23" s="6"/>
      <c r="G23" s="6">
        <v>5</v>
      </c>
      <c r="H23" s="6"/>
      <c r="I23" s="6">
        <v>5</v>
      </c>
      <c r="J23" s="6"/>
      <c r="K23" s="6">
        <v>5</v>
      </c>
      <c r="L23" s="6"/>
      <c r="M23" s="6">
        <v>5</v>
      </c>
      <c r="N23" s="6"/>
      <c r="O23" s="6">
        <v>5</v>
      </c>
      <c r="P23" s="6"/>
      <c r="Q23" s="6">
        <v>5</v>
      </c>
      <c r="R23" s="6"/>
      <c r="S23" s="6">
        <v>5</v>
      </c>
      <c r="T23" s="6"/>
      <c r="U23" s="6">
        <v>5</v>
      </c>
      <c r="V23" s="6"/>
      <c r="W23" s="6">
        <v>5</v>
      </c>
      <c r="X23" s="6"/>
      <c r="Y23" s="6">
        <v>5</v>
      </c>
      <c r="Z23" s="6"/>
      <c r="AA23" s="6">
        <v>5</v>
      </c>
      <c r="AB23" s="6"/>
      <c r="AC23" s="6">
        <v>5</v>
      </c>
      <c r="AD23" s="6"/>
      <c r="AE23" s="6">
        <v>5</v>
      </c>
      <c r="AF23" s="6"/>
      <c r="AG23" s="6">
        <v>5</v>
      </c>
      <c r="AH23" s="6"/>
      <c r="AI23" s="6" t="s">
        <v>104</v>
      </c>
      <c r="AJ23" s="6"/>
      <c r="AK23" s="6" t="s">
        <v>94</v>
      </c>
      <c r="AL23" s="6"/>
      <c r="AM23" s="6" t="s">
        <v>99</v>
      </c>
      <c r="AN23" s="6"/>
      <c r="AO23" s="6" t="s">
        <v>100</v>
      </c>
      <c r="AP23" s="6"/>
      <c r="AQ23" s="6" t="s">
        <v>63</v>
      </c>
      <c r="AR23" s="6"/>
      <c r="AS23" s="6">
        <v>5</v>
      </c>
      <c r="AT23" s="6"/>
      <c r="AU23" s="6">
        <v>6</v>
      </c>
      <c r="AV23" s="6"/>
      <c r="AW23" s="6" t="s">
        <v>67</v>
      </c>
    </row>
    <row r="24" spans="1:49" x14ac:dyDescent="0.35">
      <c r="A24" s="5" t="s">
        <v>20</v>
      </c>
      <c r="B24" s="6"/>
      <c r="C24" s="6" t="s">
        <v>65</v>
      </c>
      <c r="D24" s="6"/>
      <c r="E24" s="6" t="s">
        <v>110</v>
      </c>
      <c r="F24" s="6"/>
      <c r="G24" s="6">
        <v>5</v>
      </c>
      <c r="H24" s="6"/>
      <c r="I24" s="6">
        <v>5</v>
      </c>
      <c r="J24" s="6"/>
      <c r="K24" s="6">
        <v>5</v>
      </c>
      <c r="L24" s="6"/>
      <c r="M24" s="6">
        <v>5</v>
      </c>
      <c r="N24" s="6"/>
      <c r="O24" s="6">
        <v>5</v>
      </c>
      <c r="P24" s="6"/>
      <c r="Q24" s="6">
        <v>5</v>
      </c>
      <c r="R24" s="6"/>
      <c r="S24" s="6">
        <v>5</v>
      </c>
      <c r="T24" s="6"/>
      <c r="U24" s="6">
        <v>5</v>
      </c>
      <c r="V24" s="6"/>
      <c r="W24" s="6">
        <v>5</v>
      </c>
      <c r="X24" s="6"/>
      <c r="Y24" s="6">
        <v>4</v>
      </c>
      <c r="Z24" s="6"/>
      <c r="AA24" s="6">
        <v>5</v>
      </c>
      <c r="AB24" s="6"/>
      <c r="AC24" s="6">
        <v>4</v>
      </c>
      <c r="AD24" s="6"/>
      <c r="AE24" s="6">
        <v>5</v>
      </c>
      <c r="AF24" s="6"/>
      <c r="AG24" s="6">
        <v>5</v>
      </c>
      <c r="AH24" s="6"/>
      <c r="AI24" s="6" t="s">
        <v>110</v>
      </c>
      <c r="AJ24" s="6"/>
      <c r="AK24" s="6" t="s">
        <v>111</v>
      </c>
      <c r="AL24" s="6"/>
      <c r="AM24" s="6" t="s">
        <v>99</v>
      </c>
      <c r="AN24" s="6"/>
      <c r="AO24" s="6" t="s">
        <v>100</v>
      </c>
      <c r="AP24" s="6"/>
      <c r="AQ24" s="6" t="s">
        <v>63</v>
      </c>
      <c r="AR24" s="6"/>
      <c r="AS24" s="6">
        <v>5</v>
      </c>
      <c r="AT24" s="6"/>
      <c r="AU24" s="6">
        <v>41</v>
      </c>
      <c r="AV24" s="6"/>
      <c r="AW24" s="6" t="s">
        <v>67</v>
      </c>
    </row>
    <row r="25" spans="1:49" x14ac:dyDescent="0.35">
      <c r="A25" s="5" t="s">
        <v>21</v>
      </c>
      <c r="B25" s="6"/>
      <c r="C25" s="6" t="s">
        <v>65</v>
      </c>
      <c r="D25" s="6"/>
      <c r="E25" s="6" t="s">
        <v>104</v>
      </c>
      <c r="F25" s="6"/>
      <c r="G25" s="6">
        <v>5</v>
      </c>
      <c r="H25" s="6"/>
      <c r="I25" s="6">
        <v>5</v>
      </c>
      <c r="J25" s="6"/>
      <c r="K25" s="6">
        <v>5</v>
      </c>
      <c r="L25" s="6"/>
      <c r="M25" s="6">
        <v>4</v>
      </c>
      <c r="N25" s="6"/>
      <c r="O25" s="6">
        <v>5</v>
      </c>
      <c r="P25" s="6"/>
      <c r="Q25" s="6">
        <v>5</v>
      </c>
      <c r="R25" s="6"/>
      <c r="S25" s="6">
        <v>5</v>
      </c>
      <c r="T25" s="6"/>
      <c r="U25" s="6">
        <v>5</v>
      </c>
      <c r="V25" s="6"/>
      <c r="W25" s="6">
        <v>5</v>
      </c>
      <c r="X25" s="6"/>
      <c r="Y25" s="6">
        <v>4</v>
      </c>
      <c r="Z25" s="6"/>
      <c r="AA25" s="6">
        <v>5</v>
      </c>
      <c r="AB25" s="6"/>
      <c r="AC25" s="6">
        <v>5</v>
      </c>
      <c r="AD25" s="6"/>
      <c r="AE25" s="6">
        <v>5</v>
      </c>
      <c r="AF25" s="6"/>
      <c r="AG25" s="6">
        <v>5</v>
      </c>
      <c r="AH25" s="6"/>
      <c r="AI25" s="6" t="s">
        <v>104</v>
      </c>
      <c r="AJ25" s="6"/>
      <c r="AK25" s="6" t="s">
        <v>94</v>
      </c>
      <c r="AL25" s="6"/>
      <c r="AM25" s="6" t="s">
        <v>101</v>
      </c>
      <c r="AN25" s="6"/>
      <c r="AO25" s="6" t="s">
        <v>102</v>
      </c>
      <c r="AP25" s="6"/>
      <c r="AQ25" s="6" t="s">
        <v>63</v>
      </c>
      <c r="AR25" s="6"/>
      <c r="AS25" s="6">
        <v>5</v>
      </c>
      <c r="AT25" s="6"/>
      <c r="AU25" s="6">
        <v>19</v>
      </c>
      <c r="AV25" s="6"/>
      <c r="AW25" s="6" t="s">
        <v>67</v>
      </c>
    </row>
    <row r="26" spans="1:49" x14ac:dyDescent="0.35">
      <c r="A26" s="5" t="s">
        <v>22</v>
      </c>
      <c r="B26" s="6"/>
      <c r="C26" s="6" t="s">
        <v>57</v>
      </c>
      <c r="D26" s="6"/>
      <c r="E26" s="6" t="s">
        <v>104</v>
      </c>
      <c r="F26" s="6"/>
      <c r="G26" s="6">
        <v>5</v>
      </c>
      <c r="H26" s="6"/>
      <c r="I26" s="6">
        <v>5</v>
      </c>
      <c r="J26" s="6"/>
      <c r="K26" s="6">
        <v>5</v>
      </c>
      <c r="L26" s="6"/>
      <c r="M26" s="6">
        <v>5</v>
      </c>
      <c r="N26" s="6"/>
      <c r="O26" s="6">
        <v>5</v>
      </c>
      <c r="P26" s="6"/>
      <c r="Q26" s="6">
        <v>5</v>
      </c>
      <c r="R26" s="6"/>
      <c r="S26" s="6">
        <v>5</v>
      </c>
      <c r="T26" s="6"/>
      <c r="U26" s="6">
        <v>5</v>
      </c>
      <c r="V26" s="6"/>
      <c r="W26" s="6">
        <v>5</v>
      </c>
      <c r="X26" s="6"/>
      <c r="Y26" s="6">
        <v>4</v>
      </c>
      <c r="Z26" s="6"/>
      <c r="AA26" s="6">
        <v>5</v>
      </c>
      <c r="AB26" s="6"/>
      <c r="AC26" s="6">
        <v>5</v>
      </c>
      <c r="AD26" s="6"/>
      <c r="AE26" s="6">
        <v>5</v>
      </c>
      <c r="AF26" s="6"/>
      <c r="AG26" s="6">
        <v>5</v>
      </c>
      <c r="AH26" s="6"/>
      <c r="AI26" s="6" t="s">
        <v>104</v>
      </c>
      <c r="AJ26" s="6"/>
      <c r="AK26" s="6" t="s">
        <v>94</v>
      </c>
      <c r="AL26" s="6"/>
      <c r="AM26" s="6" t="s">
        <v>101</v>
      </c>
      <c r="AN26" s="6"/>
      <c r="AO26" s="6" t="s">
        <v>102</v>
      </c>
      <c r="AP26" s="6"/>
      <c r="AQ26" s="6" t="s">
        <v>63</v>
      </c>
      <c r="AR26" s="6"/>
      <c r="AS26" s="6">
        <v>1</v>
      </c>
      <c r="AT26" s="6"/>
      <c r="AU26" s="6">
        <v>11</v>
      </c>
      <c r="AV26" s="6"/>
      <c r="AW26" s="6" t="s">
        <v>67</v>
      </c>
    </row>
    <row r="27" spans="1:49" x14ac:dyDescent="0.35">
      <c r="A27" s="5" t="s">
        <v>23</v>
      </c>
      <c r="B27" s="6"/>
      <c r="C27" s="6" t="s">
        <v>57</v>
      </c>
      <c r="D27" s="6"/>
      <c r="E27" s="6" t="s">
        <v>58</v>
      </c>
      <c r="F27" s="6"/>
      <c r="G27" s="6">
        <v>5</v>
      </c>
      <c r="H27" s="6"/>
      <c r="I27" s="6">
        <v>5</v>
      </c>
      <c r="J27" s="6"/>
      <c r="K27" s="6">
        <v>5</v>
      </c>
      <c r="L27" s="6"/>
      <c r="M27" s="6">
        <v>4</v>
      </c>
      <c r="N27" s="6"/>
      <c r="O27" s="6">
        <v>5</v>
      </c>
      <c r="P27" s="6"/>
      <c r="Q27" s="6">
        <v>5</v>
      </c>
      <c r="R27" s="6"/>
      <c r="S27" s="6">
        <v>5</v>
      </c>
      <c r="T27" s="6"/>
      <c r="U27" s="6">
        <v>4</v>
      </c>
      <c r="V27" s="6"/>
      <c r="W27" s="6">
        <v>5</v>
      </c>
      <c r="X27" s="6"/>
      <c r="Y27" s="6">
        <v>4</v>
      </c>
      <c r="Z27" s="6"/>
      <c r="AA27" s="6">
        <v>5</v>
      </c>
      <c r="AB27" s="6"/>
      <c r="AC27" s="6">
        <v>5</v>
      </c>
      <c r="AD27" s="6"/>
      <c r="AE27" s="6">
        <v>5</v>
      </c>
      <c r="AF27" s="6"/>
      <c r="AG27" s="6">
        <v>5</v>
      </c>
      <c r="AH27" s="6"/>
      <c r="AI27" s="6" t="s">
        <v>58</v>
      </c>
      <c r="AJ27" s="6"/>
      <c r="AK27" s="6" t="s">
        <v>113</v>
      </c>
      <c r="AL27" s="6"/>
      <c r="AM27" s="6" t="s">
        <v>101</v>
      </c>
      <c r="AN27" s="6"/>
      <c r="AO27" s="6" t="s">
        <v>102</v>
      </c>
      <c r="AP27" s="6"/>
      <c r="AQ27" s="6" t="s">
        <v>63</v>
      </c>
      <c r="AR27" s="6"/>
      <c r="AS27" s="6">
        <v>5</v>
      </c>
      <c r="AT27" s="6"/>
      <c r="AU27" s="6">
        <v>13</v>
      </c>
      <c r="AV27" s="6"/>
      <c r="AW27" s="6" t="s">
        <v>67</v>
      </c>
    </row>
    <row r="28" spans="1:49" x14ac:dyDescent="0.35">
      <c r="A28" s="5" t="s">
        <v>24</v>
      </c>
      <c r="B28" s="6"/>
      <c r="C28" s="6" t="s">
        <v>57</v>
      </c>
      <c r="D28" s="6"/>
      <c r="E28" s="6" t="s">
        <v>110</v>
      </c>
      <c r="F28" s="6"/>
      <c r="G28" s="6">
        <v>5</v>
      </c>
      <c r="H28" s="6"/>
      <c r="I28" s="6">
        <v>5</v>
      </c>
      <c r="J28" s="6"/>
      <c r="K28" s="6">
        <v>5</v>
      </c>
      <c r="L28" s="6"/>
      <c r="M28" s="6">
        <v>5</v>
      </c>
      <c r="N28" s="6"/>
      <c r="O28" s="6">
        <v>5</v>
      </c>
      <c r="P28" s="6"/>
      <c r="Q28" s="6">
        <v>5</v>
      </c>
      <c r="R28" s="6"/>
      <c r="S28" s="6">
        <v>5</v>
      </c>
      <c r="T28" s="6"/>
      <c r="U28" s="6">
        <v>5</v>
      </c>
      <c r="V28" s="6"/>
      <c r="W28" s="6">
        <v>5</v>
      </c>
      <c r="X28" s="6"/>
      <c r="Y28" s="6">
        <v>5</v>
      </c>
      <c r="Z28" s="6"/>
      <c r="AA28" s="6">
        <v>5</v>
      </c>
      <c r="AB28" s="6"/>
      <c r="AC28" s="6">
        <v>5</v>
      </c>
      <c r="AD28" s="6"/>
      <c r="AE28" s="6">
        <v>5</v>
      </c>
      <c r="AF28" s="6"/>
      <c r="AG28" s="6">
        <v>5</v>
      </c>
      <c r="AH28" s="6"/>
      <c r="AI28" s="6" t="s">
        <v>110</v>
      </c>
      <c r="AJ28" s="6"/>
      <c r="AK28" s="6" t="s">
        <v>112</v>
      </c>
      <c r="AL28" s="6"/>
      <c r="AM28" s="6" t="s">
        <v>101</v>
      </c>
      <c r="AN28" s="6"/>
      <c r="AO28" s="6" t="s">
        <v>102</v>
      </c>
      <c r="AP28" s="6"/>
      <c r="AQ28" s="6" t="s">
        <v>63</v>
      </c>
      <c r="AR28" s="6"/>
      <c r="AS28" s="6">
        <v>3</v>
      </c>
      <c r="AT28" s="6"/>
      <c r="AU28" s="6">
        <v>0.25</v>
      </c>
      <c r="AV28" s="6"/>
      <c r="AW28" s="6" t="s">
        <v>67</v>
      </c>
    </row>
    <row r="29" spans="1:49" x14ac:dyDescent="0.35">
      <c r="A29" s="5" t="s">
        <v>25</v>
      </c>
      <c r="B29" s="6"/>
      <c r="C29" s="6" t="s">
        <v>65</v>
      </c>
      <c r="D29" s="6"/>
      <c r="E29" s="6" t="s">
        <v>104</v>
      </c>
      <c r="F29" s="6"/>
      <c r="G29" s="6">
        <v>5</v>
      </c>
      <c r="H29" s="6"/>
      <c r="I29" s="6">
        <v>5</v>
      </c>
      <c r="J29" s="6"/>
      <c r="K29" s="6">
        <v>5</v>
      </c>
      <c r="L29" s="6"/>
      <c r="M29" s="6">
        <v>5</v>
      </c>
      <c r="N29" s="6"/>
      <c r="O29" s="6">
        <v>5</v>
      </c>
      <c r="P29" s="6"/>
      <c r="Q29" s="6">
        <v>5</v>
      </c>
      <c r="R29" s="6"/>
      <c r="S29" s="6">
        <v>5</v>
      </c>
      <c r="T29" s="6"/>
      <c r="U29" s="6">
        <v>5</v>
      </c>
      <c r="V29" s="6"/>
      <c r="W29" s="6">
        <v>5</v>
      </c>
      <c r="X29" s="6"/>
      <c r="Y29" s="6">
        <v>5</v>
      </c>
      <c r="Z29" s="6"/>
      <c r="AA29" s="6">
        <v>5</v>
      </c>
      <c r="AB29" s="6"/>
      <c r="AC29" s="6">
        <v>5</v>
      </c>
      <c r="AD29" s="6"/>
      <c r="AE29" s="6">
        <v>5</v>
      </c>
      <c r="AF29" s="6"/>
      <c r="AG29" s="6">
        <v>5</v>
      </c>
      <c r="AH29" s="6"/>
      <c r="AI29" s="6" t="s">
        <v>104</v>
      </c>
      <c r="AJ29" s="6"/>
      <c r="AK29" s="6" t="s">
        <v>109</v>
      </c>
      <c r="AL29" s="6"/>
      <c r="AM29" s="6" t="s">
        <v>101</v>
      </c>
      <c r="AN29" s="6"/>
      <c r="AO29" s="6" t="s">
        <v>102</v>
      </c>
      <c r="AP29" s="6"/>
      <c r="AQ29" s="6" t="s">
        <v>63</v>
      </c>
      <c r="AR29" s="6"/>
      <c r="AS29" s="6">
        <v>5</v>
      </c>
      <c r="AT29" s="6"/>
      <c r="AU29" s="6">
        <v>28</v>
      </c>
      <c r="AV29" s="6"/>
      <c r="AW29" s="6" t="s">
        <v>67</v>
      </c>
    </row>
    <row r="30" spans="1:49" x14ac:dyDescent="0.35">
      <c r="A30" s="5" t="s">
        <v>26</v>
      </c>
      <c r="B30" s="6"/>
      <c r="C30" s="6" t="s">
        <v>65</v>
      </c>
      <c r="D30" s="6"/>
      <c r="E30" s="6" t="s">
        <v>58</v>
      </c>
      <c r="F30" s="6"/>
      <c r="G30" s="6">
        <v>5</v>
      </c>
      <c r="H30" s="6"/>
      <c r="I30" s="6">
        <v>4</v>
      </c>
      <c r="J30" s="6"/>
      <c r="K30" s="6">
        <v>5</v>
      </c>
      <c r="L30" s="6"/>
      <c r="M30" s="6">
        <v>4</v>
      </c>
      <c r="N30" s="6"/>
      <c r="O30" s="6">
        <v>5</v>
      </c>
      <c r="P30" s="6"/>
      <c r="Q30" s="6">
        <v>5</v>
      </c>
      <c r="R30" s="6"/>
      <c r="S30" s="6">
        <v>5</v>
      </c>
      <c r="T30" s="6"/>
      <c r="U30" s="6">
        <v>5</v>
      </c>
      <c r="V30" s="6"/>
      <c r="W30" s="6">
        <v>4</v>
      </c>
      <c r="X30" s="6"/>
      <c r="Y30" s="6">
        <v>4</v>
      </c>
      <c r="Z30" s="6"/>
      <c r="AA30" s="6">
        <v>5</v>
      </c>
      <c r="AB30" s="6"/>
      <c r="AC30" s="6">
        <v>5</v>
      </c>
      <c r="AD30" s="6"/>
      <c r="AE30" s="6">
        <v>5</v>
      </c>
      <c r="AF30" s="6"/>
      <c r="AG30" s="6">
        <v>5</v>
      </c>
      <c r="AH30" s="6"/>
      <c r="AI30" s="6" t="s">
        <v>110</v>
      </c>
      <c r="AJ30" s="6"/>
      <c r="AK30" s="6" t="s">
        <v>94</v>
      </c>
      <c r="AL30" s="6"/>
      <c r="AM30" s="6" t="s">
        <v>101</v>
      </c>
      <c r="AN30" s="6"/>
      <c r="AO30" s="6" t="s">
        <v>102</v>
      </c>
      <c r="AP30" s="6"/>
      <c r="AQ30" s="6" t="s">
        <v>63</v>
      </c>
      <c r="AR30" s="6"/>
      <c r="AS30" s="6">
        <v>5</v>
      </c>
      <c r="AT30" s="6"/>
      <c r="AU30" s="6">
        <v>15</v>
      </c>
      <c r="AV30" s="6"/>
      <c r="AW30" s="6" t="s">
        <v>67</v>
      </c>
    </row>
    <row r="31" spans="1:49" x14ac:dyDescent="0.35">
      <c r="A31" s="5" t="s">
        <v>27</v>
      </c>
      <c r="B31" s="6"/>
      <c r="C31" s="6" t="s">
        <v>65</v>
      </c>
      <c r="D31" s="6"/>
      <c r="E31" s="6" t="s">
        <v>104</v>
      </c>
      <c r="F31" s="6"/>
      <c r="G31" s="6">
        <v>5</v>
      </c>
      <c r="H31" s="6"/>
      <c r="I31" s="6">
        <v>5</v>
      </c>
      <c r="J31" s="6"/>
      <c r="K31" s="6">
        <v>5</v>
      </c>
      <c r="L31" s="6"/>
      <c r="M31" s="6">
        <v>5</v>
      </c>
      <c r="N31" s="6"/>
      <c r="O31" s="6">
        <v>5</v>
      </c>
      <c r="P31" s="6"/>
      <c r="Q31" s="6">
        <v>5</v>
      </c>
      <c r="R31" s="6"/>
      <c r="S31" s="6">
        <v>5</v>
      </c>
      <c r="T31" s="6"/>
      <c r="U31" s="6">
        <v>5</v>
      </c>
      <c r="V31" s="6"/>
      <c r="W31" s="6">
        <v>5</v>
      </c>
      <c r="X31" s="6"/>
      <c r="Y31" s="6">
        <v>4</v>
      </c>
      <c r="Z31" s="6"/>
      <c r="AA31" s="6">
        <v>5</v>
      </c>
      <c r="AB31" s="6"/>
      <c r="AC31" s="6">
        <v>4</v>
      </c>
      <c r="AD31" s="6"/>
      <c r="AE31" s="6">
        <v>5</v>
      </c>
      <c r="AF31" s="6"/>
      <c r="AG31" s="6">
        <v>5</v>
      </c>
      <c r="AH31" s="6"/>
      <c r="AI31" s="6" t="s">
        <v>104</v>
      </c>
      <c r="AJ31" s="6"/>
      <c r="AK31" s="6" t="s">
        <v>94</v>
      </c>
      <c r="AL31" s="6"/>
      <c r="AM31" s="6" t="s">
        <v>101</v>
      </c>
      <c r="AN31" s="6"/>
      <c r="AO31" s="6" t="s">
        <v>102</v>
      </c>
      <c r="AP31" s="6"/>
      <c r="AQ31" s="6" t="s">
        <v>63</v>
      </c>
      <c r="AR31" s="6"/>
      <c r="AS31" s="6">
        <v>5</v>
      </c>
      <c r="AT31" s="6"/>
      <c r="AU31" s="6">
        <v>30</v>
      </c>
      <c r="AV31" s="6"/>
      <c r="AW31" s="6" t="s">
        <v>67</v>
      </c>
    </row>
    <row r="32" spans="1:49" x14ac:dyDescent="0.35">
      <c r="A32" s="5" t="s">
        <v>28</v>
      </c>
      <c r="B32" s="6"/>
      <c r="C32" s="6" t="s">
        <v>57</v>
      </c>
      <c r="D32" s="6"/>
      <c r="E32" s="6" t="s">
        <v>104</v>
      </c>
      <c r="F32" s="6"/>
      <c r="G32" s="6">
        <v>5</v>
      </c>
      <c r="H32" s="6"/>
      <c r="I32" s="6">
        <v>5</v>
      </c>
      <c r="J32" s="6"/>
      <c r="K32" s="6">
        <v>5</v>
      </c>
      <c r="L32" s="6"/>
      <c r="M32" s="6">
        <v>5</v>
      </c>
      <c r="N32" s="6"/>
      <c r="O32" s="6">
        <v>5</v>
      </c>
      <c r="P32" s="6"/>
      <c r="Q32" s="6">
        <v>5</v>
      </c>
      <c r="R32" s="6"/>
      <c r="S32" s="6">
        <v>5</v>
      </c>
      <c r="T32" s="6"/>
      <c r="U32" s="6">
        <v>5</v>
      </c>
      <c r="V32" s="6"/>
      <c r="W32" s="6">
        <v>5</v>
      </c>
      <c r="X32" s="6"/>
      <c r="Y32" s="6">
        <v>4</v>
      </c>
      <c r="Z32" s="6"/>
      <c r="AA32" s="6">
        <v>5</v>
      </c>
      <c r="AB32" s="6"/>
      <c r="AC32" s="6">
        <v>5</v>
      </c>
      <c r="AD32" s="6"/>
      <c r="AE32" s="6">
        <v>5</v>
      </c>
      <c r="AF32" s="6"/>
      <c r="AG32" s="6">
        <v>5</v>
      </c>
      <c r="AH32" s="6"/>
      <c r="AI32" s="6" t="s">
        <v>104</v>
      </c>
      <c r="AJ32" s="6"/>
      <c r="AK32" s="6" t="s">
        <v>94</v>
      </c>
      <c r="AL32" s="6"/>
      <c r="AM32" s="6" t="s">
        <v>103</v>
      </c>
      <c r="AN32" s="6"/>
      <c r="AO32" s="6" t="s">
        <v>106</v>
      </c>
      <c r="AP32" s="6"/>
      <c r="AQ32" s="6" t="s">
        <v>63</v>
      </c>
      <c r="AR32" s="6"/>
      <c r="AS32" s="6">
        <v>5</v>
      </c>
      <c r="AT32" s="6"/>
      <c r="AU32" s="6">
        <v>10</v>
      </c>
      <c r="AV32" s="6"/>
      <c r="AW32" s="6" t="s">
        <v>67</v>
      </c>
    </row>
    <row r="33" spans="1:49" x14ac:dyDescent="0.35">
      <c r="A33" s="5" t="s">
        <v>29</v>
      </c>
      <c r="B33" s="6"/>
      <c r="C33" s="6" t="s">
        <v>57</v>
      </c>
      <c r="D33" s="6"/>
      <c r="E33" s="6" t="s">
        <v>104</v>
      </c>
      <c r="F33" s="6"/>
      <c r="G33" s="6">
        <v>5</v>
      </c>
      <c r="H33" s="6"/>
      <c r="I33" s="6">
        <v>5</v>
      </c>
      <c r="J33" s="6"/>
      <c r="K33" s="6">
        <v>5</v>
      </c>
      <c r="L33" s="6"/>
      <c r="M33" s="6">
        <v>5</v>
      </c>
      <c r="N33" s="6"/>
      <c r="O33" s="6">
        <v>5</v>
      </c>
      <c r="P33" s="6"/>
      <c r="Q33" s="6">
        <v>5</v>
      </c>
      <c r="R33" s="6"/>
      <c r="S33" s="6">
        <v>5</v>
      </c>
      <c r="T33" s="6"/>
      <c r="U33" s="6">
        <v>5</v>
      </c>
      <c r="V33" s="6"/>
      <c r="W33" s="6">
        <v>5</v>
      </c>
      <c r="X33" s="6"/>
      <c r="Y33" s="6">
        <v>4</v>
      </c>
      <c r="Z33" s="6"/>
      <c r="AA33" s="6">
        <v>5</v>
      </c>
      <c r="AB33" s="6"/>
      <c r="AC33" s="6">
        <v>5</v>
      </c>
      <c r="AD33" s="6"/>
      <c r="AE33" s="6">
        <v>5</v>
      </c>
      <c r="AF33" s="6"/>
      <c r="AG33" s="6">
        <v>5</v>
      </c>
      <c r="AH33" s="6"/>
      <c r="AI33" s="6" t="s">
        <v>104</v>
      </c>
      <c r="AJ33" s="6"/>
      <c r="AK33" s="6" t="s">
        <v>133</v>
      </c>
      <c r="AL33" s="6"/>
      <c r="AM33" s="6" t="s">
        <v>103</v>
      </c>
      <c r="AN33" s="6"/>
      <c r="AO33" s="6" t="s">
        <v>106</v>
      </c>
      <c r="AP33" s="6"/>
      <c r="AQ33" s="6" t="s">
        <v>63</v>
      </c>
      <c r="AR33" s="6"/>
      <c r="AS33" s="6">
        <v>3</v>
      </c>
      <c r="AT33" s="6"/>
      <c r="AU33" s="6">
        <v>3</v>
      </c>
      <c r="AV33" s="6"/>
      <c r="AW33" s="6" t="s">
        <v>64</v>
      </c>
    </row>
    <row r="34" spans="1:49" x14ac:dyDescent="0.35">
      <c r="A34" s="5" t="s">
        <v>30</v>
      </c>
      <c r="B34" s="6"/>
      <c r="C34" s="6" t="s">
        <v>57</v>
      </c>
      <c r="D34" s="6"/>
      <c r="E34" s="6" t="s">
        <v>58</v>
      </c>
      <c r="F34" s="6"/>
      <c r="G34" s="6">
        <v>5</v>
      </c>
      <c r="H34" s="6"/>
      <c r="I34" s="6">
        <v>5</v>
      </c>
      <c r="J34" s="6"/>
      <c r="K34" s="6">
        <v>5</v>
      </c>
      <c r="L34" s="6"/>
      <c r="M34" s="6">
        <v>5</v>
      </c>
      <c r="N34" s="6"/>
      <c r="O34" s="6">
        <v>5</v>
      </c>
      <c r="P34" s="6"/>
      <c r="Q34" s="6">
        <v>5</v>
      </c>
      <c r="R34" s="6"/>
      <c r="S34" s="6">
        <v>5</v>
      </c>
      <c r="T34" s="6"/>
      <c r="U34" s="6">
        <v>5</v>
      </c>
      <c r="V34" s="6"/>
      <c r="W34" s="6">
        <v>5</v>
      </c>
      <c r="X34" s="6"/>
      <c r="Y34" s="6">
        <v>4</v>
      </c>
      <c r="Z34" s="6"/>
      <c r="AA34" s="6">
        <v>4</v>
      </c>
      <c r="AB34" s="6"/>
      <c r="AC34" s="6">
        <v>5</v>
      </c>
      <c r="AD34" s="6"/>
      <c r="AE34" s="6">
        <v>5</v>
      </c>
      <c r="AF34" s="6"/>
      <c r="AG34" s="6">
        <v>5</v>
      </c>
      <c r="AH34" s="6"/>
      <c r="AI34" s="6" t="s">
        <v>58</v>
      </c>
      <c r="AJ34" s="6"/>
      <c r="AK34" s="6" t="s">
        <v>78</v>
      </c>
      <c r="AL34" s="6"/>
      <c r="AM34" s="6" t="s">
        <v>103</v>
      </c>
      <c r="AN34" s="6"/>
      <c r="AO34" s="6" t="s">
        <v>106</v>
      </c>
      <c r="AP34" s="6"/>
      <c r="AQ34" s="6" t="s">
        <v>63</v>
      </c>
      <c r="AR34" s="6"/>
      <c r="AS34" s="6">
        <v>4</v>
      </c>
      <c r="AT34" s="6"/>
      <c r="AU34" s="6">
        <v>7</v>
      </c>
      <c r="AV34" s="6"/>
      <c r="AW34" s="6" t="s">
        <v>64</v>
      </c>
    </row>
    <row r="35" spans="1:49" x14ac:dyDescent="0.35">
      <c r="A35" s="5" t="s">
        <v>31</v>
      </c>
      <c r="B35" s="6"/>
      <c r="C35" s="6" t="s">
        <v>65</v>
      </c>
      <c r="D35" s="6"/>
      <c r="E35" s="6" t="s">
        <v>58</v>
      </c>
      <c r="F35" s="6"/>
      <c r="G35" s="6">
        <v>4</v>
      </c>
      <c r="H35" s="6"/>
      <c r="I35" s="6">
        <v>4</v>
      </c>
      <c r="J35" s="6"/>
      <c r="K35" s="6">
        <v>5</v>
      </c>
      <c r="L35" s="6"/>
      <c r="M35" s="6">
        <v>4</v>
      </c>
      <c r="N35" s="6"/>
      <c r="O35" s="6">
        <v>5</v>
      </c>
      <c r="P35" s="6"/>
      <c r="Q35" s="6">
        <v>5</v>
      </c>
      <c r="R35" s="6"/>
      <c r="S35" s="6">
        <v>4</v>
      </c>
      <c r="T35" s="6"/>
      <c r="U35" s="6">
        <v>5</v>
      </c>
      <c r="V35" s="6"/>
      <c r="W35" s="6">
        <v>4</v>
      </c>
      <c r="X35" s="6"/>
      <c r="Y35" s="6">
        <v>5</v>
      </c>
      <c r="Z35" s="6"/>
      <c r="AA35" s="6">
        <v>5</v>
      </c>
      <c r="AB35" s="6"/>
      <c r="AC35" s="6">
        <v>5</v>
      </c>
      <c r="AD35" s="6"/>
      <c r="AE35" s="6">
        <v>5</v>
      </c>
      <c r="AF35" s="6"/>
      <c r="AG35" s="6">
        <v>5</v>
      </c>
      <c r="AH35" s="6"/>
      <c r="AI35" s="6" t="s">
        <v>58</v>
      </c>
      <c r="AJ35" s="6"/>
      <c r="AK35" s="6" t="s">
        <v>94</v>
      </c>
      <c r="AL35" s="6"/>
      <c r="AM35" s="6" t="s">
        <v>103</v>
      </c>
      <c r="AN35" s="6"/>
      <c r="AO35" s="6" t="s">
        <v>106</v>
      </c>
      <c r="AP35" s="6"/>
      <c r="AQ35" s="6" t="s">
        <v>63</v>
      </c>
      <c r="AR35" s="6"/>
      <c r="AS35" s="6">
        <v>5</v>
      </c>
      <c r="AT35" s="6"/>
      <c r="AU35" s="6">
        <v>13</v>
      </c>
      <c r="AV35" s="6"/>
      <c r="AW35" s="6" t="s">
        <v>67</v>
      </c>
    </row>
    <row r="36" spans="1:49" x14ac:dyDescent="0.35">
      <c r="A36" s="5" t="s">
        <v>32</v>
      </c>
      <c r="B36" s="6"/>
      <c r="C36" s="6" t="s">
        <v>65</v>
      </c>
      <c r="D36" s="6"/>
      <c r="E36" s="6" t="s">
        <v>104</v>
      </c>
      <c r="F36" s="6"/>
      <c r="G36" s="6">
        <v>5</v>
      </c>
      <c r="H36" s="6"/>
      <c r="I36" s="6">
        <v>5</v>
      </c>
      <c r="J36" s="6"/>
      <c r="K36" s="6">
        <v>5</v>
      </c>
      <c r="L36" s="6"/>
      <c r="M36" s="6">
        <v>5</v>
      </c>
      <c r="N36" s="6"/>
      <c r="O36" s="6">
        <v>5</v>
      </c>
      <c r="P36" s="6"/>
      <c r="Q36" s="6">
        <v>5</v>
      </c>
      <c r="R36" s="6"/>
      <c r="S36" s="6">
        <v>5</v>
      </c>
      <c r="T36" s="6"/>
      <c r="U36" s="6">
        <v>5</v>
      </c>
      <c r="V36" s="6"/>
      <c r="W36" s="6">
        <v>5</v>
      </c>
      <c r="X36" s="6"/>
      <c r="Y36" s="6">
        <v>5</v>
      </c>
      <c r="Z36" s="6"/>
      <c r="AA36" s="6">
        <v>5</v>
      </c>
      <c r="AB36" s="6"/>
      <c r="AC36" s="6">
        <v>5</v>
      </c>
      <c r="AD36" s="6"/>
      <c r="AE36" s="6">
        <v>5</v>
      </c>
      <c r="AF36" s="6"/>
      <c r="AG36" s="6">
        <v>5</v>
      </c>
      <c r="AH36" s="6"/>
      <c r="AI36" s="6" t="s">
        <v>104</v>
      </c>
      <c r="AJ36" s="6"/>
      <c r="AK36" s="6" t="s">
        <v>94</v>
      </c>
      <c r="AL36" s="6"/>
      <c r="AM36" s="6" t="s">
        <v>103</v>
      </c>
      <c r="AN36" s="6"/>
      <c r="AO36" s="6" t="s">
        <v>106</v>
      </c>
      <c r="AP36" s="6"/>
      <c r="AQ36" s="6" t="s">
        <v>63</v>
      </c>
      <c r="AR36" s="6"/>
      <c r="AS36" s="6">
        <v>5</v>
      </c>
      <c r="AT36" s="6"/>
      <c r="AU36" s="6">
        <v>29</v>
      </c>
      <c r="AV36" s="6"/>
      <c r="AW36" s="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de données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</dc:creator>
  <cp:lastModifiedBy>Admin</cp:lastModifiedBy>
  <dcterms:created xsi:type="dcterms:W3CDTF">2018-03-07T11:41:04Z</dcterms:created>
  <dcterms:modified xsi:type="dcterms:W3CDTF">2019-03-04T08:34:03Z</dcterms:modified>
</cp:coreProperties>
</file>