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ata\GrappleKing\"/>
    </mc:Choice>
  </mc:AlternateContent>
  <xr:revisionPtr revIDLastSave="0" documentId="13_ncr:1_{C7FEF4CF-C11F-41BD-BC97-17DD35BE4367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コスト表_元データ" sheetId="1" r:id="rId1"/>
    <sheet name="作業工数見積もり" sheetId="4" r:id="rId2"/>
    <sheet name="メモ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3" i="4"/>
  <c r="D8" i="5"/>
  <c r="C6" i="5"/>
  <c r="C5" i="5"/>
  <c r="C3" i="5"/>
  <c r="C2" i="5"/>
  <c r="J2" i="1"/>
  <c r="K8" i="1"/>
  <c r="J3" i="1"/>
  <c r="J5" i="1"/>
  <c r="J6" i="1"/>
  <c r="E10" i="5" l="1"/>
  <c r="C4" i="5"/>
  <c r="D4" i="5" s="1"/>
  <c r="E8" i="5"/>
  <c r="E9" i="5"/>
  <c r="L10" i="1"/>
  <c r="L8" i="1"/>
  <c r="L9" i="1"/>
  <c r="J4" i="1"/>
  <c r="K4" i="1" s="1"/>
</calcChain>
</file>

<file path=xl/sharedStrings.xml><?xml version="1.0" encoding="utf-8"?>
<sst xmlns="http://schemas.openxmlformats.org/spreadsheetml/2006/main" count="355" uniqueCount="121">
  <si>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</si>
  <si>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</si>
  <si>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</si>
  <si>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</si>
  <si>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</si>
  <si>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</si>
  <si>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</si>
  <si>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未完</t>
    <rPh sb="0" eb="2">
      <t>ミカン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</si>
  <si>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</si>
  <si>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</si>
  <si>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</si>
  <si>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</si>
  <si>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</si>
  <si>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モデル</t>
    <phoneticPr fontId="1"/>
  </si>
  <si>
    <t>今日の日付</t>
    <rPh sb="0" eb="2">
      <t>キョウ</t>
    </rPh>
    <rPh sb="3" eb="5">
      <t>ヒヅケ</t>
    </rPh>
    <phoneticPr fontId="1"/>
  </si>
  <si>
    <t>　ー　UI素材</t>
    <rPh sb="5" eb="7">
      <t>ソザイ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</si>
  <si>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</si>
  <si>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</si>
  <si>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</si>
  <si>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</si>
  <si>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マップ素材</t>
    <rPh sb="6" eb="8">
      <t>ソザイ</t>
    </rPh>
    <phoneticPr fontId="1"/>
  </si>
  <si>
    <t>真実のデッドライン</t>
    <rPh sb="0" eb="2">
      <t>シンジツ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</si>
  <si>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</si>
  <si>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</si>
  <si>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</si>
  <si>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　―　待機</t>
    <rPh sb="3" eb="5">
      <t>タイキ</t>
    </rPh>
    <phoneticPr fontId="1"/>
  </si>
  <si>
    <t>　―　移動</t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</si>
  <si>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</si>
  <si>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</si>
  <si>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・マップ</t>
    <phoneticPr fontId="1"/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</si>
  <si>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</si>
  <si>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</si>
  <si>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</si>
  <si>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</si>
  <si>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音量調整の処理</t>
  </si>
  <si>
    <t>　ー　音実装</t>
  </si>
  <si>
    <t>・UI</t>
    <phoneticPr fontId="1"/>
  </si>
  <si>
    <t>　ー　タイトル画面</t>
    <phoneticPr fontId="1"/>
  </si>
  <si>
    <t>・UX</t>
    <phoneticPr fontId="1"/>
  </si>
  <si>
    <t>　ー　カーソル移動</t>
  </si>
  <si>
    <t>　ー　決定処理</t>
  </si>
  <si>
    <t>　ー　画面遷移</t>
  </si>
  <si>
    <t>・エフェクト</t>
  </si>
  <si>
    <t>・ビルドテスト</t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</si>
  <si>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</si>
  <si>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―　ロープ</t>
    <phoneticPr fontId="1"/>
  </si>
  <si>
    <t>　－　壁の当たり判定</t>
    <rPh sb="3" eb="4">
      <t>カベ</t>
    </rPh>
    <rPh sb="5" eb="6">
      <t>ア</t>
    </rPh>
    <rPh sb="8" eb="10">
      <t>ハンテイ</t>
    </rPh>
    <phoneticPr fontId="1"/>
  </si>
  <si>
    <t>　ー　ステージ選択画面</t>
    <rPh sb="7" eb="9">
      <t>センタク</t>
    </rPh>
    <rPh sb="9" eb="11">
      <t>ガメン</t>
    </rPh>
    <phoneticPr fontId="1"/>
  </si>
  <si>
    <t>　ー　メイン画面</t>
    <rPh sb="6" eb="8">
      <t>ガメン</t>
    </rPh>
    <phoneticPr fontId="1"/>
  </si>
  <si>
    <t>消費コスト / 日数</t>
  </si>
  <si>
    <t>残り日数(土日除く)</t>
  </si>
  <si>
    <t>一日の消費コスト</t>
  </si>
  <si>
    <t>　ー　ステージクリア演出</t>
    <rPh sb="10" eb="12">
      <t>エンシュツ</t>
    </rPh>
    <phoneticPr fontId="1"/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</si>
  <si>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</si>
  <si>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</si>
  <si>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</si>
  <si>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</si>
  <si>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C…なくても問題ない</t>
    <rPh sb="6" eb="8">
      <t>モンダイ</t>
    </rPh>
    <phoneticPr fontId="1"/>
  </si>
  <si>
    <t>B…なくても問題ないがあるといい</t>
    <rPh sb="6" eb="8">
      <t>モンダイ</t>
    </rPh>
    <phoneticPr fontId="1"/>
  </si>
  <si>
    <t>S</t>
  </si>
  <si>
    <t>A</t>
  </si>
  <si>
    <t>　ー　糸がつかない天井</t>
    <rPh sb="3" eb="4">
      <t>イト</t>
    </rPh>
    <rPh sb="9" eb="11">
      <t>テンジョウ</t>
    </rPh>
    <phoneticPr fontId="1"/>
  </si>
  <si>
    <t>　－　鍵のかかったドア</t>
    <rPh sb="3" eb="4">
      <t>カギ</t>
    </rPh>
    <phoneticPr fontId="1"/>
  </si>
  <si>
    <t>　ー　鍵を開けるためのボタン</t>
    <rPh sb="3" eb="4">
      <t>カギ</t>
    </rPh>
    <rPh sb="5" eb="6">
      <t>ア</t>
    </rPh>
    <phoneticPr fontId="1"/>
  </si>
  <si>
    <t>バージョン</t>
    <phoneticPr fontId="1"/>
  </si>
  <si>
    <t>プロト</t>
  </si>
  <si>
    <t>マスター</t>
  </si>
  <si>
    <t>β</t>
  </si>
  <si>
    <t>α</t>
  </si>
  <si>
    <t>概要</t>
    <rPh sb="0" eb="2">
      <t>ガイヨウ</t>
    </rPh>
    <phoneticPr fontId="1"/>
  </si>
  <si>
    <t>詳細</t>
    <rPh sb="0" eb="2">
      <t>ショウサイ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</si>
  <si>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</si>
  <si>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</si>
  <si>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</si>
  <si>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アニメーション処理</t>
    <rPh sb="7" eb="9">
      <t>ショリ</t>
    </rPh>
    <phoneticPr fontId="1"/>
  </si>
  <si>
    <t>マップ</t>
    <phoneticPr fontId="1"/>
  </si>
  <si>
    <t>音処理</t>
    <rPh sb="0" eb="3">
      <t>オトショリ</t>
    </rPh>
    <phoneticPr fontId="1"/>
  </si>
  <si>
    <t>UI</t>
    <phoneticPr fontId="1"/>
  </si>
  <si>
    <t>UX</t>
    <phoneticPr fontId="1"/>
  </si>
  <si>
    <t>エフェクト</t>
    <phoneticPr fontId="1"/>
  </si>
  <si>
    <t>ビルドテスト</t>
    <phoneticPr fontId="1"/>
  </si>
  <si>
    <t>モデル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</si>
  <si>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</si>
  <si>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</si>
  <si>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</si>
  <si>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</si>
  <si>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</si>
  <si>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</si>
  <si>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待機</t>
    <rPh sb="0" eb="2">
      <t>タイキ</t>
    </rPh>
    <phoneticPr fontId="1"/>
  </si>
  <si>
    <t>移動</t>
    <phoneticPr fontId="1"/>
  </si>
  <si>
    <t>ロープ</t>
    <phoneticPr fontId="1"/>
  </si>
  <si>
    <t>再生</t>
    <rPh sb="0" eb="2">
      <t>サイセイ</t>
    </rPh>
    <phoneticPr fontId="1"/>
  </si>
  <si>
    <t>配置データの読み込み</t>
    <phoneticPr fontId="1"/>
  </si>
  <si>
    <t>マップ実装</t>
    <phoneticPr fontId="1"/>
  </si>
  <si>
    <t>糸がつかない天井</t>
    <rPh sb="0" eb="1">
      <t>イト</t>
    </rPh>
    <rPh sb="6" eb="8">
      <t>テンジョウ</t>
    </rPh>
    <phoneticPr fontId="1"/>
  </si>
  <si>
    <t>鍵のかかったドア</t>
    <rPh sb="0" eb="1">
      <t>カギ</t>
    </rPh>
    <phoneticPr fontId="1"/>
  </si>
  <si>
    <t>鍵を開けるためのボタン</t>
    <rPh sb="0" eb="1">
      <t>カギ</t>
    </rPh>
    <rPh sb="2" eb="3">
      <t>ア</t>
    </rPh>
    <phoneticPr fontId="1"/>
  </si>
  <si>
    <t>BGM再生</t>
    <phoneticPr fontId="1"/>
  </si>
  <si>
    <t>音量調整の処理</t>
    <phoneticPr fontId="1"/>
  </si>
  <si>
    <t>音実装</t>
    <phoneticPr fontId="1"/>
  </si>
  <si>
    <t>メイン画面</t>
    <rPh sb="3" eb="5">
      <t>ガメン</t>
    </rPh>
    <phoneticPr fontId="1"/>
  </si>
  <si>
    <t>タイトル画面</t>
    <phoneticPr fontId="1"/>
  </si>
  <si>
    <t>ステージ選択画面</t>
    <rPh sb="4" eb="6">
      <t>センタク</t>
    </rPh>
    <rPh sb="6" eb="8">
      <t>ガメン</t>
    </rPh>
    <phoneticPr fontId="1"/>
  </si>
  <si>
    <t>カーソル移動</t>
    <phoneticPr fontId="1"/>
  </si>
  <si>
    <t>決定処理</t>
    <phoneticPr fontId="1"/>
  </si>
  <si>
    <t>画面遷移</t>
    <phoneticPr fontId="1"/>
  </si>
  <si>
    <t>ステージクリア演出</t>
    <rPh sb="7" eb="9">
      <t>エンシュツ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</si>
  <si>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</si>
  <si>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</si>
  <si>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</si>
  <si>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</si>
  <si>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１人日＝８時間</t>
    <rPh sb="1" eb="3">
      <t>ニンニチ</t>
    </rPh>
    <rPh sb="5" eb="7">
      <t>ジカン</t>
    </rPh>
    <phoneticPr fontId="1"/>
  </si>
  <si>
    <t>最小＝0.25人日(２時間)</t>
    <rPh sb="11" eb="13">
      <t>ジカン</t>
    </rPh>
    <phoneticPr fontId="1"/>
  </si>
  <si>
    <t>0.5=4時間</t>
    <rPh sb="5" eb="7">
      <t>ジカン</t>
    </rPh>
    <phoneticPr fontId="1"/>
  </si>
  <si>
    <t>0.75=6時間</t>
    <rPh sb="6" eb="8">
      <t>ジカン</t>
    </rPh>
    <phoneticPr fontId="1"/>
  </si>
  <si>
    <t>未着手</t>
  </si>
  <si>
    <t>実工数(人日)</t>
    <rPh sb="0" eb="1">
      <t>ジツ</t>
    </rPh>
    <rPh sb="1" eb="3">
      <t>コウスウ</t>
    </rPh>
    <rPh sb="4" eb="6">
      <t>ニンニチ</t>
    </rPh>
    <phoneticPr fontId="1"/>
  </si>
  <si>
    <t>作業工数(人日)</t>
    <rPh sb="0" eb="4">
      <t>サギョウコウスウ</t>
    </rPh>
    <rPh sb="5" eb="7">
      <t>ニンニチ</t>
    </rPh>
    <phoneticPr fontId="1"/>
  </si>
  <si>
    <t>総人日</t>
    <rPh sb="0" eb="3">
      <t>ソウニンニチ</t>
    </rPh>
    <phoneticPr fontId="1"/>
  </si>
  <si>
    <t>完了</t>
  </si>
  <si>
    <t>作業中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</si>
</sst>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11" borderId="1" xfId="0" applyFill="1" applyBorder="1"/>
    <xf numFmtId="0" fontId="3" fillId="0" borderId="0" xfId="0" applyFont="1"/>
    <xf numFmtId="56" fontId="3" fillId="0" borderId="0" xfId="0" applyNumberFormat="1" applyFont="1"/>
    <xf numFmtId="0" fontId="2" fillId="12" borderId="1" xfId="0" applyFont="1" applyFill="1" applyBorder="1"/>
    <xf numFmtId="0" fontId="0" fillId="0" borderId="4" xfId="0" applyBorder="1"/>
    <xf numFmtId="0" fontId="2" fillId="2" borderId="5" xfId="0" applyFont="1" applyFill="1" applyBorder="1"/>
    <xf numFmtId="0" fontId="0" fillId="0" borderId="3" xfId="0" applyBorder="1"/>
    <xf numFmtId="0" fontId="0" fillId="13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4" zoomScale="85" zoomScaleNormal="85" workbookViewId="0">
      <selection activeCell="J11" sqref="J11"/>
    </sheetView>
  </sheetViews>
  <sheetFormatPr defaultRowHeight="18.75"/>
  <cols>
    <col min="1" max="1" width="7" customWidth="1"/>
    <col min="2" max="2" width="33.375" customWidth="1"/>
    <col min="4" max="4" width="10.375" customWidth="1"/>
    <col min="6" max="6" width="12.625" customWidth="1"/>
    <col min="7" max="7" width="21" bestFit="1" customWidth="1"/>
    <col min="8" max="8" width="9.875" customWidth="1"/>
    <col min="9" max="9" width="21" bestFit="1" customWidth="1"/>
    <col min="10" max="10" width="10.375" customWidth="1"/>
    <col min="11" max="11" width="17.875" customWidth="1"/>
    <col min="12" max="12" width="15.25" customWidth="1"/>
  </cols>
  <sheetData>
    <row r="1" spans="1:12">
      <c r="A1" t="s">
        <v>0</v>
      </c>
    </row>
    <row r="2" spans="1:12">
      <c r="B2" s="2" t="s">
        <v>1</v>
      </c>
      <c r="C2" s="17" t="s">
        <v>53</v>
      </c>
      <c r="D2" s="17" t="s">
        <v>64</v>
      </c>
      <c r="E2" s="3" t="s">
        <v>2</v>
      </c>
      <c r="F2" s="13" t="s">
        <v>3</v>
      </c>
      <c r="G2" s="4" t="s">
        <v>4</v>
      </c>
      <c r="I2" s="6" t="s">
        <v>5</v>
      </c>
      <c r="J2">
        <f>SUM(E3:E41)</f>
        <v>68</v>
      </c>
    </row>
    <row r="3" spans="1:12">
      <c r="B3" s="9" t="s">
        <v>6</v>
      </c>
      <c r="C3" s="5" t="s">
        <v>59</v>
      </c>
      <c r="D3" s="5" t="s">
        <v>65</v>
      </c>
      <c r="E3" s="5">
        <v>4</v>
      </c>
      <c r="F3" s="11"/>
      <c r="G3" s="5" t="s">
        <v>7</v>
      </c>
      <c r="I3" s="7" t="s">
        <v>8</v>
      </c>
      <c r="J3" s="15">
        <f>SUMIF(G3:G41,"完了",E3:E41)</f>
        <v>0</v>
      </c>
      <c r="K3" s="15" t="s">
        <v>49</v>
      </c>
      <c r="L3" s="15"/>
    </row>
    <row r="4" spans="1:12">
      <c r="B4" s="9" t="s">
        <v>9</v>
      </c>
      <c r="C4" s="5" t="s">
        <v>59</v>
      </c>
      <c r="D4" s="5" t="s">
        <v>65</v>
      </c>
      <c r="E4" s="5">
        <v>4</v>
      </c>
      <c r="F4" s="11"/>
      <c r="G4" s="5" t="s">
        <v>7</v>
      </c>
      <c r="I4" s="8" t="s">
        <v>10</v>
      </c>
      <c r="J4" s="15">
        <f ca="1">NETWORKDAYS(J5,J6)</f>
        <v>17</v>
      </c>
      <c r="K4" s="15">
        <f ca="1" xml:space="preserve"> J3 / J4</f>
        <v>0</v>
      </c>
      <c r="L4" s="15"/>
    </row>
    <row r="5" spans="1:12">
      <c r="B5" s="9" t="s">
        <v>11</v>
      </c>
      <c r="C5" s="5" t="s">
        <v>59</v>
      </c>
      <c r="D5" s="5" t="s">
        <v>67</v>
      </c>
      <c r="E5" s="5"/>
      <c r="F5" s="11"/>
      <c r="G5" s="5" t="s">
        <v>7</v>
      </c>
      <c r="I5" s="9" t="s">
        <v>12</v>
      </c>
      <c r="J5" s="16">
        <f>DATE(2024,11,1)</f>
        <v>45597</v>
      </c>
      <c r="K5" s="15"/>
      <c r="L5" s="15"/>
    </row>
    <row r="6" spans="1:12">
      <c r="B6" s="5" t="s">
        <v>13</v>
      </c>
      <c r="C6" s="5" t="s">
        <v>59</v>
      </c>
      <c r="D6" s="5" t="s">
        <v>67</v>
      </c>
      <c r="E6" s="5">
        <v>1</v>
      </c>
      <c r="F6" s="11"/>
      <c r="G6" s="5" t="s">
        <v>7</v>
      </c>
      <c r="I6" s="10" t="s">
        <v>14</v>
      </c>
      <c r="J6" s="16">
        <f ca="1">TODAY()</f>
        <v>45621</v>
      </c>
      <c r="K6" s="15"/>
      <c r="L6" s="15"/>
    </row>
    <row r="7" spans="1:12">
      <c r="B7" s="5" t="s">
        <v>15</v>
      </c>
      <c r="C7" s="5" t="s">
        <v>59</v>
      </c>
      <c r="D7" s="5" t="s">
        <v>67</v>
      </c>
      <c r="E7" s="5">
        <v>1</v>
      </c>
      <c r="F7" s="11"/>
      <c r="G7" s="5" t="s">
        <v>7</v>
      </c>
      <c r="J7" s="15"/>
      <c r="K7" s="15" t="s">
        <v>50</v>
      </c>
      <c r="L7" s="15" t="s">
        <v>51</v>
      </c>
    </row>
    <row r="8" spans="1:12">
      <c r="B8" s="5" t="s">
        <v>16</v>
      </c>
      <c r="C8" s="5" t="s">
        <v>59</v>
      </c>
      <c r="D8" s="5" t="s">
        <v>67</v>
      </c>
      <c r="E8" s="5">
        <v>1</v>
      </c>
      <c r="F8" s="11"/>
      <c r="G8" s="5" t="s">
        <v>7</v>
      </c>
      <c r="I8" s="6" t="s">
        <v>17</v>
      </c>
      <c r="J8" s="16">
        <v>45641</v>
      </c>
      <c r="K8" s="15">
        <f ca="1">NETWORKDAYS(TODAY(),J8)</f>
        <v>15</v>
      </c>
      <c r="L8" s="15">
        <f ca="1">($J$2 - $J$3) / K8</f>
        <v>4.5333333333333332</v>
      </c>
    </row>
    <row r="9" spans="1:12">
      <c r="B9" s="5" t="s">
        <v>18</v>
      </c>
      <c r="C9" s="5" t="s">
        <v>59</v>
      </c>
      <c r="D9" s="5" t="s">
        <v>67</v>
      </c>
      <c r="E9" s="5">
        <v>1</v>
      </c>
      <c r="F9" s="11"/>
      <c r="G9" s="5" t="s">
        <v>7</v>
      </c>
      <c r="I9" s="12" t="s">
        <v>19</v>
      </c>
      <c r="J9" s="16">
        <v>45687</v>
      </c>
      <c r="K9" s="15">
        <f ca="1">NETWORKDAYS(TODAY(),J9)</f>
        <v>49</v>
      </c>
      <c r="L9" s="15">
        <f ca="1">($J$2 - $J$3) / K9</f>
        <v>1.3877551020408163</v>
      </c>
    </row>
    <row r="10" spans="1:12">
      <c r="B10" s="5" t="s">
        <v>20</v>
      </c>
      <c r="C10" s="5" t="s">
        <v>59</v>
      </c>
      <c r="D10" s="5" t="s">
        <v>67</v>
      </c>
      <c r="E10" s="5">
        <v>1</v>
      </c>
      <c r="F10" s="11"/>
      <c r="G10" s="5" t="s">
        <v>7</v>
      </c>
      <c r="I10" s="8" t="s">
        <v>21</v>
      </c>
      <c r="J10" s="16">
        <v>45689</v>
      </c>
      <c r="K10" s="15">
        <f t="shared" ref="K9:K10" ca="1" si="0">NETWORKDAYS(TODAY(),J10)</f>
        <v>50</v>
      </c>
      <c r="L10" s="15">
        <f ca="1">($J$2 - $J$3) / K10</f>
        <v>1.36</v>
      </c>
    </row>
    <row r="11" spans="1:12">
      <c r="B11" s="5" t="s">
        <v>22</v>
      </c>
      <c r="C11" s="5" t="s">
        <v>59</v>
      </c>
      <c r="D11" s="5" t="s">
        <v>67</v>
      </c>
      <c r="E11" s="5">
        <v>1</v>
      </c>
      <c r="F11" s="11"/>
      <c r="G11" s="5" t="s">
        <v>7</v>
      </c>
    </row>
    <row r="12" spans="1:12">
      <c r="B12" s="9" t="s">
        <v>23</v>
      </c>
      <c r="C12" s="5" t="s">
        <v>59</v>
      </c>
      <c r="D12" s="5" t="s">
        <v>68</v>
      </c>
      <c r="E12" s="5"/>
      <c r="F12" s="11"/>
      <c r="G12" s="5" t="s">
        <v>7</v>
      </c>
    </row>
    <row r="13" spans="1:12">
      <c r="B13" s="5" t="s">
        <v>46</v>
      </c>
      <c r="C13" s="5" t="s">
        <v>59</v>
      </c>
      <c r="D13" s="5" t="s">
        <v>68</v>
      </c>
      <c r="E13" s="5">
        <v>3</v>
      </c>
      <c r="F13" s="11"/>
      <c r="G13" s="5" t="s">
        <v>7</v>
      </c>
      <c r="I13" t="s">
        <v>54</v>
      </c>
    </row>
    <row r="14" spans="1:12">
      <c r="B14" s="5" t="s">
        <v>44</v>
      </c>
      <c r="C14" s="5" t="s">
        <v>59</v>
      </c>
      <c r="D14" s="5" t="s">
        <v>68</v>
      </c>
      <c r="E14" s="5">
        <v>3</v>
      </c>
      <c r="F14" s="11"/>
      <c r="G14" s="5" t="s">
        <v>7</v>
      </c>
      <c r="I14" t="s">
        <v>55</v>
      </c>
    </row>
    <row r="15" spans="1:12">
      <c r="B15" s="9" t="s">
        <v>24</v>
      </c>
      <c r="C15" s="5" t="s">
        <v>59</v>
      </c>
      <c r="D15" s="5" t="s">
        <v>65</v>
      </c>
      <c r="E15" s="5"/>
      <c r="F15" s="11"/>
      <c r="G15" s="5" t="s">
        <v>7</v>
      </c>
      <c r="I15" t="s">
        <v>56</v>
      </c>
    </row>
    <row r="16" spans="1:12">
      <c r="B16" s="5" t="s">
        <v>25</v>
      </c>
      <c r="C16" s="5" t="s">
        <v>59</v>
      </c>
      <c r="D16" s="5" t="s">
        <v>65</v>
      </c>
      <c r="E16" s="5">
        <v>1</v>
      </c>
      <c r="F16" s="11"/>
      <c r="G16" s="5" t="s">
        <v>7</v>
      </c>
      <c r="I16" t="s">
        <v>58</v>
      </c>
    </row>
    <row r="17" spans="2:9">
      <c r="B17" s="5" t="s">
        <v>26</v>
      </c>
      <c r="C17" s="5" t="s">
        <v>59</v>
      </c>
      <c r="D17" s="5" t="s">
        <v>65</v>
      </c>
      <c r="E17" s="5">
        <v>2</v>
      </c>
      <c r="F17" s="11"/>
      <c r="G17" s="5" t="s">
        <v>7</v>
      </c>
      <c r="I17" t="s">
        <v>57</v>
      </c>
    </row>
    <row r="18" spans="2:9">
      <c r="B18" s="5" t="s">
        <v>45</v>
      </c>
      <c r="C18" s="5" t="s">
        <v>59</v>
      </c>
      <c r="D18" s="5" t="s">
        <v>65</v>
      </c>
      <c r="E18" s="5">
        <v>3</v>
      </c>
      <c r="F18" s="11"/>
      <c r="G18" s="5" t="s">
        <v>7</v>
      </c>
    </row>
    <row r="19" spans="2:9">
      <c r="B19" s="9" t="s">
        <v>27</v>
      </c>
      <c r="C19" s="5" t="s">
        <v>59</v>
      </c>
      <c r="D19" s="5" t="s">
        <v>68</v>
      </c>
      <c r="E19" s="5"/>
      <c r="F19" s="11"/>
      <c r="G19" s="5" t="s">
        <v>7</v>
      </c>
    </row>
    <row r="20" spans="2:9">
      <c r="B20" s="5" t="s">
        <v>28</v>
      </c>
      <c r="C20" s="5" t="s">
        <v>59</v>
      </c>
      <c r="D20" s="5" t="s">
        <v>68</v>
      </c>
      <c r="E20" s="5">
        <v>2</v>
      </c>
      <c r="F20" s="11"/>
      <c r="G20" s="5" t="s">
        <v>7</v>
      </c>
    </row>
    <row r="21" spans="2:9">
      <c r="B21" s="9" t="s">
        <v>29</v>
      </c>
      <c r="C21" s="5" t="s">
        <v>59</v>
      </c>
      <c r="D21" s="5" t="s">
        <v>68</v>
      </c>
      <c r="E21" s="5"/>
      <c r="F21" s="11"/>
      <c r="G21" s="5" t="s">
        <v>7</v>
      </c>
    </row>
    <row r="22" spans="2:9">
      <c r="B22" s="5" t="s">
        <v>30</v>
      </c>
      <c r="C22" s="5" t="s">
        <v>59</v>
      </c>
      <c r="D22" s="5" t="s">
        <v>68</v>
      </c>
      <c r="E22" s="5">
        <v>2</v>
      </c>
      <c r="F22" s="11"/>
      <c r="G22" s="5" t="s">
        <v>7</v>
      </c>
    </row>
    <row r="23" spans="2:9">
      <c r="B23" s="5" t="s">
        <v>31</v>
      </c>
      <c r="C23" s="5" t="s">
        <v>59</v>
      </c>
      <c r="D23" s="5" t="s">
        <v>68</v>
      </c>
      <c r="E23" s="5">
        <v>2</v>
      </c>
      <c r="F23" s="11"/>
      <c r="G23" s="5" t="s">
        <v>7</v>
      </c>
    </row>
    <row r="24" spans="2:9">
      <c r="B24" s="5" t="s">
        <v>61</v>
      </c>
      <c r="C24" s="5" t="s">
        <v>60</v>
      </c>
      <c r="D24" s="5" t="s">
        <v>67</v>
      </c>
      <c r="E24" s="5">
        <v>2</v>
      </c>
      <c r="F24" s="11"/>
      <c r="G24" s="5" t="s">
        <v>7</v>
      </c>
    </row>
    <row r="25" spans="2:9">
      <c r="B25" s="5" t="s">
        <v>62</v>
      </c>
      <c r="C25" s="5" t="s">
        <v>60</v>
      </c>
      <c r="D25" s="5" t="s">
        <v>67</v>
      </c>
      <c r="E25" s="5">
        <v>2</v>
      </c>
      <c r="F25" s="11"/>
      <c r="G25" s="5" t="s">
        <v>7</v>
      </c>
    </row>
    <row r="26" spans="2:9">
      <c r="B26" s="5" t="s">
        <v>63</v>
      </c>
      <c r="C26" s="5" t="s">
        <v>60</v>
      </c>
      <c r="D26" s="5" t="s">
        <v>67</v>
      </c>
      <c r="E26" s="5">
        <v>2</v>
      </c>
      <c r="F26" s="11"/>
      <c r="G26" s="5" t="s">
        <v>7</v>
      </c>
    </row>
    <row r="27" spans="2:9">
      <c r="B27" s="9" t="s">
        <v>32</v>
      </c>
      <c r="C27" s="5" t="s">
        <v>60</v>
      </c>
      <c r="D27" s="5" t="s">
        <v>68</v>
      </c>
      <c r="E27" s="5"/>
      <c r="F27" s="11"/>
      <c r="G27" s="5" t="s">
        <v>7</v>
      </c>
    </row>
    <row r="28" spans="2:9">
      <c r="B28" s="5" t="s">
        <v>33</v>
      </c>
      <c r="C28" s="5" t="s">
        <v>60</v>
      </c>
      <c r="D28" s="5" t="s">
        <v>68</v>
      </c>
      <c r="E28" s="5">
        <v>2</v>
      </c>
      <c r="F28" s="11"/>
      <c r="G28" s="5" t="s">
        <v>7</v>
      </c>
    </row>
    <row r="29" spans="2:9">
      <c r="B29" s="5" t="s">
        <v>34</v>
      </c>
      <c r="C29" s="5" t="s">
        <v>60</v>
      </c>
      <c r="D29" s="5" t="s">
        <v>68</v>
      </c>
      <c r="E29" s="5">
        <v>2</v>
      </c>
      <c r="F29" s="11"/>
      <c r="G29" s="5" t="s">
        <v>7</v>
      </c>
    </row>
    <row r="30" spans="2:9">
      <c r="B30" s="5" t="s">
        <v>35</v>
      </c>
      <c r="C30" s="5" t="s">
        <v>60</v>
      </c>
      <c r="D30" s="5" t="s">
        <v>68</v>
      </c>
      <c r="E30" s="5">
        <v>2</v>
      </c>
      <c r="F30" s="11"/>
      <c r="G30" s="5" t="s">
        <v>7</v>
      </c>
      <c r="I30" s="1"/>
    </row>
    <row r="31" spans="2:9">
      <c r="B31" s="9" t="s">
        <v>36</v>
      </c>
      <c r="C31" s="5" t="s">
        <v>59</v>
      </c>
      <c r="D31" s="5" t="s">
        <v>67</v>
      </c>
      <c r="E31" s="5"/>
      <c r="F31" s="11"/>
      <c r="G31" s="5" t="s">
        <v>7</v>
      </c>
      <c r="I31" s="1"/>
    </row>
    <row r="32" spans="2:9">
      <c r="B32" s="14" t="s">
        <v>48</v>
      </c>
      <c r="C32" s="5" t="s">
        <v>59</v>
      </c>
      <c r="D32" s="5" t="s">
        <v>67</v>
      </c>
      <c r="E32" s="5">
        <v>3</v>
      </c>
      <c r="F32" s="11"/>
      <c r="G32" s="5"/>
      <c r="I32" s="1"/>
    </row>
    <row r="33" spans="2:9">
      <c r="B33" s="5" t="s">
        <v>37</v>
      </c>
      <c r="C33" s="5" t="s">
        <v>59</v>
      </c>
      <c r="D33" s="5" t="s">
        <v>67</v>
      </c>
      <c r="E33" s="5">
        <v>2</v>
      </c>
      <c r="F33" s="11"/>
      <c r="G33" s="5" t="s">
        <v>7</v>
      </c>
      <c r="I33" s="1"/>
    </row>
    <row r="34" spans="2:9">
      <c r="B34" s="5" t="s">
        <v>47</v>
      </c>
      <c r="C34" s="5" t="s">
        <v>59</v>
      </c>
      <c r="D34" s="5" t="s">
        <v>67</v>
      </c>
      <c r="E34" s="5">
        <v>3</v>
      </c>
      <c r="F34" s="11"/>
      <c r="G34" s="5" t="s">
        <v>7</v>
      </c>
      <c r="I34" s="1"/>
    </row>
    <row r="35" spans="2:9">
      <c r="B35" s="9" t="s">
        <v>38</v>
      </c>
      <c r="C35" s="5" t="s">
        <v>59</v>
      </c>
      <c r="D35" s="5" t="s">
        <v>67</v>
      </c>
      <c r="E35" s="5"/>
      <c r="F35" s="11"/>
      <c r="G35" s="5" t="s">
        <v>7</v>
      </c>
    </row>
    <row r="36" spans="2:9">
      <c r="B36" s="5" t="s">
        <v>39</v>
      </c>
      <c r="C36" s="5" t="s">
        <v>59</v>
      </c>
      <c r="D36" s="5" t="s">
        <v>67</v>
      </c>
      <c r="E36" s="5">
        <v>3</v>
      </c>
      <c r="F36" s="11"/>
      <c r="G36" s="5" t="s">
        <v>7</v>
      </c>
    </row>
    <row r="37" spans="2:9">
      <c r="B37" s="5" t="s">
        <v>40</v>
      </c>
      <c r="C37" s="5" t="s">
        <v>59</v>
      </c>
      <c r="D37" s="5" t="s">
        <v>67</v>
      </c>
      <c r="E37" s="5">
        <v>3</v>
      </c>
      <c r="F37" s="11"/>
      <c r="G37" s="5" t="s">
        <v>7</v>
      </c>
    </row>
    <row r="38" spans="2:9">
      <c r="B38" s="5" t="s">
        <v>41</v>
      </c>
      <c r="C38" s="5" t="s">
        <v>59</v>
      </c>
      <c r="D38" s="5" t="s">
        <v>67</v>
      </c>
      <c r="E38" s="5">
        <v>3</v>
      </c>
      <c r="F38" s="11"/>
      <c r="G38" s="5" t="s">
        <v>7</v>
      </c>
    </row>
    <row r="39" spans="2:9">
      <c r="B39" s="9" t="s">
        <v>42</v>
      </c>
      <c r="C39" s="5" t="s">
        <v>59</v>
      </c>
      <c r="D39" s="5" t="s">
        <v>67</v>
      </c>
      <c r="E39" s="5"/>
      <c r="F39" s="11"/>
      <c r="G39" s="5" t="s">
        <v>7</v>
      </c>
    </row>
    <row r="40" spans="2:9">
      <c r="B40" s="5" t="s">
        <v>52</v>
      </c>
      <c r="C40" s="5" t="s">
        <v>59</v>
      </c>
      <c r="D40" s="5" t="s">
        <v>67</v>
      </c>
      <c r="E40" s="5">
        <v>3</v>
      </c>
      <c r="F40" s="11"/>
      <c r="G40" s="5" t="s">
        <v>7</v>
      </c>
    </row>
    <row r="41" spans="2:9">
      <c r="B41" s="9" t="s">
        <v>43</v>
      </c>
      <c r="C41" s="5" t="s">
        <v>59</v>
      </c>
      <c r="D41" s="5" t="s">
        <v>66</v>
      </c>
      <c r="E41" s="5">
        <v>4</v>
      </c>
      <c r="F41" s="11"/>
      <c r="G41" s="5" t="s">
        <v>7</v>
      </c>
    </row>
  </sheetData>
  <phoneticPr fontId="1"/>
  <dataValidations count="2">
    <dataValidation type="list" allowBlank="1" showInputMessage="1" showErrorMessage="1" sqref="C3:C41" xr:uid="{8C3E05A2-1EDB-4575-ADC5-4FBC43D84577}">
      <formula1>"S,A,B,C"</formula1>
    </dataValidation>
    <dataValidation type="list" allowBlank="1" showInputMessage="1" showErrorMessage="1" sqref="D3:D41" xr:uid="{BF5DB8B7-C127-42B1-A95C-857BD093B02E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16A-AB4E-4A13-9F21-160622B0E0F0}">
  <dimension ref="B2:K32"/>
  <sheetViews>
    <sheetView zoomScaleNormal="100" workbookViewId="0">
      <selection activeCell="J3" sqref="J3"/>
    </sheetView>
  </sheetViews>
  <sheetFormatPr defaultColWidth="5.5" defaultRowHeight="18.75"/>
  <cols>
    <col min="1" max="1" width="4.25" customWidth="1"/>
    <col min="2" max="2" width="24.125" customWidth="1"/>
    <col min="3" max="3" width="21.125" customWidth="1"/>
    <col min="4" max="5" width="10.375" customWidth="1"/>
    <col min="6" max="7" width="15.75" customWidth="1"/>
    <col min="8" max="10" width="10.375" customWidth="1"/>
  </cols>
  <sheetData>
    <row r="2" spans="2:11">
      <c r="B2" s="9" t="s">
        <v>69</v>
      </c>
      <c r="C2" s="2" t="s">
        <v>70</v>
      </c>
      <c r="D2" s="17" t="s">
        <v>53</v>
      </c>
      <c r="E2" s="17" t="s">
        <v>64</v>
      </c>
      <c r="F2" s="19" t="s">
        <v>117</v>
      </c>
      <c r="G2" s="13" t="s">
        <v>116</v>
      </c>
      <c r="H2" s="4" t="s">
        <v>4</v>
      </c>
    </row>
    <row r="3" spans="2:11">
      <c r="B3" s="9" t="s">
        <v>107</v>
      </c>
      <c r="C3" s="5"/>
      <c r="D3" s="5" t="s">
        <v>59</v>
      </c>
      <c r="E3" s="11" t="s">
        <v>65</v>
      </c>
      <c r="F3" s="20">
        <v>2</v>
      </c>
      <c r="G3" s="18"/>
      <c r="H3" s="5" t="s">
        <v>115</v>
      </c>
      <c r="J3" s="21" t="s">
        <v>118</v>
      </c>
      <c r="K3" s="20">
        <f>SUBTOTAL(9,F:F)</f>
        <v>36</v>
      </c>
    </row>
    <row r="4" spans="2:11">
      <c r="B4" s="9" t="s">
        <v>108</v>
      </c>
      <c r="C4" s="5"/>
      <c r="D4" s="5" t="s">
        <v>59</v>
      </c>
      <c r="E4" s="11" t="s">
        <v>65</v>
      </c>
      <c r="F4" s="20">
        <v>2</v>
      </c>
      <c r="G4" s="18"/>
      <c r="H4" s="5" t="s">
        <v>115</v>
      </c>
    </row>
    <row r="5" spans="2:11">
      <c r="B5" s="9" t="s">
        <v>71</v>
      </c>
      <c r="C5" s="5" t="s">
        <v>81</v>
      </c>
      <c r="D5" s="5" t="s">
        <v>59</v>
      </c>
      <c r="E5" s="11" t="s">
        <v>67</v>
      </c>
      <c r="F5" s="20">
        <v>0.5</v>
      </c>
      <c r="G5" s="18"/>
      <c r="H5" s="5" t="s">
        <v>115</v>
      </c>
    </row>
    <row r="6" spans="2:11">
      <c r="B6" s="9" t="s">
        <v>71</v>
      </c>
      <c r="C6" s="5" t="s">
        <v>82</v>
      </c>
      <c r="D6" s="5" t="s">
        <v>59</v>
      </c>
      <c r="E6" s="11" t="s">
        <v>67</v>
      </c>
      <c r="F6" s="20">
        <v>0.5</v>
      </c>
      <c r="G6" s="18"/>
      <c r="H6" s="5" t="s">
        <v>115</v>
      </c>
    </row>
    <row r="7" spans="2:11">
      <c r="B7" s="9" t="s">
        <v>71</v>
      </c>
      <c r="C7" s="5" t="s">
        <v>83</v>
      </c>
      <c r="D7" s="5" t="s">
        <v>59</v>
      </c>
      <c r="E7" s="11" t="s">
        <v>67</v>
      </c>
      <c r="F7" s="20">
        <v>0.5</v>
      </c>
      <c r="G7" s="18"/>
      <c r="H7" s="5" t="s">
        <v>115</v>
      </c>
    </row>
    <row r="8" spans="2:11">
      <c r="B8" s="9" t="s">
        <v>71</v>
      </c>
      <c r="C8" s="5" t="s">
        <v>84</v>
      </c>
      <c r="D8" s="5" t="s">
        <v>59</v>
      </c>
      <c r="E8" s="11" t="s">
        <v>67</v>
      </c>
      <c r="F8" s="20">
        <v>0.5</v>
      </c>
      <c r="G8" s="18"/>
      <c r="H8" s="5" t="s">
        <v>115</v>
      </c>
    </row>
    <row r="9" spans="2:11">
      <c r="B9" s="9" t="s">
        <v>71</v>
      </c>
      <c r="C9" s="5" t="s">
        <v>85</v>
      </c>
      <c r="D9" s="5" t="s">
        <v>59</v>
      </c>
      <c r="E9" s="11" t="s">
        <v>67</v>
      </c>
      <c r="F9" s="20">
        <v>0.5</v>
      </c>
      <c r="G9" s="18"/>
      <c r="H9" s="5" t="s">
        <v>115</v>
      </c>
    </row>
    <row r="10" spans="2:11">
      <c r="B10" s="9" t="s">
        <v>71</v>
      </c>
      <c r="C10" s="5" t="s">
        <v>79</v>
      </c>
      <c r="D10" s="5" t="s">
        <v>59</v>
      </c>
      <c r="E10" s="11" t="s">
        <v>67</v>
      </c>
      <c r="F10" s="20">
        <v>0.5</v>
      </c>
      <c r="G10" s="18"/>
      <c r="H10" s="5" t="s">
        <v>115</v>
      </c>
    </row>
    <row r="11" spans="2:11">
      <c r="B11" s="9" t="s">
        <v>72</v>
      </c>
      <c r="C11" s="5" t="s">
        <v>86</v>
      </c>
      <c r="D11" s="5" t="s">
        <v>59</v>
      </c>
      <c r="E11" s="11" t="s">
        <v>68</v>
      </c>
      <c r="F11" s="20">
        <v>1</v>
      </c>
      <c r="G11" s="18"/>
      <c r="H11" s="5" t="s">
        <v>115</v>
      </c>
    </row>
    <row r="12" spans="2:11">
      <c r="B12" s="9" t="s">
        <v>72</v>
      </c>
      <c r="C12" s="5" t="s">
        <v>87</v>
      </c>
      <c r="D12" s="5" t="s">
        <v>59</v>
      </c>
      <c r="E12" s="11" t="s">
        <v>68</v>
      </c>
      <c r="F12" s="20">
        <v>1</v>
      </c>
      <c r="G12" s="18"/>
      <c r="H12" s="5" t="s">
        <v>115</v>
      </c>
    </row>
    <row r="13" spans="2:11">
      <c r="B13" s="9" t="s">
        <v>73</v>
      </c>
      <c r="C13" s="5" t="s">
        <v>88</v>
      </c>
      <c r="D13" s="5" t="s">
        <v>59</v>
      </c>
      <c r="E13" s="11" t="s">
        <v>65</v>
      </c>
      <c r="F13" s="20">
        <v>0.5</v>
      </c>
      <c r="G13" s="18">
        <v>0.5</v>
      </c>
      <c r="H13" s="5" t="s">
        <v>119</v>
      </c>
    </row>
    <row r="14" spans="2:11">
      <c r="B14" s="9" t="s">
        <v>73</v>
      </c>
      <c r="C14" s="5" t="s">
        <v>89</v>
      </c>
      <c r="D14" s="5" t="s">
        <v>59</v>
      </c>
      <c r="E14" s="11" t="s">
        <v>65</v>
      </c>
      <c r="F14" s="20">
        <v>0.5</v>
      </c>
      <c r="G14" s="18">
        <v>0.5</v>
      </c>
      <c r="H14" s="5" t="s">
        <v>119</v>
      </c>
    </row>
    <row r="15" spans="2:11">
      <c r="B15" s="9" t="s">
        <v>73</v>
      </c>
      <c r="C15" s="5" t="s">
        <v>90</v>
      </c>
      <c r="D15" s="5" t="s">
        <v>59</v>
      </c>
      <c r="E15" s="11" t="s">
        <v>65</v>
      </c>
      <c r="F15" s="20">
        <v>1</v>
      </c>
      <c r="G15" s="18">
        <v>0.5</v>
      </c>
      <c r="H15" s="5" t="s">
        <v>120</v>
      </c>
    </row>
    <row r="16" spans="2:11">
      <c r="B16" s="9" t="s">
        <v>74</v>
      </c>
      <c r="C16" s="5" t="s">
        <v>91</v>
      </c>
      <c r="D16" s="5" t="s">
        <v>59</v>
      </c>
      <c r="E16" s="11" t="s">
        <v>68</v>
      </c>
      <c r="F16" s="20">
        <v>1</v>
      </c>
      <c r="G16" s="18"/>
      <c r="H16" s="5" t="s">
        <v>115</v>
      </c>
    </row>
    <row r="17" spans="2:10">
      <c r="B17" s="9" t="s">
        <v>75</v>
      </c>
      <c r="C17" s="5" t="s">
        <v>92</v>
      </c>
      <c r="D17" s="5" t="s">
        <v>59</v>
      </c>
      <c r="E17" s="11" t="s">
        <v>68</v>
      </c>
      <c r="F17" s="20">
        <v>1</v>
      </c>
      <c r="G17" s="18"/>
      <c r="H17" s="5" t="s">
        <v>115</v>
      </c>
    </row>
    <row r="18" spans="2:10">
      <c r="B18" s="9" t="s">
        <v>75</v>
      </c>
      <c r="C18" s="5" t="s">
        <v>93</v>
      </c>
      <c r="D18" s="5" t="s">
        <v>59</v>
      </c>
      <c r="E18" s="11" t="s">
        <v>68</v>
      </c>
      <c r="F18" s="20">
        <v>1</v>
      </c>
      <c r="G18" s="18"/>
      <c r="H18" s="5" t="s">
        <v>115</v>
      </c>
    </row>
    <row r="19" spans="2:10">
      <c r="B19" s="9" t="s">
        <v>75</v>
      </c>
      <c r="C19" s="5" t="s">
        <v>94</v>
      </c>
      <c r="D19" s="5" t="s">
        <v>60</v>
      </c>
      <c r="E19" s="11" t="s">
        <v>67</v>
      </c>
      <c r="F19" s="20">
        <v>1</v>
      </c>
      <c r="G19" s="18"/>
      <c r="H19" s="5" t="s">
        <v>115</v>
      </c>
    </row>
    <row r="20" spans="2:10">
      <c r="B20" s="9" t="s">
        <v>75</v>
      </c>
      <c r="C20" s="5" t="s">
        <v>95</v>
      </c>
      <c r="D20" s="5" t="s">
        <v>60</v>
      </c>
      <c r="E20" s="11" t="s">
        <v>67</v>
      </c>
      <c r="F20" s="20">
        <v>1</v>
      </c>
      <c r="G20" s="18"/>
      <c r="H20" s="5" t="s">
        <v>115</v>
      </c>
    </row>
    <row r="21" spans="2:10">
      <c r="B21" s="9" t="s">
        <v>75</v>
      </c>
      <c r="C21" s="5" t="s">
        <v>96</v>
      </c>
      <c r="D21" s="5" t="s">
        <v>60</v>
      </c>
      <c r="E21" s="11" t="s">
        <v>67</v>
      </c>
      <c r="F21" s="20">
        <v>1</v>
      </c>
      <c r="G21" s="18"/>
      <c r="H21" s="5" t="s">
        <v>115</v>
      </c>
    </row>
    <row r="22" spans="2:10">
      <c r="B22" s="9" t="s">
        <v>76</v>
      </c>
      <c r="C22" s="5" t="s">
        <v>97</v>
      </c>
      <c r="D22" s="5" t="s">
        <v>60</v>
      </c>
      <c r="E22" s="11" t="s">
        <v>68</v>
      </c>
      <c r="F22" s="20">
        <v>1</v>
      </c>
      <c r="G22" s="18"/>
      <c r="H22" s="5" t="s">
        <v>115</v>
      </c>
    </row>
    <row r="23" spans="2:10">
      <c r="B23" s="9" t="s">
        <v>76</v>
      </c>
      <c r="C23" s="5" t="s">
        <v>98</v>
      </c>
      <c r="D23" s="5" t="s">
        <v>60</v>
      </c>
      <c r="E23" s="11" t="s">
        <v>68</v>
      </c>
      <c r="F23" s="20">
        <v>1</v>
      </c>
      <c r="G23" s="18"/>
      <c r="H23" s="5" t="s">
        <v>115</v>
      </c>
    </row>
    <row r="24" spans="2:10">
      <c r="B24" s="9" t="s">
        <v>76</v>
      </c>
      <c r="C24" s="5" t="s">
        <v>99</v>
      </c>
      <c r="D24" s="5" t="s">
        <v>60</v>
      </c>
      <c r="E24" s="11" t="s">
        <v>68</v>
      </c>
      <c r="F24" s="20">
        <v>1</v>
      </c>
      <c r="G24" s="18"/>
      <c r="H24" s="5" t="s">
        <v>115</v>
      </c>
      <c r="J24" s="1"/>
    </row>
    <row r="25" spans="2:10">
      <c r="B25" s="9" t="s">
        <v>77</v>
      </c>
      <c r="C25" s="14" t="s">
        <v>100</v>
      </c>
      <c r="D25" s="5" t="s">
        <v>59</v>
      </c>
      <c r="E25" s="11" t="s">
        <v>67</v>
      </c>
      <c r="F25" s="20">
        <v>2</v>
      </c>
      <c r="G25" s="18"/>
      <c r="H25" s="5" t="s">
        <v>115</v>
      </c>
      <c r="J25" s="1"/>
    </row>
    <row r="26" spans="2:10">
      <c r="B26" s="9" t="s">
        <v>77</v>
      </c>
      <c r="C26" s="5" t="s">
        <v>101</v>
      </c>
      <c r="D26" s="5" t="s">
        <v>59</v>
      </c>
      <c r="E26" s="11" t="s">
        <v>67</v>
      </c>
      <c r="F26" s="20">
        <v>2</v>
      </c>
      <c r="G26" s="18"/>
      <c r="H26" s="5" t="s">
        <v>115</v>
      </c>
      <c r="J26" s="1"/>
    </row>
    <row r="27" spans="2:10">
      <c r="B27" s="9" t="s">
        <v>77</v>
      </c>
      <c r="C27" s="5" t="s">
        <v>102</v>
      </c>
      <c r="D27" s="5" t="s">
        <v>59</v>
      </c>
      <c r="E27" s="11" t="s">
        <v>67</v>
      </c>
      <c r="F27" s="20">
        <v>2</v>
      </c>
      <c r="G27" s="18"/>
      <c r="H27" s="5" t="s">
        <v>115</v>
      </c>
      <c r="J27" s="1"/>
    </row>
    <row r="28" spans="2:10">
      <c r="B28" s="9" t="s">
        <v>78</v>
      </c>
      <c r="C28" s="5" t="s">
        <v>103</v>
      </c>
      <c r="D28" s="5" t="s">
        <v>59</v>
      </c>
      <c r="E28" s="11" t="s">
        <v>67</v>
      </c>
      <c r="F28" s="20">
        <v>2</v>
      </c>
      <c r="G28" s="18"/>
      <c r="H28" s="5" t="s">
        <v>115</v>
      </c>
    </row>
    <row r="29" spans="2:10">
      <c r="B29" s="9" t="s">
        <v>78</v>
      </c>
      <c r="C29" s="5" t="s">
        <v>104</v>
      </c>
      <c r="D29" s="5" t="s">
        <v>59</v>
      </c>
      <c r="E29" s="11" t="s">
        <v>67</v>
      </c>
      <c r="F29" s="20">
        <v>2</v>
      </c>
      <c r="G29" s="18"/>
      <c r="H29" s="5" t="s">
        <v>115</v>
      </c>
    </row>
    <row r="30" spans="2:10">
      <c r="B30" s="9" t="s">
        <v>78</v>
      </c>
      <c r="C30" s="5" t="s">
        <v>105</v>
      </c>
      <c r="D30" s="5" t="s">
        <v>59</v>
      </c>
      <c r="E30" s="11" t="s">
        <v>67</v>
      </c>
      <c r="F30" s="20">
        <v>2</v>
      </c>
      <c r="G30" s="18"/>
      <c r="H30" s="5" t="s">
        <v>120</v>
      </c>
    </row>
    <row r="31" spans="2:10">
      <c r="B31" s="9" t="s">
        <v>79</v>
      </c>
      <c r="C31" s="5" t="s">
        <v>106</v>
      </c>
      <c r="D31" s="5" t="s">
        <v>59</v>
      </c>
      <c r="E31" s="11" t="s">
        <v>67</v>
      </c>
      <c r="F31" s="20">
        <v>2</v>
      </c>
      <c r="G31" s="18"/>
      <c r="H31" s="5" t="s">
        <v>115</v>
      </c>
    </row>
    <row r="32" spans="2:10">
      <c r="B32" s="9" t="s">
        <v>80</v>
      </c>
      <c r="C32" s="5"/>
      <c r="D32" s="5" t="s">
        <v>59</v>
      </c>
      <c r="E32" s="11" t="s">
        <v>66</v>
      </c>
      <c r="F32" s="20">
        <v>2</v>
      </c>
      <c r="G32" s="18"/>
      <c r="H32" s="5" t="s">
        <v>115</v>
      </c>
    </row>
  </sheetData>
  <phoneticPr fontId="1"/>
  <dataValidations count="3">
    <dataValidation type="list" allowBlank="1" showInputMessage="1" showErrorMessage="1" sqref="E3:E32" xr:uid="{D00D613F-3FDD-4BD5-A35E-61F89E98BE95}">
      <formula1>"プロト,α,β,マスター"</formula1>
    </dataValidation>
    <dataValidation type="list" allowBlank="1" showInputMessage="1" showErrorMessage="1" sqref="D3:D32" xr:uid="{C255473B-8EA8-4AFB-AE29-9E717D296069}">
      <formula1>"S,A,B,C"</formula1>
    </dataValidation>
    <dataValidation type="list" allowBlank="1" showInputMessage="1" showErrorMessage="1" sqref="H3:H32" xr:uid="{6BAA9647-EF0F-4CF2-84F7-9FD4F341E3DF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DA8-3392-4F2C-9A15-98B6004DEE30}">
  <dimension ref="B2:G17"/>
  <sheetViews>
    <sheetView zoomScale="130" zoomScaleNormal="130" workbookViewId="0">
      <selection activeCell="G8" sqref="G8"/>
    </sheetView>
  </sheetViews>
  <sheetFormatPr defaultRowHeight="18.75"/>
  <cols>
    <col min="2" max="5" width="14.5" customWidth="1"/>
    <col min="6" max="6" width="8.5" customWidth="1"/>
    <col min="7" max="7" width="23.5" customWidth="1"/>
  </cols>
  <sheetData>
    <row r="2" spans="2:7">
      <c r="B2" s="6" t="s">
        <v>5</v>
      </c>
      <c r="C2">
        <f>SUM(作業工数見積もり!F3:F32)</f>
        <v>36</v>
      </c>
      <c r="G2" t="s">
        <v>109</v>
      </c>
    </row>
    <row r="3" spans="2:7">
      <c r="B3" s="7" t="s">
        <v>8</v>
      </c>
      <c r="C3" s="15">
        <f>SUMIF(作業工数見積もり!H3,"完了",作業工数見積もり!H32)</f>
        <v>0</v>
      </c>
      <c r="D3" s="15" t="s">
        <v>49</v>
      </c>
      <c r="E3" s="15"/>
      <c r="G3" t="s">
        <v>110</v>
      </c>
    </row>
    <row r="4" spans="2:7">
      <c r="B4" s="8" t="s">
        <v>10</v>
      </c>
      <c r="C4" s="15">
        <f ca="1">NETWORKDAYS(C5,C6)</f>
        <v>17</v>
      </c>
      <c r="D4" s="15">
        <f ca="1" xml:space="preserve"> C3 / C4</f>
        <v>0</v>
      </c>
      <c r="E4" s="15"/>
      <c r="G4" t="s">
        <v>111</v>
      </c>
    </row>
    <row r="5" spans="2:7">
      <c r="B5" s="9" t="s">
        <v>12</v>
      </c>
      <c r="C5" s="16">
        <f>DATE(2024,11,1)</f>
        <v>45597</v>
      </c>
      <c r="D5" s="15"/>
      <c r="E5" s="15"/>
      <c r="G5" t="s">
        <v>112</v>
      </c>
    </row>
    <row r="6" spans="2:7">
      <c r="B6" s="10" t="s">
        <v>14</v>
      </c>
      <c r="C6" s="16">
        <f ca="1">TODAY()</f>
        <v>45621</v>
      </c>
      <c r="D6" s="15"/>
      <c r="E6" s="15"/>
      <c r="G6" t="s">
        <v>113</v>
      </c>
    </row>
    <row r="7" spans="2:7">
      <c r="C7" s="15"/>
      <c r="D7" s="15" t="s">
        <v>50</v>
      </c>
      <c r="E7" s="15" t="s">
        <v>51</v>
      </c>
      <c r="G7" t="s">
        <v>114</v>
      </c>
    </row>
    <row r="8" spans="2:7">
      <c r="B8" s="6" t="s">
        <v>17</v>
      </c>
      <c r="C8" s="16">
        <v>45641</v>
      </c>
      <c r="D8" s="15">
        <f ca="1">NETWORKDAYS(TODAY(),C8)</f>
        <v>15</v>
      </c>
      <c r="E8" s="15">
        <f ca="1">($C$2 - $C$3) / D8</f>
        <v>2.4</v>
      </c>
    </row>
    <row r="9" spans="2:7">
      <c r="B9" s="12" t="s">
        <v>19</v>
      </c>
      <c r="C9" s="16">
        <v>45321</v>
      </c>
      <c r="D9" s="15">
        <v>44</v>
      </c>
      <c r="E9" s="15">
        <f>($C$2 - $C$3) / D9</f>
        <v>0.81818181818181823</v>
      </c>
    </row>
    <row r="10" spans="2:7">
      <c r="B10" s="8" t="s">
        <v>21</v>
      </c>
      <c r="C10" s="16">
        <v>45323</v>
      </c>
      <c r="D10" s="15">
        <v>55</v>
      </c>
      <c r="E10" s="15">
        <f>($C$2 - $C$3) / D10</f>
        <v>0.65454545454545454</v>
      </c>
    </row>
    <row r="13" spans="2:7">
      <c r="B13" t="s">
        <v>54</v>
      </c>
    </row>
    <row r="14" spans="2:7">
      <c r="B14" t="s">
        <v>55</v>
      </c>
    </row>
    <row r="15" spans="2:7">
      <c r="B15" t="s">
        <v>56</v>
      </c>
    </row>
    <row r="16" spans="2:7">
      <c r="B16" t="s">
        <v>58</v>
      </c>
    </row>
    <row r="17" spans="2:2">
      <c r="B17" t="s">
        <v>57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コスト表_元データ</vt:lpstr>
      <vt:lpstr>作業工数見積もり</vt:lpstr>
      <vt:lpstr>メモ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ふゲだく</cp:lastModifiedBy>
  <cp:revision/>
  <dcterms:created xsi:type="dcterms:W3CDTF">2015-06-05T18:19:34Z</dcterms:created>
  <dcterms:modified xsi:type="dcterms:W3CDTF">2024-11-25T08:40:25Z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