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ko2447015\Documents\GitHub\GrappleKing\"/>
    </mc:Choice>
  </mc:AlternateContent>
  <xr:revisionPtr revIDLastSave="0" documentId="13_ncr:1_{804D0334-5785-410C-ABA6-44D7E3A488BC}" xr6:coauthVersionLast="47" xr6:coauthVersionMax="47" xr10:uidLastSave="{00000000-0000-0000-0000-000000000000}"/>
  <bookViews>
    <workbookView xWindow="4770" yWindow="810" windowWidth="21180" windowHeight="13470" xr2:uid="{00000000-000D-0000-FFFF-FFFF00000000}"/>
  </bookViews>
  <sheets>
    <sheet name="コスト表_進捗詳細" sheetId="1" r:id="rId1"/>
    <sheet name="コスト表_作業状況" sheetId="6" r:id="rId2"/>
    <sheet name="作業工数見積もり" sheetId="4" r:id="rId3"/>
    <sheet name="メモ" sheetId="5" r:id="rId4"/>
  </sheets>
  <definedNames>
    <definedName name="_xlnm._FilterDatabase" localSheetId="0" hidden="1">コスト表_進捗詳細!$A$2:$G$35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6" l="1"/>
  <c r="D10" i="6"/>
  <c r="D9" i="6"/>
  <c r="D8" i="6"/>
  <c r="C6" i="6"/>
  <c r="C3" i="6"/>
  <c r="C12" i="6" s="1"/>
  <c r="C2" i="6"/>
  <c r="K3" i="4"/>
  <c r="D8" i="5"/>
  <c r="C6" i="5"/>
  <c r="C5" i="5"/>
  <c r="C3" i="5"/>
  <c r="C2" i="5"/>
  <c r="C4" i="6" l="1"/>
  <c r="D4" i="6" s="1"/>
  <c r="E10" i="6"/>
  <c r="E8" i="6"/>
  <c r="E9" i="6"/>
  <c r="E10" i="5"/>
  <c r="C4" i="5"/>
  <c r="D4" i="5" s="1"/>
  <c r="E8" i="5"/>
  <c r="E9" i="5"/>
</calcChain>
</file>

<file path=xl/sharedStrings.xml><?xml version="1.0" encoding="utf-8"?>
<sst xmlns="http://schemas.openxmlformats.org/spreadsheetml/2006/main" count="367" uniqueCount="92">
  <si>
    <t>1コスト:3時間 (1日は基本2コスト)</t>
  </si>
  <si>
    <t>コスト</t>
    <phoneticPr fontId="1"/>
  </si>
  <si>
    <t>実コスト</t>
    <rPh sb="0" eb="1">
      <t>ジツ</t>
    </rPh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</si>
  <si>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</si>
  <si>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</si>
  <si>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消化コスト</t>
    <rPh sb="0" eb="2">
      <t>ショウカ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</si>
  <si>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</si>
  <si>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開始日</t>
    <rPh sb="0" eb="3">
      <t>カイシビ</t>
    </rPh>
    <phoneticPr fontId="1"/>
  </si>
  <si>
    <t>今日の日付</t>
    <rPh sb="0" eb="2">
      <t>キョウ</t>
    </rPh>
    <rPh sb="3" eb="5">
      <t>ヒヅケ</t>
    </rPh>
    <phoneticPr fontId="1"/>
  </si>
  <si>
    <t>理想</t>
    <rPh sb="0" eb="2">
      <t>リソウ</t>
    </rPh>
    <phoneticPr fontId="1"/>
  </si>
  <si>
    <t>デッドライン</t>
    <phoneticPr fontId="1"/>
  </si>
  <si>
    <t>真実のデッドライン</t>
    <rPh sb="0" eb="2">
      <t>シンジツ</t>
    </rPh>
    <phoneticPr fontId="1"/>
  </si>
  <si>
    <t>消費コスト / 日数</t>
  </si>
  <si>
    <t>残り日数(土日除く)</t>
  </si>
  <si>
    <t>一日の消費コスト</t>
  </si>
  <si>
    <t>優先度</t>
    <rPh sb="0" eb="3">
      <t>ユウセンド</t>
    </rPh>
    <phoneticPr fontId="1"/>
  </si>
  <si>
    <t>優先度について</t>
    <rPh sb="0" eb="3">
      <t>ユウセンド</t>
    </rPh>
    <phoneticPr fontId="1"/>
  </si>
  <si>
    <t>S…実装が必須</t>
    <rPh sb="2" eb="4">
      <t>ジッソウ</t>
    </rPh>
    <rPh sb="5" eb="7">
      <t>ヒッス</t>
    </rPh>
    <phoneticPr fontId="1"/>
  </si>
  <si>
    <t>A…重要な要素</t>
    <rPh sb="2" eb="4">
      <t>ジュウヨウ</t>
    </rPh>
    <rPh sb="5" eb="7">
      <t>ヨウソ</t>
    </rPh>
    <phoneticPr fontId="1"/>
  </si>
  <si>
    <t>C…なくても問題ない</t>
    <rPh sb="6" eb="8">
      <t>モンダイ</t>
    </rPh>
    <phoneticPr fontId="1"/>
  </si>
  <si>
    <t>B…なくても問題ないがあるといい</t>
    <rPh sb="6" eb="8">
      <t>モンダイ</t>
    </rPh>
    <phoneticPr fontId="1"/>
  </si>
  <si>
    <t>S</t>
  </si>
  <si>
    <t>A</t>
  </si>
  <si>
    <t>バージョン</t>
    <phoneticPr fontId="1"/>
  </si>
  <si>
    <t>プロト</t>
  </si>
  <si>
    <t>マスター</t>
  </si>
  <si>
    <t>β</t>
  </si>
  <si>
    <t>α</t>
  </si>
  <si>
    <t>概要</t>
    <rPh sb="0" eb="2">
      <t>ガイヨウ</t>
    </rPh>
    <phoneticPr fontId="1"/>
  </si>
  <si>
    <t>詳細</t>
    <rPh sb="0" eb="2">
      <t>ショウサイ</t>
    </rPh>
    <phoneticPr fontId="1"/>
  </si>
  <si>
    <t>アルファ素材集め</t>
    <rPh sb="4" eb="6">
      <t>ソザイ</t>
    </rPh>
    <rPh sb="6" eb="7">
      <t>アツ</t>
    </rPh>
    <phoneticPr fontId="1"/>
  </si>
  <si>
    <t>当たり判定</t>
    <rPh sb="0" eb="1">
      <t>ア</t>
    </rPh>
    <rPh sb="3" eb="5">
      <t>ハンテイ</t>
    </rPh>
    <phoneticPr fontId="1"/>
  </si>
  <si>
    <t>プレイヤー</t>
    <phoneticPr fontId="1"/>
  </si>
  <si>
    <t>アニメーション処理</t>
    <rPh sb="7" eb="9">
      <t>ショリ</t>
    </rPh>
    <phoneticPr fontId="1"/>
  </si>
  <si>
    <t>マップ</t>
    <phoneticPr fontId="1"/>
  </si>
  <si>
    <t>音処理</t>
    <rPh sb="0" eb="3">
      <t>オトショリ</t>
    </rPh>
    <phoneticPr fontId="1"/>
  </si>
  <si>
    <t>UI</t>
    <phoneticPr fontId="1"/>
  </si>
  <si>
    <t>UX</t>
    <phoneticPr fontId="1"/>
  </si>
  <si>
    <t>エフェクト</t>
    <phoneticPr fontId="1"/>
  </si>
  <si>
    <t>ビルドテスト</t>
    <phoneticPr fontId="1"/>
  </si>
  <si>
    <t>モデル</t>
    <phoneticPr fontId="1"/>
  </si>
  <si>
    <t>UI素材</t>
    <rPh sb="2" eb="4">
      <t>ソザイ</t>
    </rPh>
    <phoneticPr fontId="1"/>
  </si>
  <si>
    <t>SE</t>
    <phoneticPr fontId="1"/>
  </si>
  <si>
    <t>BGM</t>
    <phoneticPr fontId="1"/>
  </si>
  <si>
    <t>マップ素材</t>
    <rPh sb="3" eb="5">
      <t>ソザイ</t>
    </rPh>
    <phoneticPr fontId="1"/>
  </si>
  <si>
    <t>壁の当たり判定</t>
    <rPh sb="0" eb="1">
      <t>カベ</t>
    </rPh>
    <rPh sb="2" eb="3">
      <t>ア</t>
    </rPh>
    <rPh sb="5" eb="7">
      <t>ハンテイ</t>
    </rPh>
    <phoneticPr fontId="1"/>
  </si>
  <si>
    <t>床の当たり判定</t>
    <rPh sb="0" eb="1">
      <t>ユカ</t>
    </rPh>
    <rPh sb="2" eb="3">
      <t>ア</t>
    </rPh>
    <rPh sb="5" eb="7">
      <t>ハンテイ</t>
    </rPh>
    <phoneticPr fontId="1"/>
  </si>
  <si>
    <t>待機</t>
    <rPh sb="0" eb="2">
      <t>タイキ</t>
    </rPh>
    <phoneticPr fontId="1"/>
  </si>
  <si>
    <t>移動</t>
    <phoneticPr fontId="1"/>
  </si>
  <si>
    <t>ロープ</t>
    <phoneticPr fontId="1"/>
  </si>
  <si>
    <t>再生</t>
    <rPh sb="0" eb="2">
      <t>サイセイ</t>
    </rPh>
    <phoneticPr fontId="1"/>
  </si>
  <si>
    <t>配置データの読み込み</t>
    <phoneticPr fontId="1"/>
  </si>
  <si>
    <t>マップ実装</t>
    <phoneticPr fontId="1"/>
  </si>
  <si>
    <t>糸がつかない天井</t>
    <rPh sb="0" eb="1">
      <t>イト</t>
    </rPh>
    <rPh sb="6" eb="8">
      <t>テンジョウ</t>
    </rPh>
    <phoneticPr fontId="1"/>
  </si>
  <si>
    <t>鍵のかかったドア</t>
    <rPh sb="0" eb="1">
      <t>カギ</t>
    </rPh>
    <phoneticPr fontId="1"/>
  </si>
  <si>
    <t>鍵を開けるためのボタン</t>
    <rPh sb="0" eb="1">
      <t>カギ</t>
    </rPh>
    <rPh sb="2" eb="3">
      <t>ア</t>
    </rPh>
    <phoneticPr fontId="1"/>
  </si>
  <si>
    <t>BGM再生</t>
    <phoneticPr fontId="1"/>
  </si>
  <si>
    <t>音量調整の処理</t>
    <phoneticPr fontId="1"/>
  </si>
  <si>
    <t>音実装</t>
    <phoneticPr fontId="1"/>
  </si>
  <si>
    <t>メイン画面</t>
    <rPh sb="3" eb="5">
      <t>ガメン</t>
    </rPh>
    <phoneticPr fontId="1"/>
  </si>
  <si>
    <t>タイトル画面</t>
    <phoneticPr fontId="1"/>
  </si>
  <si>
    <t>ステージ選択画面</t>
    <rPh sb="4" eb="6">
      <t>センタク</t>
    </rPh>
    <rPh sb="6" eb="8">
      <t>ガメン</t>
    </rPh>
    <phoneticPr fontId="1"/>
  </si>
  <si>
    <t>カーソル移動</t>
    <phoneticPr fontId="1"/>
  </si>
  <si>
    <t>決定処理</t>
    <phoneticPr fontId="1"/>
  </si>
  <si>
    <t>画面遷移</t>
    <phoneticPr fontId="1"/>
  </si>
  <si>
    <t>ステージクリア演出</t>
    <rPh sb="7" eb="9">
      <t>エンシュツ</t>
    </rPh>
    <phoneticPr fontId="1"/>
  </si>
  <si>
    <t>クラス設計</t>
    <rPh sb="3" eb="5">
      <t>セッケイ</t>
    </rPh>
    <phoneticPr fontId="1"/>
  </si>
  <si>
    <t>ライブラリ設計</t>
    <rPh sb="5" eb="7">
      <t>セッケイ</t>
    </rPh>
    <phoneticPr fontId="1"/>
  </si>
  <si>
    <t>作業工数について</t>
    <rPh sb="0" eb="4">
      <t>サギョウコウスウ</t>
    </rPh>
    <phoneticPr fontId="1"/>
  </si>
  <si>
    <t>単位は人日</t>
    <rPh sb="0" eb="2">
      <t>タンイ</t>
    </rPh>
    <rPh sb="3" eb="5">
      <t>ニンニチ</t>
    </rPh>
    <phoneticPr fontId="1"/>
  </si>
  <si>
    <t>１人日＝８時間</t>
    <rPh sb="1" eb="3">
      <t>ニンニチ</t>
    </rPh>
    <rPh sb="5" eb="7">
      <t>ジカン</t>
    </rPh>
    <phoneticPr fontId="1"/>
  </si>
  <si>
    <t>最小＝0.25人日(２時間)</t>
    <rPh sb="11" eb="13">
      <t>ジカン</t>
    </rPh>
    <phoneticPr fontId="1"/>
  </si>
  <si>
    <t>0.5=4時間</t>
    <rPh sb="5" eb="7">
      <t>ジカン</t>
    </rPh>
    <phoneticPr fontId="1"/>
  </si>
  <si>
    <t>0.75=6時間</t>
    <rPh sb="6" eb="8">
      <t>ジカン</t>
    </rPh>
    <phoneticPr fontId="1"/>
  </si>
  <si>
    <t>未着手</t>
  </si>
  <si>
    <t>実工数(人日)</t>
    <rPh sb="0" eb="1">
      <t>ジツ</t>
    </rPh>
    <rPh sb="1" eb="3">
      <t>コウスウ</t>
    </rPh>
    <rPh sb="4" eb="6">
      <t>ニンニチ</t>
    </rPh>
    <phoneticPr fontId="1"/>
  </si>
  <si>
    <t>作業工数(人日)</t>
    <rPh sb="0" eb="4">
      <t>サギョウコウスウ</t>
    </rPh>
    <rPh sb="5" eb="7">
      <t>ニンニチ</t>
    </rPh>
    <phoneticPr fontId="1"/>
  </si>
  <si>
    <t>総人日</t>
    <rPh sb="0" eb="3">
      <t>ソウニンニチ</t>
    </rPh>
    <phoneticPr fontId="1"/>
  </si>
  <si>
    <t>完了</t>
  </si>
  <si>
    <t>作業中</t>
  </si>
  <si>
    <t>B</t>
  </si>
  <si>
    <t>未完了</t>
  </si>
  <si>
    <t>ステージ1実装</t>
    <rPh sb="5" eb="7">
      <t>ジッソウ</t>
    </rPh>
    <phoneticPr fontId="1"/>
  </si>
  <si>
    <t>ステージ2実装</t>
    <rPh sb="5" eb="7">
      <t>ジッソウ</t>
    </rPh>
    <phoneticPr fontId="1"/>
  </si>
  <si>
    <t>ステージ3実装</t>
    <rPh sb="5" eb="7">
      <t>ジッソウ</t>
    </rPh>
    <phoneticPr fontId="1"/>
  </si>
  <si>
    <t>コントローラ</t>
    <phoneticPr fontId="1"/>
  </si>
  <si>
    <t>進捗度合い</t>
    <rPh sb="0" eb="4">
      <t>シンチョクドア</t>
    </rPh>
    <phoneticPr fontId="1"/>
  </si>
  <si>
    <t>%(小数点以下２桁)</t>
    <rPh sb="2" eb="7">
      <t>ショウスウテンイカ</t>
    </rPh>
    <rPh sb="8" eb="9">
      <t>ケタ</t>
    </rPh>
    <phoneticPr fontId="1"/>
  </si>
  <si>
    <r>
      <t>α完成　　　 1/1　</t>
    </r>
    <r>
      <rPr>
        <sz val="11"/>
        <rFont val="游ゴシック"/>
        <family val="3"/>
        <charset val="128"/>
      </rPr>
      <t>​</t>
    </r>
  </si>
  <si>
    <r>
      <t>β完成　　　 1/15</t>
    </r>
    <r>
      <rPr>
        <sz val="11"/>
        <rFont val="游ゴシック"/>
        <family val="3"/>
        <charset val="128"/>
      </rPr>
      <t>​</t>
    </r>
  </si>
  <si>
    <r>
      <t>マスター完成 1/31</t>
    </r>
    <r>
      <rPr>
        <sz val="11"/>
        <rFont val="游ゴシック"/>
        <family val="3"/>
        <charset val="128"/>
      </rPr>
      <t>​</t>
    </r>
  </si>
  <si>
    <r>
      <t>プロト完成 12/10</t>
    </r>
    <r>
      <rPr>
        <sz val="11"/>
        <rFont val="ＭＳ 明朝"/>
        <family val="1"/>
        <charset val="128"/>
      </rPr>
      <t>​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</si>
</sst>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m&quot;月&quot;d&quot;日&quot;;@"/>
  </numFmts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rgb="FF000000"/>
      <name val="Yu Gothic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name val="游ゴシック"/>
      <family val="3"/>
      <charset val="128"/>
    </font>
    <font>
      <sz val="11"/>
      <name val="ＭＳ 明朝"/>
      <family val="1"/>
      <charset val="128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56" fontId="0" fillId="0" borderId="0" xfId="0" applyNumberFormat="1"/>
    <xf numFmtId="0" fontId="0" fillId="4" borderId="1" xfId="0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1" xfId="0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2" xfId="0" applyBorder="1"/>
    <xf numFmtId="0" fontId="0" fillId="5" borderId="1" xfId="0" applyFill="1" applyBorder="1"/>
    <xf numFmtId="0" fontId="2" fillId="7" borderId="2" xfId="0" applyFont="1" applyFill="1" applyBorder="1"/>
    <xf numFmtId="0" fontId="0" fillId="11" borderId="1" xfId="0" applyFill="1" applyBorder="1"/>
    <xf numFmtId="0" fontId="3" fillId="0" borderId="0" xfId="0" applyFont="1"/>
    <xf numFmtId="56" fontId="3" fillId="0" borderId="0" xfId="0" applyNumberFormat="1" applyFont="1"/>
    <xf numFmtId="0" fontId="2" fillId="12" borderId="1" xfId="0" applyFont="1" applyFill="1" applyBorder="1"/>
    <xf numFmtId="0" fontId="0" fillId="0" borderId="4" xfId="0" applyBorder="1"/>
    <xf numFmtId="0" fontId="2" fillId="2" borderId="5" xfId="0" applyFont="1" applyFill="1" applyBorder="1"/>
    <xf numFmtId="0" fontId="0" fillId="0" borderId="3" xfId="0" applyBorder="1"/>
    <xf numFmtId="0" fontId="0" fillId="13" borderId="3" xfId="0" applyFill="1" applyBorder="1"/>
    <xf numFmtId="0" fontId="0" fillId="9" borderId="2" xfId="0" applyFill="1" applyBorder="1"/>
    <xf numFmtId="0" fontId="0" fillId="0" borderId="6" xfId="0" applyBorder="1"/>
    <xf numFmtId="0" fontId="0" fillId="0" borderId="5" xfId="0" applyBorder="1"/>
    <xf numFmtId="0" fontId="0" fillId="4" borderId="5" xfId="0" applyFill="1" applyBorder="1"/>
    <xf numFmtId="0" fontId="0" fillId="0" borderId="7" xfId="0" applyBorder="1"/>
    <xf numFmtId="176" fontId="0" fillId="0" borderId="0" xfId="0" applyNumberFormat="1" applyBorder="1"/>
    <xf numFmtId="0" fontId="0" fillId="0" borderId="0" xfId="0" applyBorder="1"/>
    <xf numFmtId="0" fontId="0" fillId="10" borderId="3" xfId="0" applyFill="1" applyBorder="1"/>
    <xf numFmtId="0" fontId="4" fillId="0" borderId="0" xfId="0" applyFont="1" applyAlignment="1">
      <alignment horizontal="left" vertical="center" wrapText="1"/>
    </xf>
    <xf numFmtId="177" fontId="0" fillId="0" borderId="0" xfId="0" applyNumberFormat="1"/>
  </cellXfs>
  <cellStyles count="1">
    <cellStyle name="標準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topLeftCell="A13" zoomScaleNormal="100" workbookViewId="0">
      <selection activeCell="F23" sqref="F23"/>
    </sheetView>
  </sheetViews>
  <sheetFormatPr defaultRowHeight="18.75"/>
  <cols>
    <col min="1" max="1" width="25.125" customWidth="1"/>
    <col min="2" max="2" width="23.5" bestFit="1" customWidth="1"/>
    <col min="3" max="3" width="9.375" bestFit="1" customWidth="1"/>
    <col min="4" max="4" width="13.25" bestFit="1" customWidth="1"/>
    <col min="5" max="5" width="9.375" bestFit="1" customWidth="1"/>
    <col min="6" max="6" width="11.25" bestFit="1" customWidth="1"/>
    <col min="7" max="7" width="7.5" bestFit="1" customWidth="1"/>
    <col min="8" max="8" width="9.875" customWidth="1"/>
    <col min="9" max="9" width="21" bestFit="1" customWidth="1"/>
    <col min="10" max="10" width="10.375" customWidth="1"/>
    <col min="11" max="11" width="17.875" customWidth="1"/>
    <col min="12" max="12" width="15.25" customWidth="1"/>
  </cols>
  <sheetData>
    <row r="1" spans="1:7">
      <c r="A1" t="s">
        <v>0</v>
      </c>
    </row>
    <row r="2" spans="1:7">
      <c r="A2" s="9" t="s">
        <v>28</v>
      </c>
      <c r="B2" s="25" t="s">
        <v>29</v>
      </c>
      <c r="C2" s="17" t="s">
        <v>15</v>
      </c>
      <c r="D2" s="17" t="s">
        <v>23</v>
      </c>
      <c r="E2" s="3" t="s">
        <v>1</v>
      </c>
      <c r="F2" s="13" t="s">
        <v>2</v>
      </c>
      <c r="G2" s="4" t="s">
        <v>3</v>
      </c>
    </row>
    <row r="3" spans="1:7">
      <c r="A3" s="22" t="s">
        <v>66</v>
      </c>
      <c r="B3" s="20"/>
      <c r="C3" s="23" t="s">
        <v>21</v>
      </c>
      <c r="D3" s="5" t="s">
        <v>24</v>
      </c>
      <c r="E3" s="5">
        <v>4</v>
      </c>
      <c r="F3" s="11"/>
      <c r="G3" s="5" t="s">
        <v>79</v>
      </c>
    </row>
    <row r="4" spans="1:7">
      <c r="A4" s="22" t="s">
        <v>67</v>
      </c>
      <c r="B4" s="20"/>
      <c r="C4" s="23" t="s">
        <v>21</v>
      </c>
      <c r="D4" s="5" t="s">
        <v>24</v>
      </c>
      <c r="E4" s="5">
        <v>4</v>
      </c>
      <c r="F4" s="11"/>
      <c r="G4" s="5" t="s">
        <v>79</v>
      </c>
    </row>
    <row r="5" spans="1:7">
      <c r="A5" s="9" t="s">
        <v>30</v>
      </c>
      <c r="B5" s="26" t="s">
        <v>40</v>
      </c>
      <c r="C5" s="5" t="s">
        <v>21</v>
      </c>
      <c r="D5" s="5" t="s">
        <v>26</v>
      </c>
      <c r="E5" s="5">
        <v>1</v>
      </c>
      <c r="F5" s="11"/>
      <c r="G5" s="5" t="s">
        <v>78</v>
      </c>
    </row>
    <row r="6" spans="1:7">
      <c r="A6" s="9" t="s">
        <v>30</v>
      </c>
      <c r="B6" s="5" t="s">
        <v>41</v>
      </c>
      <c r="C6" s="5" t="s">
        <v>21</v>
      </c>
      <c r="D6" s="5" t="s">
        <v>26</v>
      </c>
      <c r="E6" s="5">
        <v>1</v>
      </c>
      <c r="F6" s="11"/>
      <c r="G6" s="5" t="s">
        <v>81</v>
      </c>
    </row>
    <row r="7" spans="1:7">
      <c r="A7" s="9" t="s">
        <v>30</v>
      </c>
      <c r="B7" s="5" t="s">
        <v>42</v>
      </c>
      <c r="C7" s="5" t="s">
        <v>21</v>
      </c>
      <c r="D7" s="5" t="s">
        <v>26</v>
      </c>
      <c r="E7" s="5">
        <v>1</v>
      </c>
      <c r="F7" s="11"/>
      <c r="G7" s="5" t="s">
        <v>81</v>
      </c>
    </row>
    <row r="8" spans="1:7">
      <c r="A8" s="9" t="s">
        <v>30</v>
      </c>
      <c r="B8" s="5" t="s">
        <v>43</v>
      </c>
      <c r="C8" s="5" t="s">
        <v>21</v>
      </c>
      <c r="D8" s="5" t="s">
        <v>26</v>
      </c>
      <c r="E8" s="5">
        <v>1</v>
      </c>
      <c r="F8" s="11"/>
      <c r="G8" s="5" t="s">
        <v>81</v>
      </c>
    </row>
    <row r="9" spans="1:7">
      <c r="A9" s="9" t="s">
        <v>30</v>
      </c>
      <c r="B9" s="5" t="s">
        <v>44</v>
      </c>
      <c r="C9" s="5" t="s">
        <v>21</v>
      </c>
      <c r="D9" s="5" t="s">
        <v>26</v>
      </c>
      <c r="E9" s="5">
        <v>1</v>
      </c>
      <c r="F9" s="11"/>
      <c r="G9" s="5" t="s">
        <v>78</v>
      </c>
    </row>
    <row r="10" spans="1:7">
      <c r="A10" s="9" t="s">
        <v>30</v>
      </c>
      <c r="B10" s="5" t="s">
        <v>38</v>
      </c>
      <c r="C10" s="5" t="s">
        <v>21</v>
      </c>
      <c r="D10" s="5" t="s">
        <v>26</v>
      </c>
      <c r="E10" s="5">
        <v>1</v>
      </c>
      <c r="F10" s="11"/>
      <c r="G10" s="5" t="s">
        <v>81</v>
      </c>
    </row>
    <row r="11" spans="1:7">
      <c r="A11" s="9" t="s">
        <v>31</v>
      </c>
      <c r="B11" s="5" t="s">
        <v>45</v>
      </c>
      <c r="C11" s="5" t="s">
        <v>21</v>
      </c>
      <c r="D11" s="5" t="s">
        <v>24</v>
      </c>
      <c r="E11" s="5">
        <v>3</v>
      </c>
      <c r="F11" s="11">
        <v>2</v>
      </c>
      <c r="G11" s="5" t="s">
        <v>78</v>
      </c>
    </row>
    <row r="12" spans="1:7">
      <c r="A12" s="9" t="s">
        <v>31</v>
      </c>
      <c r="B12" s="5" t="s">
        <v>46</v>
      </c>
      <c r="C12" s="5" t="s">
        <v>21</v>
      </c>
      <c r="D12" s="5" t="s">
        <v>24</v>
      </c>
      <c r="E12" s="5">
        <v>3</v>
      </c>
      <c r="F12" s="11"/>
      <c r="G12" s="5" t="s">
        <v>78</v>
      </c>
    </row>
    <row r="13" spans="1:7">
      <c r="A13" s="9" t="s">
        <v>32</v>
      </c>
      <c r="B13" s="5" t="s">
        <v>47</v>
      </c>
      <c r="C13" s="5" t="s">
        <v>21</v>
      </c>
      <c r="D13" s="5" t="s">
        <v>24</v>
      </c>
      <c r="E13" s="5">
        <v>1</v>
      </c>
      <c r="F13" s="11">
        <v>1</v>
      </c>
      <c r="G13" s="5" t="s">
        <v>78</v>
      </c>
    </row>
    <row r="14" spans="1:7">
      <c r="A14" s="9" t="s">
        <v>32</v>
      </c>
      <c r="B14" s="5" t="s">
        <v>48</v>
      </c>
      <c r="C14" s="5" t="s">
        <v>21</v>
      </c>
      <c r="D14" s="5" t="s">
        <v>24</v>
      </c>
      <c r="E14" s="5">
        <v>2</v>
      </c>
      <c r="F14" s="11">
        <v>1</v>
      </c>
      <c r="G14" s="5" t="s">
        <v>78</v>
      </c>
    </row>
    <row r="15" spans="1:7">
      <c r="A15" s="9" t="s">
        <v>32</v>
      </c>
      <c r="B15" s="5" t="s">
        <v>49</v>
      </c>
      <c r="C15" s="5" t="s">
        <v>21</v>
      </c>
      <c r="D15" s="5" t="s">
        <v>24</v>
      </c>
      <c r="E15" s="5">
        <v>3</v>
      </c>
      <c r="F15" s="11">
        <v>3</v>
      </c>
      <c r="G15" s="5" t="s">
        <v>78</v>
      </c>
    </row>
    <row r="16" spans="1:7">
      <c r="A16" s="9" t="s">
        <v>33</v>
      </c>
      <c r="B16" s="5" t="s">
        <v>50</v>
      </c>
      <c r="C16" s="5" t="s">
        <v>21</v>
      </c>
      <c r="D16" s="5" t="s">
        <v>24</v>
      </c>
      <c r="E16" s="5">
        <v>2</v>
      </c>
      <c r="F16" s="11">
        <v>1</v>
      </c>
      <c r="G16" s="5" t="s">
        <v>78</v>
      </c>
    </row>
    <row r="17" spans="1:7">
      <c r="A17" s="9" t="s">
        <v>34</v>
      </c>
      <c r="B17" s="5" t="s">
        <v>51</v>
      </c>
      <c r="C17" s="5" t="s">
        <v>21</v>
      </c>
      <c r="D17" s="5" t="s">
        <v>24</v>
      </c>
      <c r="E17" s="5">
        <v>2</v>
      </c>
      <c r="F17" s="11"/>
      <c r="G17" s="5" t="s">
        <v>78</v>
      </c>
    </row>
    <row r="18" spans="1:7">
      <c r="A18" s="9" t="s">
        <v>34</v>
      </c>
      <c r="B18" s="5" t="s">
        <v>82</v>
      </c>
      <c r="C18" s="5" t="s">
        <v>21</v>
      </c>
      <c r="D18" s="5" t="s">
        <v>24</v>
      </c>
      <c r="E18" s="5">
        <v>2</v>
      </c>
      <c r="F18" s="11"/>
      <c r="G18" s="5" t="s">
        <v>78</v>
      </c>
    </row>
    <row r="19" spans="1:7">
      <c r="A19" s="9" t="s">
        <v>34</v>
      </c>
      <c r="B19" s="5" t="s">
        <v>83</v>
      </c>
      <c r="C19" s="5" t="s">
        <v>21</v>
      </c>
      <c r="D19" s="5" t="s">
        <v>27</v>
      </c>
      <c r="E19" s="5">
        <v>2</v>
      </c>
      <c r="F19" s="11"/>
      <c r="G19" s="5" t="s">
        <v>78</v>
      </c>
    </row>
    <row r="20" spans="1:7">
      <c r="A20" s="9" t="s">
        <v>34</v>
      </c>
      <c r="B20" s="5" t="s">
        <v>84</v>
      </c>
      <c r="C20" s="5" t="s">
        <v>21</v>
      </c>
      <c r="D20" s="5" t="s">
        <v>27</v>
      </c>
      <c r="E20" s="5">
        <v>2</v>
      </c>
      <c r="F20" s="11"/>
      <c r="G20" s="5" t="s">
        <v>79</v>
      </c>
    </row>
    <row r="21" spans="1:7">
      <c r="A21" s="9" t="s">
        <v>34</v>
      </c>
      <c r="B21" s="5" t="s">
        <v>53</v>
      </c>
      <c r="C21" s="5" t="s">
        <v>22</v>
      </c>
      <c r="D21" s="5" t="s">
        <v>26</v>
      </c>
      <c r="E21" s="5">
        <v>2</v>
      </c>
      <c r="F21" s="11"/>
      <c r="G21" s="5" t="s">
        <v>81</v>
      </c>
    </row>
    <row r="22" spans="1:7">
      <c r="A22" s="9" t="s">
        <v>34</v>
      </c>
      <c r="B22" s="5" t="s">
        <v>54</v>
      </c>
      <c r="C22" s="5" t="s">
        <v>80</v>
      </c>
      <c r="D22" s="5" t="s">
        <v>26</v>
      </c>
      <c r="E22" s="5">
        <v>2</v>
      </c>
      <c r="F22" s="11"/>
      <c r="G22" s="5" t="s">
        <v>81</v>
      </c>
    </row>
    <row r="23" spans="1:7">
      <c r="A23" s="9" t="s">
        <v>34</v>
      </c>
      <c r="B23" s="5" t="s">
        <v>55</v>
      </c>
      <c r="C23" s="5" t="s">
        <v>80</v>
      </c>
      <c r="D23" s="5" t="s">
        <v>26</v>
      </c>
      <c r="E23" s="5">
        <v>2</v>
      </c>
      <c r="F23" s="11"/>
      <c r="G23" s="5" t="s">
        <v>81</v>
      </c>
    </row>
    <row r="24" spans="1:7">
      <c r="A24" s="9" t="s">
        <v>35</v>
      </c>
      <c r="B24" s="5" t="s">
        <v>56</v>
      </c>
      <c r="C24" s="5" t="s">
        <v>21</v>
      </c>
      <c r="D24" s="5" t="s">
        <v>24</v>
      </c>
      <c r="E24" s="5">
        <v>2</v>
      </c>
      <c r="F24" s="11"/>
      <c r="G24" s="5" t="s">
        <v>81</v>
      </c>
    </row>
    <row r="25" spans="1:7">
      <c r="A25" s="9" t="s">
        <v>35</v>
      </c>
      <c r="B25" s="5" t="s">
        <v>57</v>
      </c>
      <c r="C25" s="5" t="s">
        <v>21</v>
      </c>
      <c r="D25" s="5" t="s">
        <v>24</v>
      </c>
      <c r="E25" s="5">
        <v>2</v>
      </c>
      <c r="F25" s="11"/>
      <c r="G25" s="5" t="s">
        <v>81</v>
      </c>
    </row>
    <row r="26" spans="1:7">
      <c r="A26" s="9" t="s">
        <v>35</v>
      </c>
      <c r="B26" s="5" t="s">
        <v>58</v>
      </c>
      <c r="C26" s="5" t="s">
        <v>21</v>
      </c>
      <c r="D26" s="5" t="s">
        <v>24</v>
      </c>
      <c r="E26" s="5">
        <v>2</v>
      </c>
      <c r="F26" s="11"/>
      <c r="G26" s="5" t="s">
        <v>81</v>
      </c>
    </row>
    <row r="27" spans="1:7">
      <c r="A27" s="9" t="s">
        <v>36</v>
      </c>
      <c r="B27" s="14" t="s">
        <v>59</v>
      </c>
      <c r="C27" s="5" t="s">
        <v>21</v>
      </c>
      <c r="D27" s="5" t="s">
        <v>26</v>
      </c>
      <c r="E27" s="5">
        <v>3</v>
      </c>
      <c r="F27" s="11"/>
      <c r="G27" s="5" t="s">
        <v>81</v>
      </c>
    </row>
    <row r="28" spans="1:7">
      <c r="A28" s="9" t="s">
        <v>36</v>
      </c>
      <c r="B28" s="5" t="s">
        <v>60</v>
      </c>
      <c r="C28" s="5" t="s">
        <v>22</v>
      </c>
      <c r="D28" s="5" t="s">
        <v>26</v>
      </c>
      <c r="E28" s="5">
        <v>2</v>
      </c>
      <c r="F28" s="11"/>
      <c r="G28" s="5" t="s">
        <v>81</v>
      </c>
    </row>
    <row r="29" spans="1:7">
      <c r="A29" s="9" t="s">
        <v>36</v>
      </c>
      <c r="B29" s="5" t="s">
        <v>61</v>
      </c>
      <c r="C29" s="5" t="s">
        <v>22</v>
      </c>
      <c r="D29" s="5" t="s">
        <v>26</v>
      </c>
      <c r="E29" s="5">
        <v>3</v>
      </c>
      <c r="F29" s="11"/>
      <c r="G29" s="5" t="s">
        <v>81</v>
      </c>
    </row>
    <row r="30" spans="1:7">
      <c r="A30" s="9" t="s">
        <v>37</v>
      </c>
      <c r="B30" s="5" t="s">
        <v>62</v>
      </c>
      <c r="C30" s="5" t="s">
        <v>80</v>
      </c>
      <c r="D30" s="5" t="s">
        <v>26</v>
      </c>
      <c r="E30" s="5">
        <v>3</v>
      </c>
      <c r="F30" s="11"/>
      <c r="G30" s="5" t="s">
        <v>81</v>
      </c>
    </row>
    <row r="31" spans="1:7">
      <c r="A31" s="9" t="s">
        <v>37</v>
      </c>
      <c r="B31" s="5" t="s">
        <v>85</v>
      </c>
      <c r="C31" s="5" t="s">
        <v>80</v>
      </c>
      <c r="D31" s="5" t="s">
        <v>26</v>
      </c>
      <c r="E31" s="5">
        <v>3</v>
      </c>
      <c r="F31" s="11"/>
      <c r="G31" s="5" t="s">
        <v>81</v>
      </c>
    </row>
    <row r="32" spans="1:7">
      <c r="A32" s="9" t="s">
        <v>37</v>
      </c>
      <c r="B32" s="5" t="s">
        <v>63</v>
      </c>
      <c r="C32" s="5" t="s">
        <v>21</v>
      </c>
      <c r="D32" s="5" t="s">
        <v>26</v>
      </c>
      <c r="E32" s="5">
        <v>3</v>
      </c>
      <c r="F32" s="11"/>
      <c r="G32" s="5" t="s">
        <v>81</v>
      </c>
    </row>
    <row r="33" spans="1:9">
      <c r="A33" s="9" t="s">
        <v>37</v>
      </c>
      <c r="B33" s="5" t="s">
        <v>64</v>
      </c>
      <c r="C33" s="5" t="s">
        <v>21</v>
      </c>
      <c r="D33" s="5" t="s">
        <v>26</v>
      </c>
      <c r="E33" s="5">
        <v>3</v>
      </c>
      <c r="F33" s="11">
        <v>3</v>
      </c>
      <c r="G33" s="5" t="s">
        <v>78</v>
      </c>
      <c r="I33" s="1"/>
    </row>
    <row r="34" spans="1:9">
      <c r="A34" s="9" t="s">
        <v>38</v>
      </c>
      <c r="B34" s="24" t="s">
        <v>65</v>
      </c>
      <c r="C34" s="5" t="s">
        <v>80</v>
      </c>
      <c r="D34" s="5" t="s">
        <v>26</v>
      </c>
      <c r="E34" s="5">
        <v>3</v>
      </c>
      <c r="F34" s="11"/>
      <c r="G34" s="5" t="s">
        <v>81</v>
      </c>
      <c r="I34" s="1"/>
    </row>
    <row r="35" spans="1:9">
      <c r="A35" s="22" t="s">
        <v>39</v>
      </c>
      <c r="B35" s="20"/>
      <c r="C35" s="23" t="s">
        <v>21</v>
      </c>
      <c r="D35" s="5" t="s">
        <v>25</v>
      </c>
      <c r="E35" s="5">
        <v>4</v>
      </c>
      <c r="F35" s="11"/>
      <c r="G35" s="5" t="s">
        <v>81</v>
      </c>
      <c r="I35" s="1"/>
    </row>
    <row r="36" spans="1:9">
      <c r="I36" s="1"/>
    </row>
    <row r="37" spans="1:9">
      <c r="I37" s="1"/>
    </row>
  </sheetData>
  <autoFilter ref="A2:G35" xr:uid="{00000000-0001-0000-0000-000000000000}"/>
  <phoneticPr fontId="1"/>
  <conditionalFormatting sqref="B3:G35">
    <cfRule type="expression" dxfId="1" priority="1">
      <formula>$G3="完了"</formula>
    </cfRule>
    <cfRule type="expression" dxfId="0" priority="2">
      <formula>$G3="作業中"</formula>
    </cfRule>
  </conditionalFormatting>
  <dataValidations count="3">
    <dataValidation type="list" allowBlank="1" showInputMessage="1" showErrorMessage="1" sqref="C3:C35" xr:uid="{8C3E05A2-1EDB-4575-ADC5-4FBC43D84577}">
      <formula1>"S,A,B,C"</formula1>
    </dataValidation>
    <dataValidation type="list" allowBlank="1" showInputMessage="1" showErrorMessage="1" sqref="D3:D35" xr:uid="{BF5DB8B7-C127-42B1-A95C-857BD093B02E}">
      <formula1>"プロト,α,β,マスター"</formula1>
    </dataValidation>
    <dataValidation type="list" allowBlank="1" showInputMessage="1" showErrorMessage="1" sqref="G3:G35" xr:uid="{EBE9E33F-E651-4CA6-AD2F-51FBDE535D3C}">
      <formula1>"未完了,作業中,完了"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BEE90-BDA3-483E-B604-6F3243372885}">
  <dimension ref="B2:E21"/>
  <sheetViews>
    <sheetView workbookViewId="0">
      <selection activeCell="A8" sqref="A8:XFD8"/>
    </sheetView>
  </sheetViews>
  <sheetFormatPr defaultRowHeight="18.75"/>
  <cols>
    <col min="2" max="2" width="33" bestFit="1" customWidth="1"/>
    <col min="3" max="3" width="11.375" bestFit="1" customWidth="1"/>
    <col min="4" max="4" width="18.875" customWidth="1"/>
    <col min="5" max="5" width="17.25" bestFit="1" customWidth="1"/>
  </cols>
  <sheetData>
    <row r="2" spans="2:5">
      <c r="B2" s="6" t="s">
        <v>4</v>
      </c>
      <c r="C2">
        <f>SUM(コスト表_進捗詳細!E3:E35)</f>
        <v>75</v>
      </c>
    </row>
    <row r="3" spans="2:5">
      <c r="B3" s="7" t="s">
        <v>5</v>
      </c>
      <c r="C3" s="15">
        <f>SUMIF(コスト表_進捗詳細!G3:G35,"完了",コスト表_進捗詳細!E3:E35)</f>
        <v>25</v>
      </c>
      <c r="D3" s="15" t="s">
        <v>12</v>
      </c>
      <c r="E3" s="15"/>
    </row>
    <row r="4" spans="2:5">
      <c r="B4" s="8" t="s">
        <v>6</v>
      </c>
      <c r="C4" s="15">
        <f ca="1">NETWORKDAYS(C5,C6)</f>
        <v>57</v>
      </c>
      <c r="D4" s="15">
        <f ca="1" xml:space="preserve"> C3 / C4</f>
        <v>0.43859649122807015</v>
      </c>
      <c r="E4" s="15"/>
    </row>
    <row r="5" spans="2:5">
      <c r="B5" s="9" t="s">
        <v>7</v>
      </c>
      <c r="C5" s="16">
        <f>DATE(2024,11,1)</f>
        <v>45597</v>
      </c>
      <c r="D5" s="15"/>
      <c r="E5" s="15"/>
    </row>
    <row r="6" spans="2:5">
      <c r="B6" s="10" t="s">
        <v>8</v>
      </c>
      <c r="C6" s="16">
        <f ca="1">TODAY()</f>
        <v>45677</v>
      </c>
      <c r="D6" s="15"/>
      <c r="E6" s="15"/>
    </row>
    <row r="7" spans="2:5">
      <c r="C7" s="15"/>
      <c r="D7" s="15" t="s">
        <v>13</v>
      </c>
      <c r="E7" s="15" t="s">
        <v>14</v>
      </c>
    </row>
    <row r="8" spans="2:5">
      <c r="B8" s="6" t="s">
        <v>9</v>
      </c>
      <c r="C8" s="16">
        <v>45658</v>
      </c>
      <c r="D8" s="15">
        <f ca="1">NETWORKDAYS(TODAY(),C8)</f>
        <v>-14</v>
      </c>
      <c r="E8" s="15">
        <f ca="1">($C$2 - $C$3) / D8</f>
        <v>-3.5714285714285716</v>
      </c>
    </row>
    <row r="9" spans="2:5">
      <c r="B9" s="12" t="s">
        <v>10</v>
      </c>
      <c r="C9" s="16">
        <v>45687</v>
      </c>
      <c r="D9" s="15">
        <f ca="1">NETWORKDAYS(TODAY(),C9)</f>
        <v>9</v>
      </c>
      <c r="E9" s="15">
        <f ca="1">($C$2 - $C$3) / D9</f>
        <v>5.5555555555555554</v>
      </c>
    </row>
    <row r="10" spans="2:5">
      <c r="B10" s="8" t="s">
        <v>11</v>
      </c>
      <c r="C10" s="16">
        <v>45691</v>
      </c>
      <c r="D10" s="15">
        <f ca="1">NETWORKDAYS(TODAY(),C10)</f>
        <v>11</v>
      </c>
      <c r="E10" s="15">
        <f ca="1">($C$2 - $C$3) / D10</f>
        <v>4.5454545454545459</v>
      </c>
    </row>
    <row r="12" spans="2:5">
      <c r="B12" s="29" t="s">
        <v>86</v>
      </c>
      <c r="C12" s="27">
        <f>C3/C2*100</f>
        <v>33.333333333333329</v>
      </c>
      <c r="D12" s="28" t="s">
        <v>87</v>
      </c>
    </row>
    <row r="14" spans="2:5">
      <c r="B14" s="30" t="s">
        <v>91</v>
      </c>
      <c r="C14" s="31">
        <v>45636</v>
      </c>
    </row>
    <row r="15" spans="2:5">
      <c r="B15" s="30" t="s">
        <v>88</v>
      </c>
      <c r="C15" s="31">
        <v>45658</v>
      </c>
    </row>
    <row r="16" spans="2:5">
      <c r="B16" s="30" t="s">
        <v>89</v>
      </c>
      <c r="C16" s="31">
        <v>45672</v>
      </c>
    </row>
    <row r="17" spans="2:3">
      <c r="B17" s="30" t="s">
        <v>90</v>
      </c>
      <c r="C17" s="31">
        <v>45688</v>
      </c>
    </row>
    <row r="18" spans="2:3">
      <c r="B18" s="30"/>
    </row>
    <row r="19" spans="2:3">
      <c r="B19" t="s">
        <v>18</v>
      </c>
    </row>
    <row r="20" spans="2:3">
      <c r="B20" t="s">
        <v>20</v>
      </c>
    </row>
    <row r="21" spans="2:3">
      <c r="B21" t="s">
        <v>19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D616A-AB4E-4A13-9F21-160622B0E0F0}">
  <dimension ref="B2:K32"/>
  <sheetViews>
    <sheetView zoomScaleNormal="100" workbookViewId="0">
      <selection activeCell="H3" sqref="H3"/>
    </sheetView>
  </sheetViews>
  <sheetFormatPr defaultColWidth="5.5" defaultRowHeight="18.75"/>
  <cols>
    <col min="1" max="1" width="4.25" customWidth="1"/>
    <col min="2" max="2" width="24.125" customWidth="1"/>
    <col min="3" max="3" width="21.125" customWidth="1"/>
    <col min="4" max="5" width="10.375" customWidth="1"/>
    <col min="6" max="7" width="15.75" customWidth="1"/>
    <col min="8" max="10" width="10.375" customWidth="1"/>
  </cols>
  <sheetData>
    <row r="2" spans="2:11">
      <c r="B2" s="9" t="s">
        <v>28</v>
      </c>
      <c r="C2" s="2" t="s">
        <v>29</v>
      </c>
      <c r="D2" s="17" t="s">
        <v>15</v>
      </c>
      <c r="E2" s="17" t="s">
        <v>23</v>
      </c>
      <c r="F2" s="19" t="s">
        <v>76</v>
      </c>
      <c r="G2" s="13" t="s">
        <v>75</v>
      </c>
      <c r="H2" s="4" t="s">
        <v>3</v>
      </c>
    </row>
    <row r="3" spans="2:11">
      <c r="B3" s="9" t="s">
        <v>66</v>
      </c>
      <c r="C3" s="5"/>
      <c r="D3" s="5" t="s">
        <v>21</v>
      </c>
      <c r="E3" s="11" t="s">
        <v>24</v>
      </c>
      <c r="F3" s="20">
        <v>2</v>
      </c>
      <c r="G3" s="18"/>
      <c r="H3" s="5" t="s">
        <v>74</v>
      </c>
      <c r="J3" s="21" t="s">
        <v>77</v>
      </c>
      <c r="K3" s="20">
        <f>SUBTOTAL(9,F:F)</f>
        <v>36</v>
      </c>
    </row>
    <row r="4" spans="2:11">
      <c r="B4" s="9" t="s">
        <v>67</v>
      </c>
      <c r="C4" s="5"/>
      <c r="D4" s="5" t="s">
        <v>21</v>
      </c>
      <c r="E4" s="11" t="s">
        <v>24</v>
      </c>
      <c r="F4" s="20">
        <v>2</v>
      </c>
      <c r="G4" s="18"/>
      <c r="H4" s="5" t="s">
        <v>74</v>
      </c>
    </row>
    <row r="5" spans="2:11">
      <c r="B5" s="9" t="s">
        <v>30</v>
      </c>
      <c r="C5" s="5" t="s">
        <v>40</v>
      </c>
      <c r="D5" s="5" t="s">
        <v>21</v>
      </c>
      <c r="E5" s="11" t="s">
        <v>26</v>
      </c>
      <c r="F5" s="20">
        <v>0.5</v>
      </c>
      <c r="G5" s="18"/>
      <c r="H5" s="5" t="s">
        <v>74</v>
      </c>
    </row>
    <row r="6" spans="2:11">
      <c r="B6" s="9" t="s">
        <v>30</v>
      </c>
      <c r="C6" s="5" t="s">
        <v>41</v>
      </c>
      <c r="D6" s="5" t="s">
        <v>21</v>
      </c>
      <c r="E6" s="11" t="s">
        <v>26</v>
      </c>
      <c r="F6" s="20">
        <v>0.5</v>
      </c>
      <c r="G6" s="18"/>
      <c r="H6" s="5" t="s">
        <v>74</v>
      </c>
    </row>
    <row r="7" spans="2:11">
      <c r="B7" s="9" t="s">
        <v>30</v>
      </c>
      <c r="C7" s="5" t="s">
        <v>42</v>
      </c>
      <c r="D7" s="5" t="s">
        <v>21</v>
      </c>
      <c r="E7" s="11" t="s">
        <v>26</v>
      </c>
      <c r="F7" s="20">
        <v>0.5</v>
      </c>
      <c r="G7" s="18"/>
      <c r="H7" s="5" t="s">
        <v>74</v>
      </c>
    </row>
    <row r="8" spans="2:11">
      <c r="B8" s="9" t="s">
        <v>30</v>
      </c>
      <c r="C8" s="5" t="s">
        <v>43</v>
      </c>
      <c r="D8" s="5" t="s">
        <v>21</v>
      </c>
      <c r="E8" s="11" t="s">
        <v>26</v>
      </c>
      <c r="F8" s="20">
        <v>0.5</v>
      </c>
      <c r="G8" s="18"/>
      <c r="H8" s="5" t="s">
        <v>74</v>
      </c>
    </row>
    <row r="9" spans="2:11">
      <c r="B9" s="9" t="s">
        <v>30</v>
      </c>
      <c r="C9" s="5" t="s">
        <v>44</v>
      </c>
      <c r="D9" s="5" t="s">
        <v>21</v>
      </c>
      <c r="E9" s="11" t="s">
        <v>26</v>
      </c>
      <c r="F9" s="20">
        <v>0.5</v>
      </c>
      <c r="G9" s="18"/>
      <c r="H9" s="5" t="s">
        <v>74</v>
      </c>
    </row>
    <row r="10" spans="2:11">
      <c r="B10" s="9" t="s">
        <v>30</v>
      </c>
      <c r="C10" s="5" t="s">
        <v>38</v>
      </c>
      <c r="D10" s="5" t="s">
        <v>21</v>
      </c>
      <c r="E10" s="11" t="s">
        <v>26</v>
      </c>
      <c r="F10" s="20">
        <v>0.5</v>
      </c>
      <c r="G10" s="18"/>
      <c r="H10" s="5" t="s">
        <v>74</v>
      </c>
    </row>
    <row r="11" spans="2:11">
      <c r="B11" s="9" t="s">
        <v>31</v>
      </c>
      <c r="C11" s="5" t="s">
        <v>45</v>
      </c>
      <c r="D11" s="5" t="s">
        <v>21</v>
      </c>
      <c r="E11" s="11" t="s">
        <v>27</v>
      </c>
      <c r="F11" s="20">
        <v>1</v>
      </c>
      <c r="G11" s="18"/>
      <c r="H11" s="5" t="s">
        <v>74</v>
      </c>
    </row>
    <row r="12" spans="2:11">
      <c r="B12" s="9" t="s">
        <v>31</v>
      </c>
      <c r="C12" s="5" t="s">
        <v>46</v>
      </c>
      <c r="D12" s="5" t="s">
        <v>21</v>
      </c>
      <c r="E12" s="11" t="s">
        <v>27</v>
      </c>
      <c r="F12" s="20">
        <v>1</v>
      </c>
      <c r="G12" s="18"/>
      <c r="H12" s="5" t="s">
        <v>74</v>
      </c>
    </row>
    <row r="13" spans="2:11">
      <c r="B13" s="9" t="s">
        <v>32</v>
      </c>
      <c r="C13" s="5" t="s">
        <v>47</v>
      </c>
      <c r="D13" s="5" t="s">
        <v>21</v>
      </c>
      <c r="E13" s="11" t="s">
        <v>24</v>
      </c>
      <c r="F13" s="20">
        <v>0.5</v>
      </c>
      <c r="G13" s="18">
        <v>0.5</v>
      </c>
      <c r="H13" s="5" t="s">
        <v>78</v>
      </c>
    </row>
    <row r="14" spans="2:11">
      <c r="B14" s="9" t="s">
        <v>32</v>
      </c>
      <c r="C14" s="5" t="s">
        <v>48</v>
      </c>
      <c r="D14" s="5" t="s">
        <v>21</v>
      </c>
      <c r="E14" s="11" t="s">
        <v>24</v>
      </c>
      <c r="F14" s="20">
        <v>0.5</v>
      </c>
      <c r="G14" s="18">
        <v>0.5</v>
      </c>
      <c r="H14" s="5" t="s">
        <v>78</v>
      </c>
    </row>
    <row r="15" spans="2:11">
      <c r="B15" s="9" t="s">
        <v>32</v>
      </c>
      <c r="C15" s="5" t="s">
        <v>49</v>
      </c>
      <c r="D15" s="5" t="s">
        <v>21</v>
      </c>
      <c r="E15" s="11" t="s">
        <v>24</v>
      </c>
      <c r="F15" s="20">
        <v>1</v>
      </c>
      <c r="G15" s="18">
        <v>0.5</v>
      </c>
      <c r="H15" s="5" t="s">
        <v>79</v>
      </c>
    </row>
    <row r="16" spans="2:11">
      <c r="B16" s="9" t="s">
        <v>33</v>
      </c>
      <c r="C16" s="5" t="s">
        <v>50</v>
      </c>
      <c r="D16" s="5" t="s">
        <v>21</v>
      </c>
      <c r="E16" s="11" t="s">
        <v>27</v>
      </c>
      <c r="F16" s="20">
        <v>1</v>
      </c>
      <c r="G16" s="18"/>
      <c r="H16" s="5" t="s">
        <v>74</v>
      </c>
    </row>
    <row r="17" spans="2:10">
      <c r="B17" s="9" t="s">
        <v>34</v>
      </c>
      <c r="C17" s="5" t="s">
        <v>51</v>
      </c>
      <c r="D17" s="5" t="s">
        <v>21</v>
      </c>
      <c r="E17" s="11" t="s">
        <v>27</v>
      </c>
      <c r="F17" s="20">
        <v>1</v>
      </c>
      <c r="G17" s="18"/>
      <c r="H17" s="5" t="s">
        <v>74</v>
      </c>
    </row>
    <row r="18" spans="2:10">
      <c r="B18" s="9" t="s">
        <v>34</v>
      </c>
      <c r="C18" s="5" t="s">
        <v>52</v>
      </c>
      <c r="D18" s="5" t="s">
        <v>21</v>
      </c>
      <c r="E18" s="11" t="s">
        <v>27</v>
      </c>
      <c r="F18" s="20">
        <v>1</v>
      </c>
      <c r="G18" s="18"/>
      <c r="H18" s="5" t="s">
        <v>74</v>
      </c>
    </row>
    <row r="19" spans="2:10">
      <c r="B19" s="9" t="s">
        <v>34</v>
      </c>
      <c r="C19" s="5" t="s">
        <v>53</v>
      </c>
      <c r="D19" s="5" t="s">
        <v>22</v>
      </c>
      <c r="E19" s="11" t="s">
        <v>26</v>
      </c>
      <c r="F19" s="20">
        <v>1</v>
      </c>
      <c r="G19" s="18"/>
      <c r="H19" s="5" t="s">
        <v>74</v>
      </c>
    </row>
    <row r="20" spans="2:10">
      <c r="B20" s="9" t="s">
        <v>34</v>
      </c>
      <c r="C20" s="5" t="s">
        <v>54</v>
      </c>
      <c r="D20" s="5" t="s">
        <v>22</v>
      </c>
      <c r="E20" s="11" t="s">
        <v>26</v>
      </c>
      <c r="F20" s="20">
        <v>1</v>
      </c>
      <c r="G20" s="18"/>
      <c r="H20" s="5" t="s">
        <v>74</v>
      </c>
    </row>
    <row r="21" spans="2:10">
      <c r="B21" s="9" t="s">
        <v>34</v>
      </c>
      <c r="C21" s="5" t="s">
        <v>55</v>
      </c>
      <c r="D21" s="5" t="s">
        <v>22</v>
      </c>
      <c r="E21" s="11" t="s">
        <v>26</v>
      </c>
      <c r="F21" s="20">
        <v>1</v>
      </c>
      <c r="G21" s="18"/>
      <c r="H21" s="5" t="s">
        <v>74</v>
      </c>
    </row>
    <row r="22" spans="2:10">
      <c r="B22" s="9" t="s">
        <v>35</v>
      </c>
      <c r="C22" s="5" t="s">
        <v>56</v>
      </c>
      <c r="D22" s="5" t="s">
        <v>22</v>
      </c>
      <c r="E22" s="11" t="s">
        <v>27</v>
      </c>
      <c r="F22" s="20">
        <v>1</v>
      </c>
      <c r="G22" s="18"/>
      <c r="H22" s="5" t="s">
        <v>74</v>
      </c>
    </row>
    <row r="23" spans="2:10">
      <c r="B23" s="9" t="s">
        <v>35</v>
      </c>
      <c r="C23" s="5" t="s">
        <v>57</v>
      </c>
      <c r="D23" s="5" t="s">
        <v>22</v>
      </c>
      <c r="E23" s="11" t="s">
        <v>27</v>
      </c>
      <c r="F23" s="20">
        <v>1</v>
      </c>
      <c r="G23" s="18"/>
      <c r="H23" s="5" t="s">
        <v>74</v>
      </c>
    </row>
    <row r="24" spans="2:10">
      <c r="B24" s="9" t="s">
        <v>35</v>
      </c>
      <c r="C24" s="5" t="s">
        <v>58</v>
      </c>
      <c r="D24" s="5" t="s">
        <v>22</v>
      </c>
      <c r="E24" s="11" t="s">
        <v>27</v>
      </c>
      <c r="F24" s="20">
        <v>1</v>
      </c>
      <c r="G24" s="18"/>
      <c r="H24" s="5" t="s">
        <v>74</v>
      </c>
      <c r="J24" s="1"/>
    </row>
    <row r="25" spans="2:10">
      <c r="B25" s="9" t="s">
        <v>36</v>
      </c>
      <c r="C25" s="14" t="s">
        <v>59</v>
      </c>
      <c r="D25" s="5" t="s">
        <v>21</v>
      </c>
      <c r="E25" s="11" t="s">
        <v>26</v>
      </c>
      <c r="F25" s="20">
        <v>2</v>
      </c>
      <c r="G25" s="18"/>
      <c r="H25" s="5" t="s">
        <v>74</v>
      </c>
      <c r="J25" s="1"/>
    </row>
    <row r="26" spans="2:10">
      <c r="B26" s="9" t="s">
        <v>36</v>
      </c>
      <c r="C26" s="5" t="s">
        <v>60</v>
      </c>
      <c r="D26" s="5" t="s">
        <v>21</v>
      </c>
      <c r="E26" s="11" t="s">
        <v>26</v>
      </c>
      <c r="F26" s="20">
        <v>2</v>
      </c>
      <c r="G26" s="18"/>
      <c r="H26" s="5" t="s">
        <v>74</v>
      </c>
      <c r="J26" s="1"/>
    </row>
    <row r="27" spans="2:10">
      <c r="B27" s="9" t="s">
        <v>36</v>
      </c>
      <c r="C27" s="5" t="s">
        <v>61</v>
      </c>
      <c r="D27" s="5" t="s">
        <v>21</v>
      </c>
      <c r="E27" s="11" t="s">
        <v>26</v>
      </c>
      <c r="F27" s="20">
        <v>2</v>
      </c>
      <c r="G27" s="18"/>
      <c r="H27" s="5" t="s">
        <v>74</v>
      </c>
      <c r="J27" s="1"/>
    </row>
    <row r="28" spans="2:10">
      <c r="B28" s="9" t="s">
        <v>37</v>
      </c>
      <c r="C28" s="5" t="s">
        <v>62</v>
      </c>
      <c r="D28" s="5" t="s">
        <v>21</v>
      </c>
      <c r="E28" s="11" t="s">
        <v>26</v>
      </c>
      <c r="F28" s="20">
        <v>2</v>
      </c>
      <c r="G28" s="18"/>
      <c r="H28" s="5" t="s">
        <v>74</v>
      </c>
    </row>
    <row r="29" spans="2:10">
      <c r="B29" s="9" t="s">
        <v>37</v>
      </c>
      <c r="C29" s="5" t="s">
        <v>63</v>
      </c>
      <c r="D29" s="5" t="s">
        <v>21</v>
      </c>
      <c r="E29" s="11" t="s">
        <v>26</v>
      </c>
      <c r="F29" s="20">
        <v>2</v>
      </c>
      <c r="G29" s="18"/>
      <c r="H29" s="5" t="s">
        <v>74</v>
      </c>
    </row>
    <row r="30" spans="2:10">
      <c r="B30" s="9" t="s">
        <v>37</v>
      </c>
      <c r="C30" s="5" t="s">
        <v>64</v>
      </c>
      <c r="D30" s="5" t="s">
        <v>21</v>
      </c>
      <c r="E30" s="11" t="s">
        <v>26</v>
      </c>
      <c r="F30" s="20">
        <v>2</v>
      </c>
      <c r="G30" s="18"/>
      <c r="H30" s="5" t="s">
        <v>79</v>
      </c>
    </row>
    <row r="31" spans="2:10">
      <c r="B31" s="9" t="s">
        <v>38</v>
      </c>
      <c r="C31" s="5" t="s">
        <v>65</v>
      </c>
      <c r="D31" s="5" t="s">
        <v>21</v>
      </c>
      <c r="E31" s="11" t="s">
        <v>26</v>
      </c>
      <c r="F31" s="20">
        <v>2</v>
      </c>
      <c r="G31" s="18"/>
      <c r="H31" s="5" t="s">
        <v>74</v>
      </c>
    </row>
    <row r="32" spans="2:10">
      <c r="B32" s="9" t="s">
        <v>39</v>
      </c>
      <c r="C32" s="5"/>
      <c r="D32" s="5" t="s">
        <v>21</v>
      </c>
      <c r="E32" s="11" t="s">
        <v>25</v>
      </c>
      <c r="F32" s="20">
        <v>2</v>
      </c>
      <c r="G32" s="18"/>
      <c r="H32" s="5" t="s">
        <v>74</v>
      </c>
    </row>
  </sheetData>
  <phoneticPr fontId="1"/>
  <dataValidations count="3">
    <dataValidation type="list" allowBlank="1" showInputMessage="1" showErrorMessage="1" sqref="E3:E32" xr:uid="{D00D613F-3FDD-4BD5-A35E-61F89E98BE95}">
      <formula1>"プロト,α,β,マスター"</formula1>
    </dataValidation>
    <dataValidation type="list" allowBlank="1" showInputMessage="1" showErrorMessage="1" sqref="D3:D32" xr:uid="{C255473B-8EA8-4AFB-AE29-9E717D296069}">
      <formula1>"S,A,B,C"</formula1>
    </dataValidation>
    <dataValidation type="list" allowBlank="1" showInputMessage="1" showErrorMessage="1" sqref="H3:H32" xr:uid="{6BAA9647-EF0F-4CF2-84F7-9FD4F341E3DF}">
      <formula1>"未着手,作業中,完了"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E4DA8-3392-4F2C-9A15-98B6004DEE30}">
  <dimension ref="B2:G17"/>
  <sheetViews>
    <sheetView zoomScale="130" zoomScaleNormal="130" workbookViewId="0">
      <selection activeCell="G8" sqref="G8"/>
    </sheetView>
  </sheetViews>
  <sheetFormatPr defaultRowHeight="18.75"/>
  <cols>
    <col min="2" max="5" width="14.5" customWidth="1"/>
    <col min="6" max="6" width="8.5" customWidth="1"/>
    <col min="7" max="7" width="23.5" customWidth="1"/>
  </cols>
  <sheetData>
    <row r="2" spans="2:7">
      <c r="B2" s="6" t="s">
        <v>4</v>
      </c>
      <c r="C2">
        <f>SUM(作業工数見積もり!F3:F32)</f>
        <v>36</v>
      </c>
      <c r="G2" t="s">
        <v>68</v>
      </c>
    </row>
    <row r="3" spans="2:7">
      <c r="B3" s="7" t="s">
        <v>5</v>
      </c>
      <c r="C3" s="15">
        <f>SUMIF(作業工数見積もり!H3,"完了",作業工数見積もり!H32)</f>
        <v>0</v>
      </c>
      <c r="D3" s="15" t="s">
        <v>12</v>
      </c>
      <c r="E3" s="15"/>
      <c r="G3" t="s">
        <v>69</v>
      </c>
    </row>
    <row r="4" spans="2:7">
      <c r="B4" s="8" t="s">
        <v>6</v>
      </c>
      <c r="C4" s="15">
        <f ca="1">NETWORKDAYS(C5,C6)</f>
        <v>57</v>
      </c>
      <c r="D4" s="15">
        <f ca="1" xml:space="preserve"> C3 / C4</f>
        <v>0</v>
      </c>
      <c r="E4" s="15"/>
      <c r="G4" t="s">
        <v>70</v>
      </c>
    </row>
    <row r="5" spans="2:7">
      <c r="B5" s="9" t="s">
        <v>7</v>
      </c>
      <c r="C5" s="16">
        <f>DATE(2024,11,1)</f>
        <v>45597</v>
      </c>
      <c r="D5" s="15"/>
      <c r="E5" s="15"/>
      <c r="G5" t="s">
        <v>71</v>
      </c>
    </row>
    <row r="6" spans="2:7">
      <c r="B6" s="10" t="s">
        <v>8</v>
      </c>
      <c r="C6" s="16">
        <f ca="1">TODAY()</f>
        <v>45677</v>
      </c>
      <c r="D6" s="15"/>
      <c r="E6" s="15"/>
      <c r="G6" t="s">
        <v>72</v>
      </c>
    </row>
    <row r="7" spans="2:7">
      <c r="C7" s="15"/>
      <c r="D7" s="15" t="s">
        <v>13</v>
      </c>
      <c r="E7" s="15" t="s">
        <v>14</v>
      </c>
      <c r="G7" t="s">
        <v>73</v>
      </c>
    </row>
    <row r="8" spans="2:7">
      <c r="B8" s="6" t="s">
        <v>9</v>
      </c>
      <c r="C8" s="16">
        <v>45641</v>
      </c>
      <c r="D8" s="15">
        <f ca="1">NETWORKDAYS(TODAY(),C8)</f>
        <v>-26</v>
      </c>
      <c r="E8" s="15">
        <f ca="1">($C$2 - $C$3) / D8</f>
        <v>-1.3846153846153846</v>
      </c>
    </row>
    <row r="9" spans="2:7">
      <c r="B9" s="12" t="s">
        <v>10</v>
      </c>
      <c r="C9" s="16">
        <v>45321</v>
      </c>
      <c r="D9" s="15">
        <v>44</v>
      </c>
      <c r="E9" s="15">
        <f>($C$2 - $C$3) / D9</f>
        <v>0.81818181818181823</v>
      </c>
    </row>
    <row r="10" spans="2:7">
      <c r="B10" s="8" t="s">
        <v>11</v>
      </c>
      <c r="C10" s="16">
        <v>45323</v>
      </c>
      <c r="D10" s="15">
        <v>55</v>
      </c>
      <c r="E10" s="15">
        <f>($C$2 - $C$3) / D10</f>
        <v>0.65454545454545454</v>
      </c>
    </row>
    <row r="13" spans="2:7">
      <c r="B13" t="s">
        <v>16</v>
      </c>
    </row>
    <row r="14" spans="2:7">
      <c r="B14" t="s">
        <v>17</v>
      </c>
    </row>
    <row r="15" spans="2:7">
      <c r="B15" t="s">
        <v>18</v>
      </c>
    </row>
    <row r="16" spans="2:7">
      <c r="B16" t="s">
        <v>20</v>
      </c>
    </row>
    <row r="17" spans="2:2">
      <c r="B17" t="s">
        <v>19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7952A5A25B2543AB99BC9B879A46ED" ma:contentTypeVersion="16" ma:contentTypeDescription="新しいドキュメントを作成します。" ma:contentTypeScope="" ma:versionID="18ce886227b4f7d0c1a56646945dc47e">
  <xsd:schema xmlns:xsd="http://www.w3.org/2001/XMLSchema" xmlns:xs="http://www.w3.org/2001/XMLSchema" xmlns:p="http://schemas.microsoft.com/office/2006/metadata/properties" xmlns:ns2="098a3c11-7ac2-46ba-89ce-8b2d5c9f76f8" xmlns:ns3="04574505-c322-4981-8ebb-5d25af8d4de8" targetNamespace="http://schemas.microsoft.com/office/2006/metadata/properties" ma:root="true" ma:fieldsID="e5be0a050d98fc17aa9c3986a154fc28" ns2:_="" ns3:_="">
    <xsd:import namespace="098a3c11-7ac2-46ba-89ce-8b2d5c9f76f8"/>
    <xsd:import namespace="04574505-c322-4981-8ebb-5d25af8d4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_x8a73__x7d30_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a3c11-7ac2-46ba-89ce-8b2d5c9f7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x8a73__x7d30_" ma:index="22" nillable="true" ma:displayName="詳細" ma:format="Dropdown" ma:internalName="_x8a73__x7d30_">
      <xsd:simpleType>
        <xsd:restriction base="dms:Text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74505-c322-4981-8ebb-5d25af8d4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91ae2ab-cca2-4bde-8a9d-64dd23fd4099}" ma:internalName="TaxCatchAll" ma:showField="CatchAllData" ma:web="04574505-c322-4981-8ebb-5d25af8d4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4574505-c322-4981-8ebb-5d25af8d4de8" xsi:nil="true"/>
    <_x8a73__x7d30_ xmlns="098a3c11-7ac2-46ba-89ce-8b2d5c9f76f8" xsi:nil="true"/>
    <lcf76f155ced4ddcb4097134ff3c332f xmlns="098a3c11-7ac2-46ba-89ce-8b2d5c9f76f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72F951-64CD-40D8-896F-068DA14071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a3c11-7ac2-46ba-89ce-8b2d5c9f76f8"/>
    <ds:schemaRef ds:uri="04574505-c322-4981-8ebb-5d25af8d4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2E9DAB-F6A4-45C4-BAF5-BF43C147BB10}">
  <ds:schemaRefs>
    <ds:schemaRef ds:uri="http://schemas.microsoft.com/office/2006/metadata/properties"/>
    <ds:schemaRef ds:uri="http://schemas.microsoft.com/office/infopath/2007/PartnerControls"/>
    <ds:schemaRef ds:uri="04574505-c322-4981-8ebb-5d25af8d4de8"/>
    <ds:schemaRef ds:uri="098a3c11-7ac2-46ba-89ce-8b2d5c9f76f8"/>
  </ds:schemaRefs>
</ds:datastoreItem>
</file>

<file path=customXml/itemProps3.xml><?xml version="1.0" encoding="utf-8"?>
<ds:datastoreItem xmlns:ds="http://schemas.openxmlformats.org/officeDocument/2006/customXml" ds:itemID="{3BF17534-2B47-4857-AC25-7C99424F8A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コスト表_進捗詳細</vt:lpstr>
      <vt:lpstr>コスト表_作業状況</vt:lpstr>
      <vt:lpstr>作業工数見積もり</vt:lpstr>
      <vt:lpstr>メモ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瀨戸　雄大</cp:lastModifiedBy>
  <cp:revision/>
  <dcterms:created xsi:type="dcterms:W3CDTF">2015-06-05T18:19:34Z</dcterms:created>
  <dcterms:modified xsi:type="dcterms:W3CDTF">2025-01-20T04:55:45Z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0x0101009C7952A5A25B2543AB99BC9B879A46ED</vt:lpwstr>
  </property>
</Properties>
</file>