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7795" windowHeight="12060" activeTab="9"/>
  </bookViews>
  <sheets>
    <sheet name="parameter" sheetId="2" r:id="rId1"/>
    <sheet name="ern-usd_1" sheetId="1" r:id="rId2"/>
    <sheet name="ern-usd_2" sheetId="6" r:id="rId3"/>
    <sheet name="ern-usd_3" sheetId="7" r:id="rId4"/>
    <sheet name="ern-usd_4" sheetId="8" r:id="rId5"/>
    <sheet name="ern-usd_5" sheetId="9" r:id="rId6"/>
    <sheet name="ern-usd_6" sheetId="10" r:id="rId7"/>
    <sheet name="ern-usd_7" sheetId="11" r:id="rId8"/>
    <sheet name="ern-usd_8" sheetId="12" r:id="rId9"/>
    <sheet name="ern-usd_9" sheetId="13" r:id="rId10"/>
    <sheet name="account" sheetId="3" r:id="rId11"/>
    <sheet name="eru_cny" sheetId="4" r:id="rId12"/>
  </sheets>
  <calcPr calcId="145621"/>
  <fileRecoveryPr repairLoad="1"/>
</workbook>
</file>

<file path=xl/calcChain.xml><?xml version="1.0" encoding="utf-8"?>
<calcChain xmlns="http://schemas.openxmlformats.org/spreadsheetml/2006/main">
  <c r="J11" i="13" l="1"/>
  <c r="I11" i="13"/>
  <c r="H10" i="13"/>
  <c r="E16" i="13"/>
  <c r="M11" i="13"/>
  <c r="K8" i="13"/>
  <c r="G2" i="13"/>
  <c r="J3" i="13" s="1"/>
  <c r="L10" i="12"/>
  <c r="K10" i="12"/>
  <c r="J10" i="12"/>
  <c r="M10" i="12" s="1"/>
  <c r="I10" i="12"/>
  <c r="H9" i="12"/>
  <c r="E16" i="12"/>
  <c r="M11" i="12"/>
  <c r="K8" i="12"/>
  <c r="G2" i="12"/>
  <c r="K3" i="12" s="1"/>
  <c r="L3" i="12" s="1"/>
  <c r="L9" i="11"/>
  <c r="J9" i="11"/>
  <c r="I9" i="11"/>
  <c r="H8" i="11"/>
  <c r="E16" i="11"/>
  <c r="M11" i="11"/>
  <c r="M10" i="11"/>
  <c r="K8" i="11"/>
  <c r="G2" i="11"/>
  <c r="I3" i="11" s="1"/>
  <c r="L8" i="10"/>
  <c r="K8" i="10"/>
  <c r="J8" i="10"/>
  <c r="M8" i="10" s="1"/>
  <c r="I8" i="10"/>
  <c r="E16" i="10"/>
  <c r="M11" i="10"/>
  <c r="M10" i="10"/>
  <c r="M9" i="10"/>
  <c r="G2" i="10"/>
  <c r="I3" i="10" s="1"/>
  <c r="L7" i="9"/>
  <c r="K7" i="9"/>
  <c r="J7" i="9"/>
  <c r="I7" i="9"/>
  <c r="H6" i="9"/>
  <c r="E16" i="9"/>
  <c r="M11" i="9"/>
  <c r="M10" i="9"/>
  <c r="M9" i="9"/>
  <c r="M8" i="9"/>
  <c r="M7" i="9"/>
  <c r="G2" i="9"/>
  <c r="K3" i="9" s="1"/>
  <c r="L3" i="9" s="1"/>
  <c r="L6" i="8"/>
  <c r="K6" i="8"/>
  <c r="J6" i="8"/>
  <c r="M6" i="8" s="1"/>
  <c r="I6" i="8"/>
  <c r="H5" i="8"/>
  <c r="E16" i="8"/>
  <c r="M11" i="8"/>
  <c r="M10" i="8"/>
  <c r="M9" i="8"/>
  <c r="M8" i="8"/>
  <c r="M7" i="8"/>
  <c r="G2" i="8"/>
  <c r="K3" i="8" s="1"/>
  <c r="L3" i="8" s="1"/>
  <c r="L5" i="7"/>
  <c r="K5" i="7"/>
  <c r="J5" i="7"/>
  <c r="I5" i="7"/>
  <c r="H4" i="7"/>
  <c r="E16" i="7"/>
  <c r="M11" i="7"/>
  <c r="M10" i="7"/>
  <c r="M9" i="7"/>
  <c r="M8" i="7"/>
  <c r="M7" i="7"/>
  <c r="M6" i="7"/>
  <c r="J3" i="7"/>
  <c r="H3" i="7" s="1"/>
  <c r="K4" i="7" s="1"/>
  <c r="I3" i="7"/>
  <c r="G2" i="7"/>
  <c r="K3" i="7" s="1"/>
  <c r="L3" i="7" s="1"/>
  <c r="M4" i="6"/>
  <c r="L4" i="6"/>
  <c r="K4" i="6"/>
  <c r="J4" i="6"/>
  <c r="I4" i="6"/>
  <c r="H3" i="6"/>
  <c r="E16" i="6"/>
  <c r="M11" i="6"/>
  <c r="M10" i="6"/>
  <c r="M9" i="6"/>
  <c r="M8" i="6"/>
  <c r="M7" i="6"/>
  <c r="M6" i="6"/>
  <c r="M5" i="6"/>
  <c r="K3" i="6"/>
  <c r="L3" i="6" s="1"/>
  <c r="G2" i="6"/>
  <c r="J3" i="6" s="1"/>
  <c r="M3" i="1"/>
  <c r="J3" i="1"/>
  <c r="E16" i="1"/>
  <c r="H3" i="13" l="1"/>
  <c r="K4" i="13" s="1"/>
  <c r="K3" i="13"/>
  <c r="L3" i="13" s="1"/>
  <c r="I3" i="13"/>
  <c r="I3" i="12"/>
  <c r="J3" i="12"/>
  <c r="M9" i="11"/>
  <c r="J3" i="11"/>
  <c r="K3" i="11"/>
  <c r="L3" i="11" s="1"/>
  <c r="J3" i="10"/>
  <c r="K3" i="10"/>
  <c r="L3" i="10" s="1"/>
  <c r="I3" i="9"/>
  <c r="J3" i="9"/>
  <c r="I3" i="8"/>
  <c r="J3" i="8"/>
  <c r="M5" i="7"/>
  <c r="L4" i="7"/>
  <c r="I4" i="7"/>
  <c r="M3" i="7"/>
  <c r="J4" i="7"/>
  <c r="M4" i="7" s="1"/>
  <c r="I3" i="6"/>
  <c r="M3" i="6" s="1"/>
  <c r="G2" i="1"/>
  <c r="L4" i="13" l="1"/>
  <c r="J4" i="13"/>
  <c r="I4" i="13"/>
  <c r="M3" i="13"/>
  <c r="H3" i="12"/>
  <c r="K4" i="12" s="1"/>
  <c r="L4" i="12" s="1"/>
  <c r="M3" i="12"/>
  <c r="M3" i="11"/>
  <c r="H3" i="11"/>
  <c r="M3" i="10"/>
  <c r="H3" i="10"/>
  <c r="H3" i="9"/>
  <c r="K4" i="9" s="1"/>
  <c r="L4" i="9" s="1"/>
  <c r="M3" i="9"/>
  <c r="I4" i="9"/>
  <c r="M3" i="8"/>
  <c r="H3" i="8"/>
  <c r="K4" i="8" s="1"/>
  <c r="L4" i="8" s="1"/>
  <c r="K3" i="1"/>
  <c r="L3" i="1" s="1"/>
  <c r="I3" i="1"/>
  <c r="H4" i="13" l="1"/>
  <c r="K5" i="13" s="1"/>
  <c r="I5" i="13"/>
  <c r="J5" i="13"/>
  <c r="M4" i="13"/>
  <c r="L5" i="13"/>
  <c r="J4" i="12"/>
  <c r="I4" i="12"/>
  <c r="K4" i="11"/>
  <c r="L4" i="11" s="1"/>
  <c r="I4" i="11"/>
  <c r="J4" i="11"/>
  <c r="K4" i="10"/>
  <c r="L4" i="10" s="1"/>
  <c r="I4" i="10"/>
  <c r="J4" i="10"/>
  <c r="H4" i="9"/>
  <c r="K5" i="9" s="1"/>
  <c r="L5" i="9" s="1"/>
  <c r="J4" i="9"/>
  <c r="I4" i="8"/>
  <c r="J4" i="8"/>
  <c r="M5" i="1"/>
  <c r="M5" i="13" l="1"/>
  <c r="H5" i="13"/>
  <c r="K6" i="13" s="1"/>
  <c r="L6" i="13" s="1"/>
  <c r="H4" i="12"/>
  <c r="K5" i="12" s="1"/>
  <c r="L5" i="12" s="1"/>
  <c r="I5" i="12"/>
  <c r="M4" i="12"/>
  <c r="J5" i="12"/>
  <c r="M4" i="11"/>
  <c r="H4" i="11"/>
  <c r="K5" i="11" s="1"/>
  <c r="L5" i="11" s="1"/>
  <c r="M4" i="10"/>
  <c r="H4" i="10"/>
  <c r="K5" i="10" s="1"/>
  <c r="L5" i="10"/>
  <c r="M4" i="9"/>
  <c r="J5" i="9"/>
  <c r="I5" i="9"/>
  <c r="M4" i="8"/>
  <c r="H4" i="8"/>
  <c r="K5" i="8" s="1"/>
  <c r="L5" i="8" s="1"/>
  <c r="I5" i="8"/>
  <c r="M6" i="1"/>
  <c r="J6" i="13" l="1"/>
  <c r="I6" i="13"/>
  <c r="J6" i="12"/>
  <c r="H5" i="12"/>
  <c r="K6" i="12" s="1"/>
  <c r="M5" i="12"/>
  <c r="I6" i="12"/>
  <c r="L6" i="12"/>
  <c r="I5" i="11"/>
  <c r="J5" i="11"/>
  <c r="I5" i="10"/>
  <c r="J5" i="10"/>
  <c r="H5" i="9"/>
  <c r="K6" i="9" s="1"/>
  <c r="L6" i="9" s="1"/>
  <c r="M5" i="9"/>
  <c r="J5" i="8"/>
  <c r="M5" i="8" s="1"/>
  <c r="M7" i="1"/>
  <c r="H6" i="13" l="1"/>
  <c r="K7" i="13" s="1"/>
  <c r="L7" i="13" s="1"/>
  <c r="L8" i="13" s="1"/>
  <c r="L9" i="13" s="1"/>
  <c r="I7" i="13"/>
  <c r="I8" i="13" s="1"/>
  <c r="J7" i="13"/>
  <c r="M6" i="13"/>
  <c r="M6" i="12"/>
  <c r="H6" i="12"/>
  <c r="K7" i="12" s="1"/>
  <c r="L7" i="12"/>
  <c r="L8" i="12" s="1"/>
  <c r="L9" i="12" s="1"/>
  <c r="M5" i="11"/>
  <c r="H5" i="11"/>
  <c r="K6" i="11" s="1"/>
  <c r="L6" i="11" s="1"/>
  <c r="M5" i="10"/>
  <c r="H5" i="10"/>
  <c r="K6" i="10" s="1"/>
  <c r="L6" i="10" s="1"/>
  <c r="I6" i="9"/>
  <c r="J6" i="9"/>
  <c r="M6" i="9" s="1"/>
  <c r="M8" i="1"/>
  <c r="M7" i="13" l="1"/>
  <c r="J8" i="13"/>
  <c r="H8" i="13"/>
  <c r="I9" i="13"/>
  <c r="I7" i="12"/>
  <c r="I8" i="12" s="1"/>
  <c r="J7" i="12"/>
  <c r="J6" i="11"/>
  <c r="I6" i="11"/>
  <c r="I6" i="10"/>
  <c r="J6" i="10"/>
  <c r="M9" i="1"/>
  <c r="M8" i="13" l="1"/>
  <c r="J9" i="13"/>
  <c r="H8" i="12"/>
  <c r="I9" i="12" s="1"/>
  <c r="M7" i="12"/>
  <c r="J8" i="12"/>
  <c r="H6" i="11"/>
  <c r="K7" i="11" s="1"/>
  <c r="L7" i="11" s="1"/>
  <c r="L8" i="11" s="1"/>
  <c r="I7" i="11"/>
  <c r="I8" i="11" s="1"/>
  <c r="J7" i="11"/>
  <c r="M6" i="11"/>
  <c r="J7" i="10"/>
  <c r="M6" i="10"/>
  <c r="H6" i="10"/>
  <c r="K7" i="10" s="1"/>
  <c r="L7" i="10" s="1"/>
  <c r="M11" i="1"/>
  <c r="M10" i="1"/>
  <c r="M9" i="13" l="1"/>
  <c r="H9" i="13"/>
  <c r="J9" i="12"/>
  <c r="M9" i="12" s="1"/>
  <c r="M8" i="12"/>
  <c r="J8" i="11"/>
  <c r="M8" i="11" s="1"/>
  <c r="M7" i="11"/>
  <c r="I7" i="10"/>
  <c r="M7" i="10" s="1"/>
  <c r="K10" i="13" l="1"/>
  <c r="L10" i="13" s="1"/>
  <c r="I10" i="13"/>
  <c r="J10" i="13"/>
  <c r="M10" i="13" s="1"/>
</calcChain>
</file>

<file path=xl/sharedStrings.xml><?xml version="1.0" encoding="utf-8"?>
<sst xmlns="http://schemas.openxmlformats.org/spreadsheetml/2006/main" count="279" uniqueCount="29">
  <si>
    <t>Date</t>
  </si>
  <si>
    <t>Time</t>
  </si>
  <si>
    <t>Open</t>
  </si>
  <si>
    <t>High</t>
  </si>
  <si>
    <t>Low</t>
  </si>
  <si>
    <t>Close</t>
  </si>
  <si>
    <t>1/27/2015</t>
  </si>
  <si>
    <t>capital</t>
    <phoneticPr fontId="1" type="noConversion"/>
  </si>
  <si>
    <t>Notes</t>
    <phoneticPr fontId="1" type="noConversion"/>
  </si>
  <si>
    <t>Net</t>
    <phoneticPr fontId="1" type="noConversion"/>
  </si>
  <si>
    <t>参数定义</t>
    <phoneticPr fontId="1" type="noConversion"/>
  </si>
  <si>
    <t>杠杆率</t>
    <phoneticPr fontId="1" type="noConversion"/>
  </si>
  <si>
    <t>日利率</t>
    <phoneticPr fontId="1" type="noConversion"/>
  </si>
  <si>
    <t>净值安全系数</t>
    <phoneticPr fontId="1" type="noConversion"/>
  </si>
  <si>
    <t>profit</t>
    <phoneticPr fontId="1" type="noConversion"/>
  </si>
  <si>
    <t>equity</t>
    <phoneticPr fontId="1" type="noConversion"/>
  </si>
  <si>
    <t>bid_delta</t>
    <phoneticPr fontId="1" type="noConversion"/>
  </si>
  <si>
    <t>commission_ratio</t>
    <phoneticPr fontId="1" type="noConversion"/>
  </si>
  <si>
    <t>ask_delta</t>
    <phoneticPr fontId="1" type="noConversion"/>
  </si>
  <si>
    <t>D</t>
    <phoneticPr fontId="1" type="noConversion"/>
  </si>
  <si>
    <t>Size</t>
    <phoneticPr fontId="1" type="noConversion"/>
  </si>
  <si>
    <t>Psn</t>
    <phoneticPr fontId="1" type="noConversion"/>
  </si>
  <si>
    <t>1.定买或卖</t>
    <phoneticPr fontId="1" type="noConversion"/>
  </si>
  <si>
    <t>买=1</t>
    <phoneticPr fontId="1" type="noConversion"/>
  </si>
  <si>
    <t>2.定数量</t>
    <phoneticPr fontId="1" type="noConversion"/>
  </si>
  <si>
    <t>3.新仓位</t>
    <phoneticPr fontId="1" type="noConversion"/>
  </si>
  <si>
    <t>4.金额</t>
    <phoneticPr fontId="1" type="noConversion"/>
  </si>
  <si>
    <t>5.盈利</t>
    <phoneticPr fontId="1" type="noConversion"/>
  </si>
  <si>
    <t>6.净值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</si>
</sst>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3" fillId="0" borderId="0" xfId="0" applyFont="1">
      <alignment vertical="center"/>
    </xf>
    <xf numFmtId="21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3.5" x14ac:dyDescent="0.15"/>
  <cols>
    <col min="1" max="1" width="18.375" bestFit="1" customWidth="1"/>
  </cols>
  <sheetData>
    <row r="1" spans="1:2" x14ac:dyDescent="0.15">
      <c r="A1" t="s">
        <v>10</v>
      </c>
    </row>
    <row r="2" spans="1:2" x14ac:dyDescent="0.15">
      <c r="A2" t="s">
        <v>11</v>
      </c>
      <c r="B2">
        <v>30</v>
      </c>
    </row>
    <row r="3" spans="1:2" x14ac:dyDescent="0.15">
      <c r="A3" t="s">
        <v>12</v>
      </c>
      <c r="B3">
        <v>5.9999999999999995E-4</v>
      </c>
    </row>
    <row r="4" spans="1:2" x14ac:dyDescent="0.15">
      <c r="A4" t="s">
        <v>13</v>
      </c>
      <c r="B4">
        <v>1.2</v>
      </c>
    </row>
    <row r="6" spans="1:2" x14ac:dyDescent="0.15">
      <c r="A6" t="s">
        <v>18</v>
      </c>
      <c r="B6">
        <v>0</v>
      </c>
    </row>
    <row r="7" spans="1:2" x14ac:dyDescent="0.15">
      <c r="A7" t="s">
        <v>16</v>
      </c>
      <c r="B7">
        <v>0</v>
      </c>
    </row>
    <row r="8" spans="1:2" x14ac:dyDescent="0.15">
      <c r="A8" t="s">
        <v>17</v>
      </c>
      <c r="B8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J12" sqref="J12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4" customFormat="1" x14ac:dyDescent="0.15">
      <c r="A4" s="4" t="s">
        <v>6</v>
      </c>
      <c r="B4" s="5">
        <v>0.56319444444444444</v>
      </c>
      <c r="C4" s="4">
        <v>1.1295299999999999</v>
      </c>
      <c r="D4" s="4">
        <v>1.1296999999999999</v>
      </c>
      <c r="E4" s="4">
        <v>1.12951</v>
      </c>
      <c r="F4" s="4">
        <v>1.12965</v>
      </c>
      <c r="G4" s="4">
        <v>-1</v>
      </c>
      <c r="H4" s="4">
        <f>I4</f>
        <v>79687</v>
      </c>
      <c r="I4" s="4">
        <f>I3+G3*H3</f>
        <v>79687</v>
      </c>
      <c r="J4" s="4">
        <f>J3-G3*H3*(F4+parameter!B7)*(1+parameter!B8)</f>
        <v>9981.580449999994</v>
      </c>
      <c r="K4" s="4">
        <f>G3*(F4-F3)*H3</f>
        <v>19.124880000001433</v>
      </c>
      <c r="L4" s="4">
        <f>L3+K4</f>
        <v>19.124880000001433</v>
      </c>
      <c r="M4" s="4">
        <f>J4+I4*F4</f>
        <v>100000</v>
      </c>
    </row>
    <row r="5" spans="1:14" s="4" customFormat="1" x14ac:dyDescent="0.15">
      <c r="A5" s="4" t="s">
        <v>6</v>
      </c>
      <c r="B5" s="5">
        <v>0.56388888888888888</v>
      </c>
      <c r="C5" s="4">
        <v>1.12944</v>
      </c>
      <c r="D5" s="4">
        <v>1.12944</v>
      </c>
      <c r="E5" s="4">
        <v>1.12883</v>
      </c>
      <c r="F5" s="4">
        <v>1.12883</v>
      </c>
      <c r="G5" s="4">
        <v>1</v>
      </c>
      <c r="H5" s="4">
        <f>INT(J5/F5*0.9)</f>
        <v>79676</v>
      </c>
      <c r="I5" s="4">
        <f>I4+G4*H4</f>
        <v>0</v>
      </c>
      <c r="J5" s="4">
        <f>J4-G4*H4*(F5-parameter!B6)*(1+parameter!B8)</f>
        <v>99934.656659999993</v>
      </c>
      <c r="K5" s="4">
        <f>G4*(F5-F4)*H4</f>
        <v>65.343340000003423</v>
      </c>
      <c r="L5" s="4">
        <f>L4+K5</f>
        <v>84.468220000004862</v>
      </c>
      <c r="M5" s="4">
        <f>J5+I5*F5</f>
        <v>99934.656659999993</v>
      </c>
    </row>
    <row r="6" spans="1:14" s="4" customFormat="1" x14ac:dyDescent="0.15">
      <c r="A6" s="4" t="s">
        <v>6</v>
      </c>
      <c r="B6" s="5">
        <v>0.56458333333333333</v>
      </c>
      <c r="C6" s="4">
        <v>1.12876</v>
      </c>
      <c r="D6" s="4">
        <v>1.12907</v>
      </c>
      <c r="E6" s="4">
        <v>1.12876</v>
      </c>
      <c r="F6" s="4">
        <v>1.1289400000000001</v>
      </c>
      <c r="G6" s="4">
        <v>-1</v>
      </c>
      <c r="H6" s="4">
        <f>I6</f>
        <v>79676</v>
      </c>
      <c r="I6" s="4">
        <f>I5+G5*H5</f>
        <v>79676</v>
      </c>
      <c r="J6" s="4">
        <f>J5-G5*H5*(F6+parameter!B7)*(1+parameter!B8)</f>
        <v>9985.2332199999946</v>
      </c>
      <c r="K6" s="4">
        <f>(F6-F5)*G5*H5</f>
        <v>8.7643600000043413</v>
      </c>
      <c r="L6" s="4">
        <f>L5+K6</f>
        <v>93.232580000009207</v>
      </c>
      <c r="M6" s="4">
        <f>J6+I6*F6</f>
        <v>99934.656659999993</v>
      </c>
    </row>
    <row r="7" spans="1:14" s="4" customFormat="1" x14ac:dyDescent="0.15">
      <c r="A7" s="4" t="s">
        <v>6</v>
      </c>
      <c r="B7" s="5">
        <v>0.56527777777777777</v>
      </c>
      <c r="C7" s="4">
        <v>1.1290199999999999</v>
      </c>
      <c r="D7" s="4">
        <v>1.1292500000000001</v>
      </c>
      <c r="E7" s="4">
        <v>1.1290199999999999</v>
      </c>
      <c r="F7" s="4">
        <v>1.1292500000000001</v>
      </c>
      <c r="G7" s="4">
        <v>-1</v>
      </c>
      <c r="H7" s="4">
        <v>0</v>
      </c>
      <c r="I7" s="4">
        <f>I6+G6*H6</f>
        <v>0</v>
      </c>
      <c r="J7" s="4">
        <f>J6-G6*H6*(F7-parameter!B6)*(1+parameter!B8)</f>
        <v>99959.356220000001</v>
      </c>
      <c r="K7" s="4">
        <f>(F7-F6)*G6*H6</f>
        <v>-24.699560000002588</v>
      </c>
      <c r="L7" s="4">
        <f>L6+K7</f>
        <v>68.533020000006616</v>
      </c>
      <c r="M7" s="4">
        <f>J7+I7*F7</f>
        <v>99959.356220000001</v>
      </c>
    </row>
    <row r="8" spans="1:14" s="4" customFormat="1" x14ac:dyDescent="0.15">
      <c r="A8" s="4" t="s">
        <v>6</v>
      </c>
      <c r="B8" s="5">
        <v>0.56597222222222221</v>
      </c>
      <c r="C8" s="4">
        <v>1.12923</v>
      </c>
      <c r="D8" s="4">
        <v>1.1293899999999999</v>
      </c>
      <c r="E8" s="4">
        <v>1.1291899999999999</v>
      </c>
      <c r="F8" s="4">
        <v>1.12937</v>
      </c>
      <c r="G8" s="4">
        <v>-1</v>
      </c>
      <c r="H8" s="4">
        <f>I8</f>
        <v>0</v>
      </c>
      <c r="I8" s="4">
        <f>I7+G7*H7</f>
        <v>0</v>
      </c>
      <c r="J8" s="4">
        <f>J7-G7*H7*(F8-parameter!B6)*(1+parameter!B8)</f>
        <v>99959.356220000001</v>
      </c>
      <c r="K8" s="4">
        <f>(F8-F7)*G7*H7</f>
        <v>0</v>
      </c>
      <c r="L8" s="4">
        <f>L7+K8</f>
        <v>68.533020000006616</v>
      </c>
      <c r="M8" s="4">
        <f>J8+I8*F8</f>
        <v>99959.356220000001</v>
      </c>
    </row>
    <row r="9" spans="1:14" s="4" customFormat="1" x14ac:dyDescent="0.15">
      <c r="A9" s="4" t="s">
        <v>6</v>
      </c>
      <c r="B9" s="5">
        <v>0.56666666666666665</v>
      </c>
      <c r="C9" s="4">
        <v>1.1293800000000001</v>
      </c>
      <c r="D9" s="4">
        <v>1.1293899999999999</v>
      </c>
      <c r="E9" s="4">
        <v>1.1292199999999999</v>
      </c>
      <c r="F9" s="4">
        <v>1.1292199999999999</v>
      </c>
      <c r="G9" s="4">
        <v>1</v>
      </c>
      <c r="H9" s="4">
        <f>INT(J9/F9*0.9)</f>
        <v>79668</v>
      </c>
      <c r="I9" s="4">
        <f>I8+G8*H8</f>
        <v>0</v>
      </c>
      <c r="J9" s="4">
        <f>J8-G8*H8*(F9-parameter!B6)*(1+parameter!B8)</f>
        <v>99959.356220000001</v>
      </c>
      <c r="K9" s="4">
        <v>0</v>
      </c>
      <c r="L9" s="4">
        <f>L8+K9</f>
        <v>68.533020000006616</v>
      </c>
      <c r="M9" s="4">
        <f>J9+I9*F9</f>
        <v>99959.356220000001</v>
      </c>
    </row>
    <row r="10" spans="1:14" s="2" customFormat="1" x14ac:dyDescent="0.15">
      <c r="A10" s="2" t="s">
        <v>6</v>
      </c>
      <c r="B10" s="3">
        <v>0.56736111111111109</v>
      </c>
      <c r="C10" s="2">
        <v>1.12921</v>
      </c>
      <c r="D10" s="2">
        <v>1.1293</v>
      </c>
      <c r="E10" s="2">
        <v>1.1291500000000001</v>
      </c>
      <c r="F10" s="2">
        <v>1.1291800000000001</v>
      </c>
      <c r="G10" s="2">
        <v>1</v>
      </c>
      <c r="H10" s="2">
        <f>INT(J10/F10*0.9)</f>
        <v>7970</v>
      </c>
      <c r="I10" s="2">
        <f>I9+G9*H9</f>
        <v>79668</v>
      </c>
      <c r="J10" s="2">
        <f>J9-G9*H9*(F10+parameter!B7)*(1+parameter!B8)</f>
        <v>9999.8439799999906</v>
      </c>
      <c r="K10" s="2">
        <f>(F10-F9)*G9*H9</f>
        <v>-3.1867199999854972</v>
      </c>
      <c r="L10" s="2">
        <f>L9+K10</f>
        <v>65.346300000021117</v>
      </c>
      <c r="M10" s="2">
        <f>J10+I10*F10</f>
        <v>99959.356220000001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I11" s="4">
        <f>I10+G10*H10</f>
        <v>87638</v>
      </c>
      <c r="J11">
        <f>J10-G10*H10*(F11-parameter!B6)*(1+parameter!B8)</f>
        <v>1003.8658799999903</v>
      </c>
      <c r="M11">
        <f>J11+I11*F11</f>
        <v>99923.505619999982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J9" sqref="J9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2" customFormat="1" x14ac:dyDescent="0.15">
      <c r="A2" s="2" t="s">
        <v>6</v>
      </c>
      <c r="B2" s="3">
        <v>0.56180555555555556</v>
      </c>
      <c r="C2" s="2">
        <v>1.1294200000000001</v>
      </c>
      <c r="D2" s="2">
        <v>1.1294999999999999</v>
      </c>
      <c r="E2" s="2">
        <v>1.1294200000000001</v>
      </c>
      <c r="F2" s="2">
        <v>1.1294900000000001</v>
      </c>
      <c r="G2" s="2">
        <f t="shared" ref="G2:G11" si="0">-SIGN(F2-C2)</f>
        <v>-1</v>
      </c>
      <c r="H2" s="2">
        <v>0</v>
      </c>
      <c r="I2" s="2">
        <v>0</v>
      </c>
      <c r="J2" s="2">
        <v>100000</v>
      </c>
      <c r="K2" s="2">
        <v>0</v>
      </c>
      <c r="L2" s="2">
        <v>0</v>
      </c>
    </row>
    <row r="3" spans="1:14" x14ac:dyDescent="0.15">
      <c r="A3" t="s">
        <v>6</v>
      </c>
      <c r="B3" s="1">
        <v>0.5625</v>
      </c>
      <c r="C3">
        <v>1.12947</v>
      </c>
      <c r="D3">
        <v>1.1295900000000001</v>
      </c>
      <c r="E3">
        <v>1.12941</v>
      </c>
      <c r="F3">
        <v>1.12941</v>
      </c>
      <c r="I3">
        <f t="shared" ref="I3:I11" si="1">I2+G2*H2</f>
        <v>0</v>
      </c>
      <c r="J3">
        <f>J2-G2*H2*(F3-parameter!B6)</f>
        <v>100000</v>
      </c>
      <c r="K3">
        <f>(F3-F2)*G2*H2</f>
        <v>0</v>
      </c>
      <c r="L3">
        <f t="shared" ref="L3:L11" si="2">L2+K3</f>
        <v>0</v>
      </c>
      <c r="M3">
        <f>J3+I3*F3</f>
        <v>100000</v>
      </c>
    </row>
    <row r="4" spans="1:14" x14ac:dyDescent="0.15">
      <c r="A4" t="s">
        <v>6</v>
      </c>
      <c r="B4" s="1">
        <v>0.56319444444444444</v>
      </c>
      <c r="C4">
        <v>1.1295299999999999</v>
      </c>
      <c r="D4">
        <v>1.1296999999999999</v>
      </c>
      <c r="E4">
        <v>1.12951</v>
      </c>
      <c r="F4">
        <v>1.12965</v>
      </c>
    </row>
    <row r="5" spans="1:14" x14ac:dyDescent="0.15">
      <c r="A5" t="s">
        <v>6</v>
      </c>
      <c r="B5" s="1">
        <v>0.56388888888888888</v>
      </c>
      <c r="C5">
        <v>1.12944</v>
      </c>
      <c r="D5">
        <v>1.12944</v>
      </c>
      <c r="E5">
        <v>1.12883</v>
      </c>
      <c r="F5">
        <v>1.12883</v>
      </c>
      <c r="M5">
        <f>J5+I5*F5</f>
        <v>0</v>
      </c>
    </row>
    <row r="6" spans="1:14" x14ac:dyDescent="0.15">
      <c r="A6" t="s">
        <v>6</v>
      </c>
      <c r="B6" s="1">
        <v>0.56458333333333333</v>
      </c>
      <c r="C6">
        <v>1.12876</v>
      </c>
      <c r="D6">
        <v>1.12907</v>
      </c>
      <c r="E6">
        <v>1.12876</v>
      </c>
      <c r="F6">
        <v>1.1289400000000001</v>
      </c>
      <c r="M6">
        <f>J6+I6*F6</f>
        <v>0</v>
      </c>
    </row>
    <row r="7" spans="1:14" x14ac:dyDescent="0.15">
      <c r="A7" t="s">
        <v>6</v>
      </c>
      <c r="B7" s="1">
        <v>0.56527777777777777</v>
      </c>
      <c r="C7">
        <v>1.1290199999999999</v>
      </c>
      <c r="D7">
        <v>1.1292500000000001</v>
      </c>
      <c r="E7">
        <v>1.1290199999999999</v>
      </c>
      <c r="F7">
        <v>1.1292500000000001</v>
      </c>
      <c r="M7">
        <f>J7+I7*F7</f>
        <v>0</v>
      </c>
    </row>
    <row r="8" spans="1:14" x14ac:dyDescent="0.15">
      <c r="A8" t="s">
        <v>6</v>
      </c>
      <c r="B8" s="1">
        <v>0.56597222222222221</v>
      </c>
      <c r="C8">
        <v>1.12923</v>
      </c>
      <c r="D8">
        <v>1.1293899999999999</v>
      </c>
      <c r="E8">
        <v>1.1291899999999999</v>
      </c>
      <c r="F8">
        <v>1.12937</v>
      </c>
      <c r="M8">
        <f>J8+I8*F8</f>
        <v>0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M9">
        <f>J9+I9*F9</f>
        <v>0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6" spans="1:14" x14ac:dyDescent="0.15">
      <c r="E16">
        <f>(1.12965-1.12941)*79687</f>
        <v>19.124880000001433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2" workbookViewId="0">
      <selection activeCell="M4" sqref="M4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2" customFormat="1" x14ac:dyDescent="0.15">
      <c r="A3" s="2" t="s">
        <v>6</v>
      </c>
      <c r="B3" s="3">
        <v>0.5625</v>
      </c>
      <c r="C3" s="2">
        <v>1.12947</v>
      </c>
      <c r="D3" s="2">
        <v>1.1295900000000001</v>
      </c>
      <c r="E3" s="2">
        <v>1.12941</v>
      </c>
      <c r="F3" s="2">
        <v>1.12941</v>
      </c>
      <c r="G3" s="2">
        <v>1</v>
      </c>
      <c r="H3" s="2">
        <f>INT(J3/F3*0.9)</f>
        <v>79687</v>
      </c>
      <c r="I3" s="2">
        <f t="shared" ref="I3:I11" si="1">I2+G2*H2</f>
        <v>0</v>
      </c>
      <c r="J3" s="2">
        <f>J2-G2*H2*(F3-parameter!B6)</f>
        <v>100000</v>
      </c>
      <c r="K3" s="2">
        <f>(F3-F2)*G2*H2</f>
        <v>0</v>
      </c>
      <c r="L3" s="2">
        <f t="shared" ref="L3" si="2">L2+K3</f>
        <v>0</v>
      </c>
      <c r="M3" s="2">
        <f>J3+I3*F3</f>
        <v>100000</v>
      </c>
    </row>
    <row r="4" spans="1:14" x14ac:dyDescent="0.15">
      <c r="A4" t="s">
        <v>6</v>
      </c>
      <c r="B4" s="1">
        <v>0.56319444444444444</v>
      </c>
      <c r="C4">
        <v>1.1295299999999999</v>
      </c>
      <c r="D4">
        <v>1.1296999999999999</v>
      </c>
      <c r="E4">
        <v>1.12951</v>
      </c>
      <c r="F4">
        <v>1.12965</v>
      </c>
      <c r="I4">
        <f>I3+G3*H3</f>
        <v>79687</v>
      </c>
      <c r="J4">
        <f>J3-G3*H3*(F4+parameter!B7)*(1+parameter!B8)</f>
        <v>9981.580449999994</v>
      </c>
      <c r="K4">
        <f>G3*(F4-F3)*H3</f>
        <v>19.124880000001433</v>
      </c>
      <c r="L4">
        <f>L3+K4</f>
        <v>19.124880000001433</v>
      </c>
      <c r="M4">
        <f>J4+I4*F4</f>
        <v>100000</v>
      </c>
    </row>
    <row r="5" spans="1:14" x14ac:dyDescent="0.15">
      <c r="A5" t="s">
        <v>6</v>
      </c>
      <c r="B5" s="1">
        <v>0.56388888888888888</v>
      </c>
      <c r="C5">
        <v>1.12944</v>
      </c>
      <c r="D5">
        <v>1.12944</v>
      </c>
      <c r="E5">
        <v>1.12883</v>
      </c>
      <c r="F5">
        <v>1.12883</v>
      </c>
      <c r="M5">
        <f>J5+I5*F5</f>
        <v>0</v>
      </c>
    </row>
    <row r="6" spans="1:14" x14ac:dyDescent="0.15">
      <c r="A6" t="s">
        <v>6</v>
      </c>
      <c r="B6" s="1">
        <v>0.56458333333333333</v>
      </c>
      <c r="C6">
        <v>1.12876</v>
      </c>
      <c r="D6">
        <v>1.12907</v>
      </c>
      <c r="E6">
        <v>1.12876</v>
      </c>
      <c r="F6">
        <v>1.1289400000000001</v>
      </c>
      <c r="M6">
        <f>J6+I6*F6</f>
        <v>0</v>
      </c>
    </row>
    <row r="7" spans="1:14" x14ac:dyDescent="0.15">
      <c r="A7" t="s">
        <v>6</v>
      </c>
      <c r="B7" s="1">
        <v>0.56527777777777777</v>
      </c>
      <c r="C7">
        <v>1.1290199999999999</v>
      </c>
      <c r="D7">
        <v>1.1292500000000001</v>
      </c>
      <c r="E7">
        <v>1.1290199999999999</v>
      </c>
      <c r="F7">
        <v>1.1292500000000001</v>
      </c>
      <c r="M7">
        <f>J7+I7*F7</f>
        <v>0</v>
      </c>
    </row>
    <row r="8" spans="1:14" x14ac:dyDescent="0.15">
      <c r="A8" t="s">
        <v>6</v>
      </c>
      <c r="B8" s="1">
        <v>0.56597222222222221</v>
      </c>
      <c r="C8">
        <v>1.12923</v>
      </c>
      <c r="D8">
        <v>1.1293899999999999</v>
      </c>
      <c r="E8">
        <v>1.1291899999999999</v>
      </c>
      <c r="F8">
        <v>1.12937</v>
      </c>
      <c r="M8">
        <f>J8+I8*F8</f>
        <v>0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M9">
        <f>J9+I9*F9</f>
        <v>0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5" sqref="M5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2" customFormat="1" x14ac:dyDescent="0.15">
      <c r="A4" s="2" t="s">
        <v>6</v>
      </c>
      <c r="B4" s="3">
        <v>0.56319444444444444</v>
      </c>
      <c r="C4" s="2">
        <v>1.1295299999999999</v>
      </c>
      <c r="D4" s="2">
        <v>1.1296999999999999</v>
      </c>
      <c r="E4" s="2">
        <v>1.12951</v>
      </c>
      <c r="F4" s="2">
        <v>1.12965</v>
      </c>
      <c r="G4" s="2">
        <v>-1</v>
      </c>
      <c r="H4" s="2">
        <f>I4</f>
        <v>79687</v>
      </c>
      <c r="I4" s="2">
        <f>I3+G3*H3</f>
        <v>79687</v>
      </c>
      <c r="J4" s="2">
        <f>J3-G3*H3*(F4+parameter!B7)*(1+parameter!B8)</f>
        <v>9981.580449999994</v>
      </c>
      <c r="K4" s="2">
        <f>G3*(F4-F3)*H3</f>
        <v>19.124880000001433</v>
      </c>
      <c r="L4" s="2">
        <f>L3+K4</f>
        <v>19.124880000001433</v>
      </c>
      <c r="M4" s="2">
        <f>J4+I4*F4</f>
        <v>100000</v>
      </c>
    </row>
    <row r="5" spans="1:14" x14ac:dyDescent="0.15">
      <c r="A5" t="s">
        <v>6</v>
      </c>
      <c r="B5" s="1">
        <v>0.56388888888888888</v>
      </c>
      <c r="C5">
        <v>1.12944</v>
      </c>
      <c r="D5">
        <v>1.12944</v>
      </c>
      <c r="E5">
        <v>1.12883</v>
      </c>
      <c r="F5">
        <v>1.12883</v>
      </c>
      <c r="I5">
        <f>I4+G4*H4</f>
        <v>0</v>
      </c>
      <c r="J5">
        <f>J4-G4*H4*(F5-parameter!B6)*(1+parameter!B8)</f>
        <v>99934.656659999993</v>
      </c>
      <c r="K5">
        <f>G4*(F5-F4)*H4</f>
        <v>65.343340000003423</v>
      </c>
      <c r="L5">
        <f>L4+K5</f>
        <v>84.468220000004862</v>
      </c>
      <c r="M5">
        <f>J5+I5*F5</f>
        <v>99934.656659999993</v>
      </c>
    </row>
    <row r="6" spans="1:14" x14ac:dyDescent="0.15">
      <c r="A6" t="s">
        <v>6</v>
      </c>
      <c r="B6" s="1">
        <v>0.56458333333333333</v>
      </c>
      <c r="C6">
        <v>1.12876</v>
      </c>
      <c r="D6">
        <v>1.12907</v>
      </c>
      <c r="E6">
        <v>1.12876</v>
      </c>
      <c r="F6">
        <v>1.1289400000000001</v>
      </c>
      <c r="M6">
        <f>J6+I6*F6</f>
        <v>0</v>
      </c>
    </row>
    <row r="7" spans="1:14" x14ac:dyDescent="0.15">
      <c r="A7" t="s">
        <v>6</v>
      </c>
      <c r="B7" s="1">
        <v>0.56527777777777777</v>
      </c>
      <c r="C7">
        <v>1.1290199999999999</v>
      </c>
      <c r="D7">
        <v>1.1292500000000001</v>
      </c>
      <c r="E7">
        <v>1.1290199999999999</v>
      </c>
      <c r="F7">
        <v>1.1292500000000001</v>
      </c>
      <c r="M7">
        <f>J7+I7*F7</f>
        <v>0</v>
      </c>
    </row>
    <row r="8" spans="1:14" x14ac:dyDescent="0.15">
      <c r="A8" t="s">
        <v>6</v>
      </c>
      <c r="B8" s="1">
        <v>0.56597222222222221</v>
      </c>
      <c r="C8">
        <v>1.12923</v>
      </c>
      <c r="D8">
        <v>1.1293899999999999</v>
      </c>
      <c r="E8">
        <v>1.1291899999999999</v>
      </c>
      <c r="F8">
        <v>1.12937</v>
      </c>
      <c r="M8">
        <f>J8+I8*F8</f>
        <v>0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M9">
        <f>J9+I9*F9</f>
        <v>0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6" sqref="M6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4" customFormat="1" x14ac:dyDescent="0.15">
      <c r="A4" s="4" t="s">
        <v>6</v>
      </c>
      <c r="B4" s="5">
        <v>0.56319444444444444</v>
      </c>
      <c r="C4" s="4">
        <v>1.1295299999999999</v>
      </c>
      <c r="D4" s="4">
        <v>1.1296999999999999</v>
      </c>
      <c r="E4" s="4">
        <v>1.12951</v>
      </c>
      <c r="F4" s="4">
        <v>1.12965</v>
      </c>
      <c r="G4" s="4">
        <v>-1</v>
      </c>
      <c r="H4" s="4">
        <f>I4</f>
        <v>79687</v>
      </c>
      <c r="I4" s="4">
        <f>I3+G3*H3</f>
        <v>79687</v>
      </c>
      <c r="J4" s="4">
        <f>J3-G3*H3*(F4+parameter!B7)*(1+parameter!B8)</f>
        <v>9981.580449999994</v>
      </c>
      <c r="K4" s="4">
        <f>G3*(F4-F3)*H3</f>
        <v>19.124880000001433</v>
      </c>
      <c r="L4" s="4">
        <f>L3+K4</f>
        <v>19.124880000001433</v>
      </c>
      <c r="M4" s="4">
        <f>J4+I4*F4</f>
        <v>100000</v>
      </c>
    </row>
    <row r="5" spans="1:14" s="2" customFormat="1" x14ac:dyDescent="0.15">
      <c r="A5" s="2" t="s">
        <v>6</v>
      </c>
      <c r="B5" s="3">
        <v>0.56388888888888888</v>
      </c>
      <c r="C5" s="2">
        <v>1.12944</v>
      </c>
      <c r="D5" s="2">
        <v>1.12944</v>
      </c>
      <c r="E5" s="2">
        <v>1.12883</v>
      </c>
      <c r="F5" s="2">
        <v>1.12883</v>
      </c>
      <c r="G5" s="2">
        <v>1</v>
      </c>
      <c r="H5" s="2">
        <f>INT(J5/F5*0.9)</f>
        <v>79676</v>
      </c>
      <c r="I5" s="2">
        <f>I4+G4*H4</f>
        <v>0</v>
      </c>
      <c r="J5" s="2">
        <f>J4-G4*H4*(F5-parameter!B6)*(1+parameter!B8)</f>
        <v>99934.656659999993</v>
      </c>
      <c r="K5" s="2">
        <f>G4*(F5-F4)*H4</f>
        <v>65.343340000003423</v>
      </c>
      <c r="L5" s="2">
        <f>L4+K5</f>
        <v>84.468220000004862</v>
      </c>
      <c r="M5" s="2">
        <f>J5+I5*F5</f>
        <v>99934.656659999993</v>
      </c>
    </row>
    <row r="6" spans="1:14" x14ac:dyDescent="0.15">
      <c r="A6" t="s">
        <v>6</v>
      </c>
      <c r="B6" s="1">
        <v>0.56458333333333333</v>
      </c>
      <c r="C6">
        <v>1.12876</v>
      </c>
      <c r="D6">
        <v>1.12907</v>
      </c>
      <c r="E6">
        <v>1.12876</v>
      </c>
      <c r="F6">
        <v>1.1289400000000001</v>
      </c>
      <c r="I6">
        <f>I5+G5*H5</f>
        <v>79676</v>
      </c>
      <c r="J6">
        <f>J5-G5*H5*(F6+parameter!B7)*(1+parameter!B8)</f>
        <v>9985.2332199999946</v>
      </c>
      <c r="K6">
        <f>(F6-F5)*G5*H5</f>
        <v>8.7643600000043413</v>
      </c>
      <c r="L6">
        <f>L5+K6</f>
        <v>93.232580000009207</v>
      </c>
      <c r="M6">
        <f>J6+I6*F6</f>
        <v>99934.656659999993</v>
      </c>
    </row>
    <row r="7" spans="1:14" x14ac:dyDescent="0.15">
      <c r="A7" t="s">
        <v>6</v>
      </c>
      <c r="B7" s="1">
        <v>0.56527777777777777</v>
      </c>
      <c r="C7">
        <v>1.1290199999999999</v>
      </c>
      <c r="D7">
        <v>1.1292500000000001</v>
      </c>
      <c r="E7">
        <v>1.1290199999999999</v>
      </c>
      <c r="F7">
        <v>1.1292500000000001</v>
      </c>
      <c r="M7">
        <f>J7+I7*F7</f>
        <v>0</v>
      </c>
    </row>
    <row r="8" spans="1:14" x14ac:dyDescent="0.15">
      <c r="A8" t="s">
        <v>6</v>
      </c>
      <c r="B8" s="1">
        <v>0.56597222222222221</v>
      </c>
      <c r="C8">
        <v>1.12923</v>
      </c>
      <c r="D8">
        <v>1.1293899999999999</v>
      </c>
      <c r="E8">
        <v>1.1291899999999999</v>
      </c>
      <c r="F8">
        <v>1.12937</v>
      </c>
      <c r="M8">
        <f>J8+I8*F8</f>
        <v>0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M9">
        <f>J9+I9*F9</f>
        <v>0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8" sqref="L8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4" customFormat="1" x14ac:dyDescent="0.15">
      <c r="A4" s="4" t="s">
        <v>6</v>
      </c>
      <c r="B4" s="5">
        <v>0.56319444444444444</v>
      </c>
      <c r="C4" s="4">
        <v>1.1295299999999999</v>
      </c>
      <c r="D4" s="4">
        <v>1.1296999999999999</v>
      </c>
      <c r="E4" s="4">
        <v>1.12951</v>
      </c>
      <c r="F4" s="4">
        <v>1.12965</v>
      </c>
      <c r="G4" s="4">
        <v>-1</v>
      </c>
      <c r="H4" s="4">
        <f>I4</f>
        <v>79687</v>
      </c>
      <c r="I4" s="4">
        <f>I3+G3*H3</f>
        <v>79687</v>
      </c>
      <c r="J4" s="4">
        <f>J3-G3*H3*(F4+parameter!B7)*(1+parameter!B8)</f>
        <v>9981.580449999994</v>
      </c>
      <c r="K4" s="4">
        <f>G3*(F4-F3)*H3</f>
        <v>19.124880000001433</v>
      </c>
      <c r="L4" s="4">
        <f>L3+K4</f>
        <v>19.124880000001433</v>
      </c>
      <c r="M4" s="4">
        <f>J4+I4*F4</f>
        <v>100000</v>
      </c>
    </row>
    <row r="5" spans="1:14" s="4" customFormat="1" x14ac:dyDescent="0.15">
      <c r="A5" s="4" t="s">
        <v>6</v>
      </c>
      <c r="B5" s="5">
        <v>0.56388888888888888</v>
      </c>
      <c r="C5" s="4">
        <v>1.12944</v>
      </c>
      <c r="D5" s="4">
        <v>1.12944</v>
      </c>
      <c r="E5" s="4">
        <v>1.12883</v>
      </c>
      <c r="F5" s="4">
        <v>1.12883</v>
      </c>
      <c r="G5" s="4">
        <v>1</v>
      </c>
      <c r="H5" s="4">
        <f>INT(J5/F5*0.9)</f>
        <v>79676</v>
      </c>
      <c r="I5" s="4">
        <f>I4+G4*H4</f>
        <v>0</v>
      </c>
      <c r="J5" s="4">
        <f>J4-G4*H4*(F5-parameter!B6)*(1+parameter!B8)</f>
        <v>99934.656659999993</v>
      </c>
      <c r="K5" s="4">
        <f>G4*(F5-F4)*H4</f>
        <v>65.343340000003423</v>
      </c>
      <c r="L5" s="4">
        <f>L4+K5</f>
        <v>84.468220000004862</v>
      </c>
      <c r="M5" s="4">
        <f>J5+I5*F5</f>
        <v>99934.656659999993</v>
      </c>
    </row>
    <row r="6" spans="1:14" s="2" customFormat="1" x14ac:dyDescent="0.15">
      <c r="A6" s="2" t="s">
        <v>6</v>
      </c>
      <c r="B6" s="3">
        <v>0.56458333333333333</v>
      </c>
      <c r="C6" s="2">
        <v>1.12876</v>
      </c>
      <c r="D6" s="2">
        <v>1.12907</v>
      </c>
      <c r="E6" s="2">
        <v>1.12876</v>
      </c>
      <c r="F6" s="2">
        <v>1.1289400000000001</v>
      </c>
      <c r="G6" s="2">
        <v>-1</v>
      </c>
      <c r="H6" s="2">
        <f>I6</f>
        <v>79676</v>
      </c>
      <c r="I6" s="2">
        <f>I5+G5*H5</f>
        <v>79676</v>
      </c>
      <c r="J6" s="2">
        <f>J5-G5*H5*(F6+parameter!B7)*(1+parameter!B8)</f>
        <v>9985.2332199999946</v>
      </c>
      <c r="K6" s="2">
        <f>(F6-F5)*G5*H5</f>
        <v>8.7643600000043413</v>
      </c>
      <c r="L6" s="2">
        <f>L5+K6</f>
        <v>93.232580000009207</v>
      </c>
      <c r="M6" s="2">
        <f>J6+I6*F6</f>
        <v>99934.656659999993</v>
      </c>
    </row>
    <row r="7" spans="1:14" x14ac:dyDescent="0.15">
      <c r="A7" t="s">
        <v>6</v>
      </c>
      <c r="B7" s="1">
        <v>0.56527777777777777</v>
      </c>
      <c r="C7">
        <v>1.1290199999999999</v>
      </c>
      <c r="D7">
        <v>1.1292500000000001</v>
      </c>
      <c r="E7">
        <v>1.1290199999999999</v>
      </c>
      <c r="F7">
        <v>1.1292500000000001</v>
      </c>
      <c r="I7" s="4">
        <f>I6+G6*H6</f>
        <v>0</v>
      </c>
      <c r="J7">
        <f>J6-G6*H6*(F7-parameter!B6)*(1+parameter!B8)</f>
        <v>99959.356220000001</v>
      </c>
      <c r="K7">
        <f>(F7-F6)*G6*H6</f>
        <v>-24.699560000002588</v>
      </c>
      <c r="L7" s="4">
        <f>L6+K7</f>
        <v>68.533020000006616</v>
      </c>
      <c r="M7">
        <f>J7+I7*F7</f>
        <v>99959.356220000001</v>
      </c>
    </row>
    <row r="8" spans="1:14" x14ac:dyDescent="0.15">
      <c r="A8" t="s">
        <v>6</v>
      </c>
      <c r="B8" s="1">
        <v>0.56597222222222221</v>
      </c>
      <c r="C8">
        <v>1.12923</v>
      </c>
      <c r="D8">
        <v>1.1293899999999999</v>
      </c>
      <c r="E8">
        <v>1.1291899999999999</v>
      </c>
      <c r="F8">
        <v>1.12937</v>
      </c>
      <c r="M8">
        <f>J8+I8*F8</f>
        <v>0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M9">
        <f>J9+I9*F9</f>
        <v>0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9" sqref="L9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4" customFormat="1" x14ac:dyDescent="0.15">
      <c r="A4" s="4" t="s">
        <v>6</v>
      </c>
      <c r="B4" s="5">
        <v>0.56319444444444444</v>
      </c>
      <c r="C4" s="4">
        <v>1.1295299999999999</v>
      </c>
      <c r="D4" s="4">
        <v>1.1296999999999999</v>
      </c>
      <c r="E4" s="4">
        <v>1.12951</v>
      </c>
      <c r="F4" s="4">
        <v>1.12965</v>
      </c>
      <c r="G4" s="4">
        <v>-1</v>
      </c>
      <c r="H4" s="4">
        <f>I4</f>
        <v>79687</v>
      </c>
      <c r="I4" s="4">
        <f>I3+G3*H3</f>
        <v>79687</v>
      </c>
      <c r="J4" s="4">
        <f>J3-G3*H3*(F4+parameter!B7)*(1+parameter!B8)</f>
        <v>9981.580449999994</v>
      </c>
      <c r="K4" s="4">
        <f>G3*(F4-F3)*H3</f>
        <v>19.124880000001433</v>
      </c>
      <c r="L4" s="4">
        <f>L3+K4</f>
        <v>19.124880000001433</v>
      </c>
      <c r="M4" s="4">
        <f>J4+I4*F4</f>
        <v>100000</v>
      </c>
    </row>
    <row r="5" spans="1:14" s="4" customFormat="1" x14ac:dyDescent="0.15">
      <c r="A5" s="4" t="s">
        <v>6</v>
      </c>
      <c r="B5" s="5">
        <v>0.56388888888888888</v>
      </c>
      <c r="C5" s="4">
        <v>1.12944</v>
      </c>
      <c r="D5" s="4">
        <v>1.12944</v>
      </c>
      <c r="E5" s="4">
        <v>1.12883</v>
      </c>
      <c r="F5" s="4">
        <v>1.12883</v>
      </c>
      <c r="G5" s="4">
        <v>1</v>
      </c>
      <c r="H5" s="4">
        <f>INT(J5/F5*0.9)</f>
        <v>79676</v>
      </c>
      <c r="I5" s="4">
        <f>I4+G4*H4</f>
        <v>0</v>
      </c>
      <c r="J5" s="4">
        <f>J4-G4*H4*(F5-parameter!B6)*(1+parameter!B8)</f>
        <v>99934.656659999993</v>
      </c>
      <c r="K5" s="4">
        <f>G4*(F5-F4)*H4</f>
        <v>65.343340000003423</v>
      </c>
      <c r="L5" s="4">
        <f>L4+K5</f>
        <v>84.468220000004862</v>
      </c>
      <c r="M5" s="4">
        <f>J5+I5*F5</f>
        <v>99934.656659999993</v>
      </c>
    </row>
    <row r="6" spans="1:14" s="4" customFormat="1" x14ac:dyDescent="0.15">
      <c r="A6" s="4" t="s">
        <v>6</v>
      </c>
      <c r="B6" s="5">
        <v>0.56458333333333333</v>
      </c>
      <c r="C6" s="4">
        <v>1.12876</v>
      </c>
      <c r="D6" s="4">
        <v>1.12907</v>
      </c>
      <c r="E6" s="4">
        <v>1.12876</v>
      </c>
      <c r="F6" s="4">
        <v>1.1289400000000001</v>
      </c>
      <c r="G6" s="4">
        <v>-1</v>
      </c>
      <c r="H6" s="4">
        <f>I6</f>
        <v>79676</v>
      </c>
      <c r="I6" s="4">
        <f>I5+G5*H5</f>
        <v>79676</v>
      </c>
      <c r="J6" s="4">
        <f>J5-G5*H5*(F6+parameter!B7)*(1+parameter!B8)</f>
        <v>9985.2332199999946</v>
      </c>
      <c r="K6" s="4">
        <f>(F6-F5)*G5*H5</f>
        <v>8.7643600000043413</v>
      </c>
      <c r="L6" s="4">
        <f>L5+K6</f>
        <v>93.232580000009207</v>
      </c>
      <c r="M6" s="4">
        <f>J6+I6*F6</f>
        <v>99934.656659999993</v>
      </c>
    </row>
    <row r="7" spans="1:14" s="2" customFormat="1" x14ac:dyDescent="0.15">
      <c r="A7" s="2" t="s">
        <v>6</v>
      </c>
      <c r="B7" s="3">
        <v>0.56527777777777777</v>
      </c>
      <c r="C7" s="2">
        <v>1.1290199999999999</v>
      </c>
      <c r="D7" s="2">
        <v>1.1292500000000001</v>
      </c>
      <c r="E7" s="2">
        <v>1.1290199999999999</v>
      </c>
      <c r="F7" s="2">
        <v>1.1292500000000001</v>
      </c>
      <c r="G7" s="2">
        <v>-1</v>
      </c>
      <c r="H7" s="2">
        <v>0</v>
      </c>
      <c r="I7" s="2">
        <f>I6+G6*H6</f>
        <v>0</v>
      </c>
      <c r="J7" s="2">
        <f>J6-G6*H6*(F7-parameter!B6)*(1+parameter!B8)</f>
        <v>99959.356220000001</v>
      </c>
      <c r="K7" s="2">
        <f>(F7-F6)*G6*H6</f>
        <v>-24.699560000002588</v>
      </c>
      <c r="L7" s="2">
        <f>L6+K7</f>
        <v>68.533020000006616</v>
      </c>
      <c r="M7" s="2">
        <f>J7+I7*F7</f>
        <v>99959.356220000001</v>
      </c>
    </row>
    <row r="8" spans="1:14" x14ac:dyDescent="0.15">
      <c r="A8" t="s">
        <v>6</v>
      </c>
      <c r="B8" s="1">
        <v>0.56597222222222221</v>
      </c>
      <c r="C8">
        <v>1.12923</v>
      </c>
      <c r="D8">
        <v>1.1293899999999999</v>
      </c>
      <c r="E8">
        <v>1.1291899999999999</v>
      </c>
      <c r="F8">
        <v>1.12937</v>
      </c>
      <c r="I8" s="4">
        <f>I7+G7*H7</f>
        <v>0</v>
      </c>
      <c r="J8">
        <f>J7-G7*H7*(F8-parameter!B6)*(1+parameter!B8)</f>
        <v>99959.356220000001</v>
      </c>
      <c r="K8">
        <f>(F8-F7)*G7*H7</f>
        <v>0</v>
      </c>
      <c r="L8" s="4">
        <f>L7+K8</f>
        <v>68.533020000006616</v>
      </c>
      <c r="M8">
        <f>J8+I8*F8</f>
        <v>99959.356220000001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M9">
        <f>J9+I9*F9</f>
        <v>0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10" sqref="L10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4" customFormat="1" x14ac:dyDescent="0.15">
      <c r="A4" s="4" t="s">
        <v>6</v>
      </c>
      <c r="B4" s="5">
        <v>0.56319444444444444</v>
      </c>
      <c r="C4" s="4">
        <v>1.1295299999999999</v>
      </c>
      <c r="D4" s="4">
        <v>1.1296999999999999</v>
      </c>
      <c r="E4" s="4">
        <v>1.12951</v>
      </c>
      <c r="F4" s="4">
        <v>1.12965</v>
      </c>
      <c r="G4" s="4">
        <v>-1</v>
      </c>
      <c r="H4" s="4">
        <f>I4</f>
        <v>79687</v>
      </c>
      <c r="I4" s="4">
        <f>I3+G3*H3</f>
        <v>79687</v>
      </c>
      <c r="J4" s="4">
        <f>J3-G3*H3*(F4+parameter!B7)*(1+parameter!B8)</f>
        <v>9981.580449999994</v>
      </c>
      <c r="K4" s="4">
        <f>G3*(F4-F3)*H3</f>
        <v>19.124880000001433</v>
      </c>
      <c r="L4" s="4">
        <f>L3+K4</f>
        <v>19.124880000001433</v>
      </c>
      <c r="M4" s="4">
        <f>J4+I4*F4</f>
        <v>100000</v>
      </c>
    </row>
    <row r="5" spans="1:14" s="4" customFormat="1" x14ac:dyDescent="0.15">
      <c r="A5" s="4" t="s">
        <v>6</v>
      </c>
      <c r="B5" s="5">
        <v>0.56388888888888888</v>
      </c>
      <c r="C5" s="4">
        <v>1.12944</v>
      </c>
      <c r="D5" s="4">
        <v>1.12944</v>
      </c>
      <c r="E5" s="4">
        <v>1.12883</v>
      </c>
      <c r="F5" s="4">
        <v>1.12883</v>
      </c>
      <c r="G5" s="4">
        <v>1</v>
      </c>
      <c r="H5" s="4">
        <f>INT(J5/F5*0.9)</f>
        <v>79676</v>
      </c>
      <c r="I5" s="4">
        <f>I4+G4*H4</f>
        <v>0</v>
      </c>
      <c r="J5" s="4">
        <f>J4-G4*H4*(F5-parameter!B6)*(1+parameter!B8)</f>
        <v>99934.656659999993</v>
      </c>
      <c r="K5" s="4">
        <f>G4*(F5-F4)*H4</f>
        <v>65.343340000003423</v>
      </c>
      <c r="L5" s="4">
        <f>L4+K5</f>
        <v>84.468220000004862</v>
      </c>
      <c r="M5" s="4">
        <f>J5+I5*F5</f>
        <v>99934.656659999993</v>
      </c>
    </row>
    <row r="6" spans="1:14" s="4" customFormat="1" x14ac:dyDescent="0.15">
      <c r="A6" s="4" t="s">
        <v>6</v>
      </c>
      <c r="B6" s="5">
        <v>0.56458333333333333</v>
      </c>
      <c r="C6" s="4">
        <v>1.12876</v>
      </c>
      <c r="D6" s="4">
        <v>1.12907</v>
      </c>
      <c r="E6" s="4">
        <v>1.12876</v>
      </c>
      <c r="F6" s="4">
        <v>1.1289400000000001</v>
      </c>
      <c r="G6" s="4">
        <v>-1</v>
      </c>
      <c r="H6" s="4">
        <f>I6</f>
        <v>79676</v>
      </c>
      <c r="I6" s="4">
        <f>I5+G5*H5</f>
        <v>79676</v>
      </c>
      <c r="J6" s="4">
        <f>J5-G5*H5*(F6+parameter!B7)*(1+parameter!B8)</f>
        <v>9985.2332199999946</v>
      </c>
      <c r="K6" s="4">
        <f>(F6-F5)*G5*H5</f>
        <v>8.7643600000043413</v>
      </c>
      <c r="L6" s="4">
        <f>L5+K6</f>
        <v>93.232580000009207</v>
      </c>
      <c r="M6" s="4">
        <f>J6+I6*F6</f>
        <v>99934.656659999993</v>
      </c>
    </row>
    <row r="7" spans="1:14" s="4" customFormat="1" x14ac:dyDescent="0.15">
      <c r="A7" s="4" t="s">
        <v>6</v>
      </c>
      <c r="B7" s="5">
        <v>0.56527777777777777</v>
      </c>
      <c r="C7" s="4">
        <v>1.1290199999999999</v>
      </c>
      <c r="D7" s="4">
        <v>1.1292500000000001</v>
      </c>
      <c r="E7" s="4">
        <v>1.1290199999999999</v>
      </c>
      <c r="F7" s="4">
        <v>1.1292500000000001</v>
      </c>
      <c r="G7" s="4">
        <v>-1</v>
      </c>
      <c r="H7" s="4">
        <v>0</v>
      </c>
      <c r="I7" s="4">
        <f>I6+G6*H6</f>
        <v>0</v>
      </c>
      <c r="J7" s="4">
        <f>J6-G6*H6*(F7-parameter!B6)*(1+parameter!B8)</f>
        <v>99959.356220000001</v>
      </c>
      <c r="K7" s="4">
        <f>(F7-F6)*G6*H6</f>
        <v>-24.699560000002588</v>
      </c>
      <c r="L7" s="4">
        <f>L6+K7</f>
        <v>68.533020000006616</v>
      </c>
      <c r="M7" s="4">
        <f>J7+I7*F7</f>
        <v>99959.356220000001</v>
      </c>
    </row>
    <row r="8" spans="1:14" s="2" customFormat="1" x14ac:dyDescent="0.15">
      <c r="A8" s="2" t="s">
        <v>6</v>
      </c>
      <c r="B8" s="3">
        <v>0.56597222222222221</v>
      </c>
      <c r="C8" s="2">
        <v>1.12923</v>
      </c>
      <c r="D8" s="2">
        <v>1.1293899999999999</v>
      </c>
      <c r="E8" s="2">
        <v>1.1291899999999999</v>
      </c>
      <c r="F8" s="2">
        <v>1.12937</v>
      </c>
      <c r="G8" s="2">
        <v>-1</v>
      </c>
      <c r="H8" s="2">
        <f>I8</f>
        <v>0</v>
      </c>
      <c r="I8" s="2">
        <f>I7+G7*H7</f>
        <v>0</v>
      </c>
      <c r="J8" s="2">
        <f>J7-G7*H7*(F8-parameter!B6)*(1+parameter!B8)</f>
        <v>99959.356220000001</v>
      </c>
      <c r="K8" s="2">
        <f>(F8-F7)*G7*H7</f>
        <v>0</v>
      </c>
      <c r="L8" s="2">
        <f>L7+K8</f>
        <v>68.533020000006616</v>
      </c>
      <c r="M8" s="2">
        <f>J8+I8*F8</f>
        <v>99959.356220000001</v>
      </c>
    </row>
    <row r="9" spans="1:14" x14ac:dyDescent="0.15">
      <c r="A9" t="s">
        <v>6</v>
      </c>
      <c r="B9" s="1">
        <v>0.56666666666666665</v>
      </c>
      <c r="C9">
        <v>1.1293800000000001</v>
      </c>
      <c r="D9">
        <v>1.1293899999999999</v>
      </c>
      <c r="E9">
        <v>1.1292199999999999</v>
      </c>
      <c r="F9">
        <v>1.1292199999999999</v>
      </c>
      <c r="I9" s="4">
        <f>I8+G8*H8</f>
        <v>0</v>
      </c>
      <c r="J9">
        <f>J8-G8*H8*(F9-parameter!B6)*(1+parameter!B8)</f>
        <v>99959.356220000001</v>
      </c>
      <c r="K9">
        <v>0</v>
      </c>
      <c r="L9" s="4">
        <f>L8+K9</f>
        <v>68.533020000006616</v>
      </c>
      <c r="M9">
        <f>J9+I9*F9</f>
        <v>99959.356220000001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M10">
        <f>J10+I10*F10</f>
        <v>0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11" sqref="L11"/>
    </sheetView>
  </sheetViews>
  <sheetFormatPr defaultRowHeight="13.5" x14ac:dyDescent="0.15"/>
  <cols>
    <col min="1" max="1" width="12" bestFit="1" customWidth="1"/>
    <col min="2" max="2" width="10.75" bestFit="1" customWidth="1"/>
    <col min="4" max="5" width="0" hidden="1" customWidth="1"/>
    <col min="7" max="7" width="4" bestFit="1" customWidth="1"/>
    <col min="8" max="8" width="7.375" bestFit="1" customWidth="1"/>
    <col min="9" max="9" width="6.5" bestFit="1" customWidth="1"/>
    <col min="10" max="10" width="9.5" bestFit="1" customWidth="1"/>
    <col min="14" max="14" width="42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  <c r="J1" t="s">
        <v>7</v>
      </c>
      <c r="K1" t="s">
        <v>14</v>
      </c>
      <c r="L1" t="s">
        <v>15</v>
      </c>
      <c r="M1" t="s">
        <v>9</v>
      </c>
      <c r="N1" t="s">
        <v>8</v>
      </c>
    </row>
    <row r="2" spans="1:14" s="4" customFormat="1" x14ac:dyDescent="0.15">
      <c r="A2" s="4" t="s">
        <v>6</v>
      </c>
      <c r="B2" s="5">
        <v>0.56180555555555556</v>
      </c>
      <c r="C2" s="4">
        <v>1.1294200000000001</v>
      </c>
      <c r="D2" s="4">
        <v>1.1294999999999999</v>
      </c>
      <c r="E2" s="4">
        <v>1.1294200000000001</v>
      </c>
      <c r="F2" s="4">
        <v>1.1294900000000001</v>
      </c>
      <c r="G2" s="4">
        <f t="shared" ref="G2" si="0">-SIGN(F2-C2)</f>
        <v>-1</v>
      </c>
      <c r="H2" s="4">
        <v>0</v>
      </c>
      <c r="I2" s="4">
        <v>0</v>
      </c>
      <c r="J2" s="4">
        <v>100000</v>
      </c>
      <c r="K2" s="4">
        <v>0</v>
      </c>
      <c r="L2" s="4">
        <v>0</v>
      </c>
    </row>
    <row r="3" spans="1:14" s="4" customFormat="1" x14ac:dyDescent="0.15">
      <c r="A3" s="4" t="s">
        <v>6</v>
      </c>
      <c r="B3" s="5">
        <v>0.5625</v>
      </c>
      <c r="C3" s="4">
        <v>1.12947</v>
      </c>
      <c r="D3" s="4">
        <v>1.1295900000000001</v>
      </c>
      <c r="E3" s="4">
        <v>1.12941</v>
      </c>
      <c r="F3" s="4">
        <v>1.12941</v>
      </c>
      <c r="G3" s="4">
        <v>1</v>
      </c>
      <c r="H3" s="4">
        <f>INT(J3/F3*0.9)</f>
        <v>79687</v>
      </c>
      <c r="I3" s="4">
        <f t="shared" ref="I3:I11" si="1">I2+G2*H2</f>
        <v>0</v>
      </c>
      <c r="J3" s="4">
        <f>J2-G2*H2*(F3-parameter!B6)</f>
        <v>100000</v>
      </c>
      <c r="K3" s="4">
        <f>(F3-F2)*G2*H2</f>
        <v>0</v>
      </c>
      <c r="L3" s="4">
        <f t="shared" ref="L3" si="2">L2+K3</f>
        <v>0</v>
      </c>
      <c r="M3" s="4">
        <f>J3+I3*F3</f>
        <v>100000</v>
      </c>
    </row>
    <row r="4" spans="1:14" s="4" customFormat="1" x14ac:dyDescent="0.15">
      <c r="A4" s="4" t="s">
        <v>6</v>
      </c>
      <c r="B4" s="5">
        <v>0.56319444444444444</v>
      </c>
      <c r="C4" s="4">
        <v>1.1295299999999999</v>
      </c>
      <c r="D4" s="4">
        <v>1.1296999999999999</v>
      </c>
      <c r="E4" s="4">
        <v>1.12951</v>
      </c>
      <c r="F4" s="4">
        <v>1.12965</v>
      </c>
      <c r="G4" s="4">
        <v>-1</v>
      </c>
      <c r="H4" s="4">
        <f>I4</f>
        <v>79687</v>
      </c>
      <c r="I4" s="4">
        <f>I3+G3*H3</f>
        <v>79687</v>
      </c>
      <c r="J4" s="4">
        <f>J3-G3*H3*(F4+parameter!B7)*(1+parameter!B8)</f>
        <v>9981.580449999994</v>
      </c>
      <c r="K4" s="4">
        <f>G3*(F4-F3)*H3</f>
        <v>19.124880000001433</v>
      </c>
      <c r="L4" s="4">
        <f>L3+K4</f>
        <v>19.124880000001433</v>
      </c>
      <c r="M4" s="4">
        <f>J4+I4*F4</f>
        <v>100000</v>
      </c>
    </row>
    <row r="5" spans="1:14" s="4" customFormat="1" x14ac:dyDescent="0.15">
      <c r="A5" s="4" t="s">
        <v>6</v>
      </c>
      <c r="B5" s="5">
        <v>0.56388888888888888</v>
      </c>
      <c r="C5" s="4">
        <v>1.12944</v>
      </c>
      <c r="D5" s="4">
        <v>1.12944</v>
      </c>
      <c r="E5" s="4">
        <v>1.12883</v>
      </c>
      <c r="F5" s="4">
        <v>1.12883</v>
      </c>
      <c r="G5" s="4">
        <v>1</v>
      </c>
      <c r="H5" s="4">
        <f>INT(J5/F5*0.9)</f>
        <v>79676</v>
      </c>
      <c r="I5" s="4">
        <f>I4+G4*H4</f>
        <v>0</v>
      </c>
      <c r="J5" s="4">
        <f>J4-G4*H4*(F5-parameter!B6)*(1+parameter!B8)</f>
        <v>99934.656659999993</v>
      </c>
      <c r="K5" s="4">
        <f>G4*(F5-F4)*H4</f>
        <v>65.343340000003423</v>
      </c>
      <c r="L5" s="4">
        <f>L4+K5</f>
        <v>84.468220000004862</v>
      </c>
      <c r="M5" s="4">
        <f>J5+I5*F5</f>
        <v>99934.656659999993</v>
      </c>
    </row>
    <row r="6" spans="1:14" s="4" customFormat="1" x14ac:dyDescent="0.15">
      <c r="A6" s="4" t="s">
        <v>6</v>
      </c>
      <c r="B6" s="5">
        <v>0.56458333333333333</v>
      </c>
      <c r="C6" s="4">
        <v>1.12876</v>
      </c>
      <c r="D6" s="4">
        <v>1.12907</v>
      </c>
      <c r="E6" s="4">
        <v>1.12876</v>
      </c>
      <c r="F6" s="4">
        <v>1.1289400000000001</v>
      </c>
      <c r="G6" s="4">
        <v>-1</v>
      </c>
      <c r="H6" s="4">
        <f>I6</f>
        <v>79676</v>
      </c>
      <c r="I6" s="4">
        <f>I5+G5*H5</f>
        <v>79676</v>
      </c>
      <c r="J6" s="4">
        <f>J5-G5*H5*(F6+parameter!B7)*(1+parameter!B8)</f>
        <v>9985.2332199999946</v>
      </c>
      <c r="K6" s="4">
        <f>(F6-F5)*G5*H5</f>
        <v>8.7643600000043413</v>
      </c>
      <c r="L6" s="4">
        <f>L5+K6</f>
        <v>93.232580000009207</v>
      </c>
      <c r="M6" s="4">
        <f>J6+I6*F6</f>
        <v>99934.656659999993</v>
      </c>
    </row>
    <row r="7" spans="1:14" s="4" customFormat="1" x14ac:dyDescent="0.15">
      <c r="A7" s="4" t="s">
        <v>6</v>
      </c>
      <c r="B7" s="5">
        <v>0.56527777777777777</v>
      </c>
      <c r="C7" s="4">
        <v>1.1290199999999999</v>
      </c>
      <c r="D7" s="4">
        <v>1.1292500000000001</v>
      </c>
      <c r="E7" s="4">
        <v>1.1290199999999999</v>
      </c>
      <c r="F7" s="4">
        <v>1.1292500000000001</v>
      </c>
      <c r="G7" s="4">
        <v>-1</v>
      </c>
      <c r="H7" s="4">
        <v>0</v>
      </c>
      <c r="I7" s="4">
        <f>I6+G6*H6</f>
        <v>0</v>
      </c>
      <c r="J7" s="4">
        <f>J6-G6*H6*(F7-parameter!B6)*(1+parameter!B8)</f>
        <v>99959.356220000001</v>
      </c>
      <c r="K7" s="4">
        <f>(F7-F6)*G6*H6</f>
        <v>-24.699560000002588</v>
      </c>
      <c r="L7" s="4">
        <f>L6+K7</f>
        <v>68.533020000006616</v>
      </c>
      <c r="M7" s="4">
        <f>J7+I7*F7</f>
        <v>99959.356220000001</v>
      </c>
    </row>
    <row r="8" spans="1:14" s="4" customFormat="1" x14ac:dyDescent="0.15">
      <c r="A8" s="4" t="s">
        <v>6</v>
      </c>
      <c r="B8" s="5">
        <v>0.56597222222222221</v>
      </c>
      <c r="C8" s="4">
        <v>1.12923</v>
      </c>
      <c r="D8" s="4">
        <v>1.1293899999999999</v>
      </c>
      <c r="E8" s="4">
        <v>1.1291899999999999</v>
      </c>
      <c r="F8" s="4">
        <v>1.12937</v>
      </c>
      <c r="G8" s="4">
        <v>-1</v>
      </c>
      <c r="H8" s="4">
        <f>I8</f>
        <v>0</v>
      </c>
      <c r="I8" s="4">
        <f>I7+G7*H7</f>
        <v>0</v>
      </c>
      <c r="J8" s="4">
        <f>J7-G7*H7*(F8-parameter!B6)*(1+parameter!B8)</f>
        <v>99959.356220000001</v>
      </c>
      <c r="K8" s="4">
        <f>(F8-F7)*G7*H7</f>
        <v>0</v>
      </c>
      <c r="L8" s="4">
        <f>L7+K8</f>
        <v>68.533020000006616</v>
      </c>
      <c r="M8" s="4">
        <f>J8+I8*F8</f>
        <v>99959.356220000001</v>
      </c>
    </row>
    <row r="9" spans="1:14" s="2" customFormat="1" x14ac:dyDescent="0.15">
      <c r="A9" s="2" t="s">
        <v>6</v>
      </c>
      <c r="B9" s="3">
        <v>0.56666666666666665</v>
      </c>
      <c r="C9" s="2">
        <v>1.1293800000000001</v>
      </c>
      <c r="D9" s="2">
        <v>1.1293899999999999</v>
      </c>
      <c r="E9" s="2">
        <v>1.1292199999999999</v>
      </c>
      <c r="F9" s="2">
        <v>1.1292199999999999</v>
      </c>
      <c r="G9" s="2">
        <v>1</v>
      </c>
      <c r="H9" s="2">
        <f>INT(J9/F9*0.9)</f>
        <v>79668</v>
      </c>
      <c r="I9" s="2">
        <f>I8+G8*H8</f>
        <v>0</v>
      </c>
      <c r="J9" s="2">
        <f>J8-G8*H8*(F9-parameter!B6)*(1+parameter!B8)</f>
        <v>99959.356220000001</v>
      </c>
      <c r="K9" s="2">
        <v>0</v>
      </c>
      <c r="L9" s="2">
        <f>L8+K9</f>
        <v>68.533020000006616</v>
      </c>
      <c r="M9" s="2">
        <f>J9+I9*F9</f>
        <v>99959.356220000001</v>
      </c>
    </row>
    <row r="10" spans="1:14" x14ac:dyDescent="0.15">
      <c r="A10" t="s">
        <v>6</v>
      </c>
      <c r="B10" s="1">
        <v>0.56736111111111109</v>
      </c>
      <c r="C10">
        <v>1.12921</v>
      </c>
      <c r="D10">
        <v>1.1293</v>
      </c>
      <c r="E10">
        <v>1.1291500000000001</v>
      </c>
      <c r="F10">
        <v>1.1291800000000001</v>
      </c>
      <c r="I10" s="4">
        <f>I9+G9*H9</f>
        <v>79668</v>
      </c>
      <c r="J10">
        <f>J9-G9*H9*(F10+parameter!B7)*(1+parameter!B8)</f>
        <v>9999.8439799999906</v>
      </c>
      <c r="K10">
        <f>(F10-F9)*G9*H9</f>
        <v>-3.1867199999854972</v>
      </c>
      <c r="L10" s="4">
        <f>L9+K10</f>
        <v>65.346300000021117</v>
      </c>
      <c r="M10">
        <f>J10+I10*F10</f>
        <v>99959.356220000001</v>
      </c>
    </row>
    <row r="11" spans="1:14" x14ac:dyDescent="0.15">
      <c r="A11" t="s">
        <v>6</v>
      </c>
      <c r="B11" s="1">
        <v>0.56805555555555554</v>
      </c>
      <c r="C11">
        <v>1.1291899999999999</v>
      </c>
      <c r="D11">
        <v>1.1291899999999999</v>
      </c>
      <c r="E11">
        <v>1.12873</v>
      </c>
      <c r="F11">
        <v>1.12873</v>
      </c>
      <c r="M11">
        <f>J11+I11*F11</f>
        <v>0</v>
      </c>
    </row>
    <row r="13" spans="1:14" x14ac:dyDescent="0.15">
      <c r="A13" t="s">
        <v>22</v>
      </c>
      <c r="B13" t="s">
        <v>23</v>
      </c>
    </row>
    <row r="14" spans="1:14" x14ac:dyDescent="0.15">
      <c r="A14" t="s">
        <v>24</v>
      </c>
    </row>
    <row r="15" spans="1:14" x14ac:dyDescent="0.15">
      <c r="A15" t="s">
        <v>25</v>
      </c>
    </row>
    <row r="16" spans="1:14" x14ac:dyDescent="0.15">
      <c r="A16" t="s">
        <v>26</v>
      </c>
      <c r="E16">
        <f>(1.12965-1.12941)*79687</f>
        <v>19.124880000001433</v>
      </c>
    </row>
    <row r="17" spans="1:1" x14ac:dyDescent="0.15">
      <c r="A17" t="s">
        <v>27</v>
      </c>
    </row>
    <row r="18" spans="1:1" x14ac:dyDescent="0.15">
      <c r="A1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parameter</vt:lpstr>
      <vt:lpstr>ern-usd_1</vt:lpstr>
      <vt:lpstr>ern-usd_2</vt:lpstr>
      <vt:lpstr>ern-usd_3</vt:lpstr>
      <vt:lpstr>ern-usd_4</vt:lpstr>
      <vt:lpstr>ern-usd_5</vt:lpstr>
      <vt:lpstr>ern-usd_6</vt:lpstr>
      <vt:lpstr>ern-usd_7</vt:lpstr>
      <vt:lpstr>ern-usd_8</vt:lpstr>
      <vt:lpstr>ern-usd_9</vt:lpstr>
      <vt:lpstr>account</vt:lpstr>
      <vt:lpstr>eru_cny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闫涛</dc:creator>
  <cp:lastModifiedBy>闫涛</cp:lastModifiedBy>
  <dcterms:created xsi:type="dcterms:W3CDTF">2023-11-03T02:17:09Z</dcterms:created>
  <dcterms:modified xsi:type="dcterms:W3CDTF">2023-11-06T02:38:21Z</dcterms:modified>
</cp:coreProperties>
</file>