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&quot;R$&quot; #,##0;[Red]-&quot;R$&quot; #,##0;&quot;-&quot;"/>
    <numFmt numFmtId="176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5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6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6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6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64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IFERROR(INDEX('"INCC-FGV"'!$B$2:$B$400,MATCH(P5,'"INCC-FGV"'!$A$2:$A$400,0)),IFERROR(INDEX('"INCC-FGV"'!$B$2:$B$400,MATCH(P5,'"INCC-FGV"'!$A$2:$A$400,1)),"FALTA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PADRÃO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2899982.67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53" t="n">
        <v>134488.6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161415.11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1240132.01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55028.07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567695.6800000001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274100.73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742720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920903.63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16741246.61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4711991.84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611390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53" t="n">
        <v>1287774.28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2569152.48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4373437.37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3441117.19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53" t="n">
        <v>21382503.72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3592077.48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19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3256265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20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53" t="n">
        <v>9240907.449999999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21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53" t="n">
        <v>5574415.46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22</t>
        </is>
      </c>
      <c r="R31" s="59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568607.38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23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5085820.25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24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53" t="n">
        <v>2387215.62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25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53" t="n">
        <v>12959647.29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26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445157.53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27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1728851.77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28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1122595.5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29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2524242.57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30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17569932.69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31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53" t="n">
        <v>195186</v>
      </c>
      <c r="M41" s="49">
        <f>L41-K41</f>
        <v/>
      </c>
      <c r="N41" s="51">
        <f>IF(D41="","",IF('EST. METÁLICA'!$C$78&gt;L41+1,"⚠ Incorrido acima da projeção",IF(AND('EST. METÁLICA'!$K$18&gt;1,'EST. METÁLICA'!$K$17=0),"⚠ Saldo sem curva (preencha a coluna H da aba)",IF(ABS('EST. METÁLICA'!$D$80)&gt;1,"⚠ Verificar","OK"))))</f>
        <v/>
      </c>
      <c r="O41" s="60">
        <f>'EST. METÁLICA'!$K$16</f>
        <v/>
      </c>
      <c r="P41" s="61">
        <f>'EST. METÁLICA'!$K$14</f>
        <v/>
      </c>
      <c r="Q41" s="59" t="inlineStr">
        <is>
          <t>18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7404956.91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2024194.97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1131097.39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2190870.85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53" t="n">
        <v>2411990.63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729722.03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2">
        <f>'TAX. ADM'!$C$78</f>
        <v/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IF(COUNTIF('"INCC-FGV"'!$A$2:$A$400,P5)&gt;0,"OK",IF(E57&gt;0,"⚠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BI'!$H$1:$CA$1&lt;=P5)*(COUNTIF('"INCC-FGV"'!$A$2:$A$400,'MODELO PARA BI'!$H$1:$CA$1)=0))</f>
        <v/>
      </c>
      <c r="F58" s="51">
        <f>IF(E58=0,"OK","⚠ Complete a aba INCC-FGV")</f>
        <v/>
      </c>
      <c r="G58" s="66" t="n"/>
      <c r="H58" s="67" t="n"/>
    </row>
    <row r="59">
      <c r="D59" s="51" t="inlineStr">
        <is>
          <t>Fluxo total − projeção total (R$)</t>
        </is>
      </c>
      <c r="E59" s="70">
        <f>'MODELO PARA BI'!E64-L50</f>
        <v/>
      </c>
      <c r="F59" s="51">
        <f>IF(L50=0,"⚠ Preencha o orçamento e a projeção (colunas F e L)",IF(ABS(E59)&lt;1,"OK","⚠ Há saldo sem distribuição"))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IFERROR(INDEX('"INCC-FGV"'!$B$2:$B$400,MATCH(DATE(YEAR(F5),MONTH(F5),1),'"INCC-FGV"'!$A$2:$A$400,0)),IFERROR(INDEX('"INCC-FGV"'!$B$2:$B$400,MATCH(DATE(YEAR(F5),MONTH(F5),1),'"INCC-FGV"'!$A$2:$A$400,1)),"FALTA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BI'!$H$34:$CA$34)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BI'!$H$45:$CA$45)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BI'!$H$53:$CA$53)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BI'!$H$25:$CA$25)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BI'!$H$50:$CA$50)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BI'!$H$28:$CA$28)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BI'!$H$12:$CA$12)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BI'!$H$55:$CA$55)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BI'!$H$48:$CA$48)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BI'!$H$17:$CA$17)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BI'!$H$18:$CA$18)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BI'!$H$15:$CA$15)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8" t="n"/>
      <c r="M30" s="89">
        <f>'VALOR POR PL'!L27</f>
        <v/>
      </c>
      <c r="N30" s="89">
        <f>IF('VALOR POR PL'!I27="DIRETO",'VALOR POR PL'!L27,0)</f>
        <v/>
      </c>
    </row>
    <row r="31" ht="29.4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6" t="n"/>
      <c r="M31" s="89">
        <f>'VALOR POR PL'!L28</f>
        <v/>
      </c>
      <c r="N31" s="89">
        <f>IF('VALOR POR PL'!I28="DIRETO",'VALOR POR PL'!L28,0)</f>
        <v/>
      </c>
    </row>
    <row r="32" ht="42.59999999999999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BI'!$H$19:$CA$19)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8" t="n"/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BI'!$H$21:$CA$21)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6" t="n"/>
      <c r="M33" s="89">
        <f>'VALOR POR PL'!L30</f>
        <v/>
      </c>
      <c r="N33" s="89">
        <f>IF('VALOR POR PL'!I30="DIRETO",'VALOR POR PL'!L30,0)</f>
        <v/>
      </c>
    </row>
    <row r="34" ht="29.4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BI'!$H$23:$CA$23)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8" t="n"/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BI'!$H$20:$CA$20)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6" t="n"/>
      <c r="M35" s="89">
        <f>'VALOR POR PL'!L32</f>
        <v/>
      </c>
      <c r="N35" s="89">
        <f>IF('VALOR POR PL'!I32="DIRETO",'VALOR POR PL'!L32,0)</f>
        <v/>
      </c>
    </row>
    <row r="36" ht="29.4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BI'!$H$22:$CA$22)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8" t="n"/>
      <c r="M36" s="89">
        <f>'VALOR POR PL'!L33</f>
        <v/>
      </c>
      <c r="N36" s="89">
        <f>IF('VALOR POR PL'!I33="DIRETO",'VALOR POR PL'!L33,0)</f>
        <v/>
      </c>
    </row>
    <row r="37" ht="29.4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6" t="n"/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BI'!$H$13:$CA$13)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8" t="n"/>
      <c r="M38" s="89">
        <f>'VALOR POR PL'!L35</f>
        <v/>
      </c>
      <c r="N38" s="89">
        <f>IF('VALOR POR PL'!I35="DIRETO",'VALOR POR PL'!L35,0)</f>
        <v/>
      </c>
    </row>
    <row r="39" ht="16.2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BI'!$H$46:$CA$46)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BI'!$H$29:$CA$29)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BI'!$H$37:$CA$37)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6" t="n"/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BI'!$H$38:$CA$38)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8" t="n"/>
      <c r="M42" s="89">
        <f>'VALOR POR PL'!L39</f>
        <v/>
      </c>
      <c r="N42" s="89">
        <f>IF('VALOR POR PL'!I39="DIRETO",'VALOR POR PL'!L39,0)</f>
        <v/>
      </c>
    </row>
    <row r="43" ht="55.8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BI'!$H$36:$CA$36)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ATIVIDADES'!$M$5:$M$3004,B43)=0,"",IF(COUNTIFS('CRONOGRAMA ATIVIDADES'!$M$5:$M$3004,B43,'CRONOGRAMA ATIVIDADES'!$O$5:$O$3004,"CONCLUÍDA")=COUNTIF('CRONOGRAMA ATIVIDADES'!$M$5:$M$3004,B43),"Concluído (todas as "&amp;COUNTIF('CRONOGRAMA ATIVIDADES'!$M$5:$M$3004,B43)&amp;" atividades)",IF(COUNTIFS('CRONOGRAMA ATIVIDADES'!$M$5:$M$3004,B43,'CRONOGRAMA ATIVIDADES'!$O$5:$O$3004,"A INICIAR")=COUNTIF('CRONOGRAMA ATIVIDADES'!$M$5:$M$3004,B43),"Não iniciado · início previsto em "&amp;CHOOSE(MONTH(_xlfn.MINIFS('CRONOGRAMA ATIVIDADES'!$F$5:$F$3004,'CRONOGRAMA ATIVIDADES'!$M$5:$M$3004,B43)),"jan","fev","mar","abr","mai","jun","jul","ago","set","out","nov","dez")&amp;"/"&amp;YEAR(_xlfn.MINIFS('CRONOGRAMA ATIVIDADES'!$F$5:$F$3004,'CRONOGRAMA ATIVIDADES'!$M$5:$M$3004,B43)),_xlfn.TEXTJOIN(" / ",TRUE,IF(('CRONOGRAMA ATIVIDADES'!$S$5:$S$304=B43)*('CRONOGRAMA ATIVIDADES'!$AA$5:$AA$304&lt;&gt;""),'CRONOGRAMA ATIVIDADES'!$AA$5:$AA$304,"")))))</f>
        <v/>
      </c>
      <c r="L43" s="96" t="n"/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PL'!I41&lt;&gt;"DIRETO","",'EST. METÁLICA'!$K$14)</f>
        <v/>
      </c>
      <c r="F44" s="86">
        <f>SUMPRODUCT((YEAR('EST. METÁLICA'!$B$5:$B$76)=$D$5)*('EST. METÁLICA'!$C$5:$C$76+'EST. METÁLICA'!$D$5:$D$76))</f>
        <v/>
      </c>
      <c r="G44" s="86">
        <f>SUMPRODUCT((YEAR('MODELO PARA BI'!$H$1:$CA$1)=$D$5)*'MODELO PARA BI'!$H$32:$CA$32)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PL'!L41=0,0,SUMPRODUCT(('EST. METÁLICA'!$B$5:$B$76&lt;=DATE($D$5,12,1))*('EST. METÁLICA'!$C$5:$C$76+'EST. METÁLICA'!$D$5:$D$76))/'VALOR POR PL'!L41)</f>
        <v/>
      </c>
      <c r="K44" s="87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BI'!$H$39:$CA$39)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6" t="n"/>
      <c r="M45" s="89">
        <f>'VALOR POR PL'!L42</f>
        <v/>
      </c>
      <c r="N45" s="89">
        <f>IF('VALOR POR PL'!I42="DIRETO",'VALOR POR PL'!L42,0)</f>
        <v/>
      </c>
    </row>
    <row r="46" ht="29.4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BI'!$H$16:$CA$16)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8" t="n"/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BI'!$H$27:$CA$27)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29.4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BI'!$H$33:$CA$33)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8" t="n"/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BI'!$H$31:$CA$31)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BI'!$H$26:$CA$26)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BI'!$H$47:$CA$47)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2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2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2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2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2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2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2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2">
        <f>'EQUIP E FER'!$K$5</f>
        <v/>
      </c>
      <c r="E12" s="49">
        <f>SUM(H12:CA12)</f>
        <v/>
      </c>
      <c r="F12" s="49">
        <f>IF(D12="","",D12-E12)</f>
        <v/>
      </c>
      <c r="H12" s="89">
        <f>'EQUIP E FER'!E5</f>
        <v/>
      </c>
      <c r="I12" s="89">
        <f>'EQUIP E FER'!E6</f>
        <v/>
      </c>
      <c r="J12" s="89">
        <f>'EQUIP E FER'!E7</f>
        <v/>
      </c>
      <c r="K12" s="89">
        <f>'EQUIP E FER'!E8</f>
        <v/>
      </c>
      <c r="L12" s="89">
        <f>'EQUIP E FER'!E9</f>
        <v/>
      </c>
      <c r="M12" s="89">
        <f>'EQUIP E FER'!E10</f>
        <v/>
      </c>
      <c r="N12" s="89">
        <f>'EQUIP E FER'!E11</f>
        <v/>
      </c>
      <c r="O12" s="89">
        <f>'EQUIP E FER'!E12</f>
        <v/>
      </c>
      <c r="P12" s="89">
        <f>'EQUIP E FER'!E13</f>
        <v/>
      </c>
      <c r="Q12" s="89">
        <f>'EQUIP E FER'!E14</f>
        <v/>
      </c>
      <c r="R12" s="89">
        <f>'EQUIP E FER'!E15</f>
        <v/>
      </c>
      <c r="S12" s="89">
        <f>'EQUIP E FER'!E16</f>
        <v/>
      </c>
      <c r="T12" s="89">
        <f>'EQUIP E FER'!E17</f>
        <v/>
      </c>
      <c r="U12" s="89">
        <f>'EQUIP E FER'!E18</f>
        <v/>
      </c>
      <c r="V12" s="89">
        <f>'EQUIP E FER'!E19</f>
        <v/>
      </c>
      <c r="W12" s="89">
        <f>'EQUIP E FER'!E20</f>
        <v/>
      </c>
      <c r="X12" s="89">
        <f>'EQUIP E FER'!E21</f>
        <v/>
      </c>
      <c r="Y12" s="89">
        <f>'EQUIP E FER'!E22</f>
        <v/>
      </c>
      <c r="Z12" s="89">
        <f>'EQUIP E FER'!E23</f>
        <v/>
      </c>
      <c r="AA12" s="89">
        <f>'EQUIP E FER'!E24</f>
        <v/>
      </c>
      <c r="AB12" s="89">
        <f>'EQUIP E FER'!E25</f>
        <v/>
      </c>
      <c r="AC12" s="89">
        <f>'EQUIP E FER'!E26</f>
        <v/>
      </c>
      <c r="AD12" s="89">
        <f>'EQUIP E FER'!E27</f>
        <v/>
      </c>
      <c r="AE12" s="89">
        <f>'EQUIP E FER'!E28</f>
        <v/>
      </c>
      <c r="AF12" s="89">
        <f>'EQUIP E FER'!E29</f>
        <v/>
      </c>
      <c r="AG12" s="89">
        <f>'EQUIP E FER'!E30</f>
        <v/>
      </c>
      <c r="AH12" s="89">
        <f>'EQUIP E FER'!E31</f>
        <v/>
      </c>
      <c r="AI12" s="89">
        <f>'EQUIP E FER'!E32</f>
        <v/>
      </c>
      <c r="AJ12" s="89">
        <f>'EQUIP E FER'!E33</f>
        <v/>
      </c>
      <c r="AK12" s="89">
        <f>'EQUIP E FER'!E34</f>
        <v/>
      </c>
      <c r="AL12" s="89">
        <f>'EQUIP E FER'!E35</f>
        <v/>
      </c>
      <c r="AM12" s="89">
        <f>'EQUIP E FER'!E36</f>
        <v/>
      </c>
      <c r="AN12" s="89">
        <f>'EQUIP E FER'!E37</f>
        <v/>
      </c>
      <c r="AO12" s="89">
        <f>'EQUIP E FER'!E38</f>
        <v/>
      </c>
      <c r="AP12" s="89">
        <f>'EQUIP E FER'!E39</f>
        <v/>
      </c>
      <c r="AQ12" s="89">
        <f>'EQUIP E FER'!E40</f>
        <v/>
      </c>
      <c r="AR12" s="89">
        <f>'EQUIP E FER'!E41</f>
        <v/>
      </c>
      <c r="AS12" s="89">
        <f>'EQUIP E FER'!E42</f>
        <v/>
      </c>
      <c r="AT12" s="89">
        <f>'EQUIP E FER'!E43</f>
        <v/>
      </c>
      <c r="AU12" s="89">
        <f>'EQUIP E FER'!E44</f>
        <v/>
      </c>
      <c r="AV12" s="89">
        <f>'EQUIP E FER'!E45</f>
        <v/>
      </c>
      <c r="AW12" s="89">
        <f>'EQUIP E FER'!E46</f>
        <v/>
      </c>
      <c r="AX12" s="89">
        <f>'EQUIP E FER'!E47</f>
        <v/>
      </c>
      <c r="AY12" s="89">
        <f>'EQUIP E FER'!E48</f>
        <v/>
      </c>
      <c r="AZ12" s="89">
        <f>'EQUIP E FER'!E49</f>
        <v/>
      </c>
      <c r="BA12" s="89">
        <f>'EQUIP E FER'!E50</f>
        <v/>
      </c>
      <c r="BB12" s="89">
        <f>'EQUIP E FER'!E51</f>
        <v/>
      </c>
      <c r="BC12" s="89">
        <f>'EQUIP E FER'!E52</f>
        <v/>
      </c>
      <c r="BD12" s="89">
        <f>'EQUIP E FER'!E53</f>
        <v/>
      </c>
      <c r="BE12" s="89">
        <f>'EQUIP E FER'!E54</f>
        <v/>
      </c>
      <c r="BF12" s="89">
        <f>'EQUIP E FER'!E55</f>
        <v/>
      </c>
      <c r="BG12" s="89">
        <f>'EQUIP E FER'!E56</f>
        <v/>
      </c>
      <c r="BH12" s="89">
        <f>'EQUIP E FER'!E57</f>
        <v/>
      </c>
      <c r="BI12" s="89">
        <f>'EQUIP E FER'!E58</f>
        <v/>
      </c>
      <c r="BJ12" s="89">
        <f>'EQUIP E FER'!E59</f>
        <v/>
      </c>
      <c r="BK12" s="89">
        <f>'EQUIP E FER'!E60</f>
        <v/>
      </c>
      <c r="BL12" s="89">
        <f>'EQUIP E FER'!E61</f>
        <v/>
      </c>
      <c r="BM12" s="89">
        <f>'EQUIP E FER'!E62</f>
        <v/>
      </c>
      <c r="BN12" s="89">
        <f>'EQUIP E FER'!E63</f>
        <v/>
      </c>
      <c r="BO12" s="89">
        <f>'EQUIP E FER'!E64</f>
        <v/>
      </c>
      <c r="BP12" s="89">
        <f>'EQUIP E FER'!E65</f>
        <v/>
      </c>
      <c r="BQ12" s="89">
        <f>'EQUIP E FER'!E66</f>
        <v/>
      </c>
      <c r="BR12" s="89">
        <f>'EQUIP E FER'!E67</f>
        <v/>
      </c>
      <c r="BS12" s="89">
        <f>'EQUIP E FER'!E68</f>
        <v/>
      </c>
      <c r="BT12" s="89">
        <f>'EQUIP E FER'!E69</f>
        <v/>
      </c>
      <c r="BU12" s="89">
        <f>'EQUIP E FER'!E70</f>
        <v/>
      </c>
      <c r="BV12" s="89">
        <f>'EQUIP E FER'!E71</f>
        <v/>
      </c>
      <c r="BW12" s="89">
        <f>'EQUIP E FER'!E72</f>
        <v/>
      </c>
      <c r="BX12" s="89">
        <f>'EQUIP E FER'!E73</f>
        <v/>
      </c>
      <c r="BY12" s="89">
        <f>'EQUIP E FER'!E74</f>
        <v/>
      </c>
      <c r="BZ12" s="89">
        <f>'EQUIP E FER'!E75</f>
        <v/>
      </c>
      <c r="CA12" s="89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2">
        <f>'ESQUADRIAS'!$K$5</f>
        <v/>
      </c>
      <c r="E13" s="49">
        <f>SUM(H13:CA13)</f>
        <v/>
      </c>
      <c r="F13" s="49">
        <f>IF(D13="","",D13-E13)</f>
        <v/>
      </c>
      <c r="H13" s="89">
        <f>'ESQUADRIAS'!E5</f>
        <v/>
      </c>
      <c r="I13" s="89">
        <f>'ESQUADRIAS'!E6</f>
        <v/>
      </c>
      <c r="J13" s="89">
        <f>'ESQUADRIAS'!E7</f>
        <v/>
      </c>
      <c r="K13" s="89">
        <f>'ESQUADRIAS'!E8</f>
        <v/>
      </c>
      <c r="L13" s="89">
        <f>'ESQUADRIAS'!E9</f>
        <v/>
      </c>
      <c r="M13" s="89">
        <f>'ESQUADRIAS'!E10</f>
        <v/>
      </c>
      <c r="N13" s="89">
        <f>'ESQUADRIAS'!E11</f>
        <v/>
      </c>
      <c r="O13" s="89">
        <f>'ESQUADRIAS'!E12</f>
        <v/>
      </c>
      <c r="P13" s="89">
        <f>'ESQUADRIAS'!E13</f>
        <v/>
      </c>
      <c r="Q13" s="89">
        <f>'ESQUADRIAS'!E14</f>
        <v/>
      </c>
      <c r="R13" s="89">
        <f>'ESQUADRIAS'!E15</f>
        <v/>
      </c>
      <c r="S13" s="89">
        <f>'ESQUADRIAS'!E16</f>
        <v/>
      </c>
      <c r="T13" s="89">
        <f>'ESQUADRIAS'!E17</f>
        <v/>
      </c>
      <c r="U13" s="89">
        <f>'ESQUADRIAS'!E18</f>
        <v/>
      </c>
      <c r="V13" s="89">
        <f>'ESQUADRIAS'!E19</f>
        <v/>
      </c>
      <c r="W13" s="89">
        <f>'ESQUADRIAS'!E20</f>
        <v/>
      </c>
      <c r="X13" s="89">
        <f>'ESQUADRIAS'!E21</f>
        <v/>
      </c>
      <c r="Y13" s="89">
        <f>'ESQUADRIAS'!E22</f>
        <v/>
      </c>
      <c r="Z13" s="89">
        <f>'ESQUADRIAS'!E23</f>
        <v/>
      </c>
      <c r="AA13" s="89">
        <f>'ESQUADRIAS'!E24</f>
        <v/>
      </c>
      <c r="AB13" s="89">
        <f>'ESQUADRIAS'!E25</f>
        <v/>
      </c>
      <c r="AC13" s="89">
        <f>'ESQUADRIAS'!E26</f>
        <v/>
      </c>
      <c r="AD13" s="89">
        <f>'ESQUADRIAS'!E27</f>
        <v/>
      </c>
      <c r="AE13" s="89">
        <f>'ESQUADRIAS'!E28</f>
        <v/>
      </c>
      <c r="AF13" s="89">
        <f>'ESQUADRIAS'!E29</f>
        <v/>
      </c>
      <c r="AG13" s="89">
        <f>'ESQUADRIAS'!E30</f>
        <v/>
      </c>
      <c r="AH13" s="89">
        <f>'ESQUADRIAS'!E31</f>
        <v/>
      </c>
      <c r="AI13" s="89">
        <f>'ESQUADRIAS'!E32</f>
        <v/>
      </c>
      <c r="AJ13" s="89">
        <f>'ESQUADRIAS'!E33</f>
        <v/>
      </c>
      <c r="AK13" s="89">
        <f>'ESQUADRIAS'!E34</f>
        <v/>
      </c>
      <c r="AL13" s="89">
        <f>'ESQUADRIAS'!E35</f>
        <v/>
      </c>
      <c r="AM13" s="89">
        <f>'ESQUADRIAS'!E36</f>
        <v/>
      </c>
      <c r="AN13" s="89">
        <f>'ESQUADRIAS'!E37</f>
        <v/>
      </c>
      <c r="AO13" s="89">
        <f>'ESQUADRIAS'!E38</f>
        <v/>
      </c>
      <c r="AP13" s="89">
        <f>'ESQUADRIAS'!E39</f>
        <v/>
      </c>
      <c r="AQ13" s="89">
        <f>'ESQUADRIAS'!E40</f>
        <v/>
      </c>
      <c r="AR13" s="89">
        <f>'ESQUADRIAS'!E41</f>
        <v/>
      </c>
      <c r="AS13" s="89">
        <f>'ESQUADRIAS'!E42</f>
        <v/>
      </c>
      <c r="AT13" s="89">
        <f>'ESQUADRIAS'!E43</f>
        <v/>
      </c>
      <c r="AU13" s="89">
        <f>'ESQUADRIAS'!E44</f>
        <v/>
      </c>
      <c r="AV13" s="89">
        <f>'ESQUADRIAS'!E45</f>
        <v/>
      </c>
      <c r="AW13" s="89">
        <f>'ESQUADRIAS'!E46</f>
        <v/>
      </c>
      <c r="AX13" s="89">
        <f>'ESQUADRIAS'!E47</f>
        <v/>
      </c>
      <c r="AY13" s="89">
        <f>'ESQUADRIAS'!E48</f>
        <v/>
      </c>
      <c r="AZ13" s="89">
        <f>'ESQUADRIAS'!E49</f>
        <v/>
      </c>
      <c r="BA13" s="89">
        <f>'ESQUADRIAS'!E50</f>
        <v/>
      </c>
      <c r="BB13" s="89">
        <f>'ESQUADRIAS'!E51</f>
        <v/>
      </c>
      <c r="BC13" s="89">
        <f>'ESQUADRIAS'!E52</f>
        <v/>
      </c>
      <c r="BD13" s="89">
        <f>'ESQUADRIAS'!E53</f>
        <v/>
      </c>
      <c r="BE13" s="89">
        <f>'ESQUADRIAS'!E54</f>
        <v/>
      </c>
      <c r="BF13" s="89">
        <f>'ESQUADRIAS'!E55</f>
        <v/>
      </c>
      <c r="BG13" s="89">
        <f>'ESQUADRIAS'!E56</f>
        <v/>
      </c>
      <c r="BH13" s="89">
        <f>'ESQUADRIAS'!E57</f>
        <v/>
      </c>
      <c r="BI13" s="89">
        <f>'ESQUADRIAS'!E58</f>
        <v/>
      </c>
      <c r="BJ13" s="89">
        <f>'ESQUADRIAS'!E59</f>
        <v/>
      </c>
      <c r="BK13" s="89">
        <f>'ESQUADRIAS'!E60</f>
        <v/>
      </c>
      <c r="BL13" s="89">
        <f>'ESQUADRIAS'!E61</f>
        <v/>
      </c>
      <c r="BM13" s="89">
        <f>'ESQUADRIAS'!E62</f>
        <v/>
      </c>
      <c r="BN13" s="89">
        <f>'ESQUADRIAS'!E63</f>
        <v/>
      </c>
      <c r="BO13" s="89">
        <f>'ESQUADRIAS'!E64</f>
        <v/>
      </c>
      <c r="BP13" s="89">
        <f>'ESQUADRIAS'!E65</f>
        <v/>
      </c>
      <c r="BQ13" s="89">
        <f>'ESQUADRIAS'!E66</f>
        <v/>
      </c>
      <c r="BR13" s="89">
        <f>'ESQUADRIAS'!E67</f>
        <v/>
      </c>
      <c r="BS13" s="89">
        <f>'ESQUADRIAS'!E68</f>
        <v/>
      </c>
      <c r="BT13" s="89">
        <f>'ESQUADRIAS'!E69</f>
        <v/>
      </c>
      <c r="BU13" s="89">
        <f>'ESQUADRIAS'!E70</f>
        <v/>
      </c>
      <c r="BV13" s="89">
        <f>'ESQUADRIAS'!E71</f>
        <v/>
      </c>
      <c r="BW13" s="89">
        <f>'ESQUADRIAS'!E72</f>
        <v/>
      </c>
      <c r="BX13" s="89">
        <f>'ESQUADRIAS'!E73</f>
        <v/>
      </c>
      <c r="BY13" s="89">
        <f>'ESQUADRIAS'!E74</f>
        <v/>
      </c>
      <c r="BZ13" s="89">
        <f>'ESQUADRIAS'!E75</f>
        <v/>
      </c>
      <c r="CA13" s="89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2">
        <f>'ESTRUTURA'!$K$5</f>
        <v/>
      </c>
      <c r="E15" s="49">
        <f>SUM(H15:CA15)</f>
        <v/>
      </c>
      <c r="F15" s="49">
        <f>IF(D15="","",D15-E15)</f>
        <v/>
      </c>
      <c r="H15" s="89">
        <f>'ESTRUTURA'!E5</f>
        <v/>
      </c>
      <c r="I15" s="89">
        <f>'ESTRUTURA'!E6</f>
        <v/>
      </c>
      <c r="J15" s="89">
        <f>'ESTRUTURA'!E7</f>
        <v/>
      </c>
      <c r="K15" s="89">
        <f>'ESTRUTURA'!E8</f>
        <v/>
      </c>
      <c r="L15" s="89">
        <f>'ESTRUTURA'!E9</f>
        <v/>
      </c>
      <c r="M15" s="89">
        <f>'ESTRUTURA'!E10</f>
        <v/>
      </c>
      <c r="N15" s="89">
        <f>'ESTRUTURA'!E11</f>
        <v/>
      </c>
      <c r="O15" s="89">
        <f>'ESTRUTURA'!E12</f>
        <v/>
      </c>
      <c r="P15" s="89">
        <f>'ESTRUTURA'!E13</f>
        <v/>
      </c>
      <c r="Q15" s="89">
        <f>'ESTRUTURA'!E14</f>
        <v/>
      </c>
      <c r="R15" s="89">
        <f>'ESTRUTURA'!E15</f>
        <v/>
      </c>
      <c r="S15" s="89">
        <f>'ESTRUTURA'!E16</f>
        <v/>
      </c>
      <c r="T15" s="89">
        <f>'ESTRUTURA'!E17</f>
        <v/>
      </c>
      <c r="U15" s="89">
        <f>'ESTRUTURA'!E18</f>
        <v/>
      </c>
      <c r="V15" s="89">
        <f>'ESTRUTURA'!E19</f>
        <v/>
      </c>
      <c r="W15" s="89">
        <f>'ESTRUTURA'!E20</f>
        <v/>
      </c>
      <c r="X15" s="89">
        <f>'ESTRUTURA'!E21</f>
        <v/>
      </c>
      <c r="Y15" s="89">
        <f>'ESTRUTURA'!E22</f>
        <v/>
      </c>
      <c r="Z15" s="89">
        <f>'ESTRUTURA'!E23</f>
        <v/>
      </c>
      <c r="AA15" s="89">
        <f>'ESTRUTURA'!E24</f>
        <v/>
      </c>
      <c r="AB15" s="89">
        <f>'ESTRUTURA'!E25</f>
        <v/>
      </c>
      <c r="AC15" s="89">
        <f>'ESTRUTURA'!E26</f>
        <v/>
      </c>
      <c r="AD15" s="89">
        <f>'ESTRUTURA'!E27</f>
        <v/>
      </c>
      <c r="AE15" s="89">
        <f>'ESTRUTURA'!E28</f>
        <v/>
      </c>
      <c r="AF15" s="89">
        <f>'ESTRUTURA'!E29</f>
        <v/>
      </c>
      <c r="AG15" s="89">
        <f>'ESTRUTURA'!E30</f>
        <v/>
      </c>
      <c r="AH15" s="89">
        <f>'ESTRUTURA'!E31</f>
        <v/>
      </c>
      <c r="AI15" s="89">
        <f>'ESTRUTURA'!E32</f>
        <v/>
      </c>
      <c r="AJ15" s="89">
        <f>'ESTRUTURA'!E33</f>
        <v/>
      </c>
      <c r="AK15" s="89">
        <f>'ESTRUTURA'!E34</f>
        <v/>
      </c>
      <c r="AL15" s="89">
        <f>'ESTRUTURA'!E35</f>
        <v/>
      </c>
      <c r="AM15" s="89">
        <f>'ESTRUTURA'!E36</f>
        <v/>
      </c>
      <c r="AN15" s="89">
        <f>'ESTRUTURA'!E37</f>
        <v/>
      </c>
      <c r="AO15" s="89">
        <f>'ESTRUTURA'!E38</f>
        <v/>
      </c>
      <c r="AP15" s="89">
        <f>'ESTRUTURA'!E39</f>
        <v/>
      </c>
      <c r="AQ15" s="89">
        <f>'ESTRUTURA'!E40</f>
        <v/>
      </c>
      <c r="AR15" s="89">
        <f>'ESTRUTURA'!E41</f>
        <v/>
      </c>
      <c r="AS15" s="89">
        <f>'ESTRUTURA'!E42</f>
        <v/>
      </c>
      <c r="AT15" s="89">
        <f>'ESTRUTURA'!E43</f>
        <v/>
      </c>
      <c r="AU15" s="89">
        <f>'ESTRUTURA'!E44</f>
        <v/>
      </c>
      <c r="AV15" s="89">
        <f>'ESTRUTURA'!E45</f>
        <v/>
      </c>
      <c r="AW15" s="89">
        <f>'ESTRUTURA'!E46</f>
        <v/>
      </c>
      <c r="AX15" s="89">
        <f>'ESTRUTURA'!E47</f>
        <v/>
      </c>
      <c r="AY15" s="89">
        <f>'ESTRUTURA'!E48</f>
        <v/>
      </c>
      <c r="AZ15" s="89">
        <f>'ESTRUTURA'!E49</f>
        <v/>
      </c>
      <c r="BA15" s="89">
        <f>'ESTRUTURA'!E50</f>
        <v/>
      </c>
      <c r="BB15" s="89">
        <f>'ESTRUTURA'!E51</f>
        <v/>
      </c>
      <c r="BC15" s="89">
        <f>'ESTRUTURA'!E52</f>
        <v/>
      </c>
      <c r="BD15" s="89">
        <f>'ESTRUTURA'!E53</f>
        <v/>
      </c>
      <c r="BE15" s="89">
        <f>'ESTRUTURA'!E54</f>
        <v/>
      </c>
      <c r="BF15" s="89">
        <f>'ESTRUTURA'!E55</f>
        <v/>
      </c>
      <c r="BG15" s="89">
        <f>'ESTRUTURA'!E56</f>
        <v/>
      </c>
      <c r="BH15" s="89">
        <f>'ESTRUTURA'!E57</f>
        <v/>
      </c>
      <c r="BI15" s="89">
        <f>'ESTRUTURA'!E58</f>
        <v/>
      </c>
      <c r="BJ15" s="89">
        <f>'ESTRUTURA'!E59</f>
        <v/>
      </c>
      <c r="BK15" s="89">
        <f>'ESTRUTURA'!E60</f>
        <v/>
      </c>
      <c r="BL15" s="89">
        <f>'ESTRUTURA'!E61</f>
        <v/>
      </c>
      <c r="BM15" s="89">
        <f>'ESTRUTURA'!E62</f>
        <v/>
      </c>
      <c r="BN15" s="89">
        <f>'ESTRUTURA'!E63</f>
        <v/>
      </c>
      <c r="BO15" s="89">
        <f>'ESTRUTURA'!E64</f>
        <v/>
      </c>
      <c r="BP15" s="89">
        <f>'ESTRUTURA'!E65</f>
        <v/>
      </c>
      <c r="BQ15" s="89">
        <f>'ESTRUTURA'!E66</f>
        <v/>
      </c>
      <c r="BR15" s="89">
        <f>'ESTRUTURA'!E67</f>
        <v/>
      </c>
      <c r="BS15" s="89">
        <f>'ESTRUTURA'!E68</f>
        <v/>
      </c>
      <c r="BT15" s="89">
        <f>'ESTRUTURA'!E69</f>
        <v/>
      </c>
      <c r="BU15" s="89">
        <f>'ESTRUTURA'!E70</f>
        <v/>
      </c>
      <c r="BV15" s="89">
        <f>'ESTRUTURA'!E71</f>
        <v/>
      </c>
      <c r="BW15" s="89">
        <f>'ESTRUTURA'!E72</f>
        <v/>
      </c>
      <c r="BX15" s="89">
        <f>'ESTRUTURA'!E73</f>
        <v/>
      </c>
      <c r="BY15" s="89">
        <f>'ESTRUTURA'!E74</f>
        <v/>
      </c>
      <c r="BZ15" s="89">
        <f>'ESTRUTURA'!E75</f>
        <v/>
      </c>
      <c r="CA15" s="89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2">
        <f>'FORRO'!$K$5</f>
        <v/>
      </c>
      <c r="E16" s="49">
        <f>SUM(H16:CA16)</f>
        <v/>
      </c>
      <c r="F16" s="49">
        <f>IF(D16="","",D16-E16)</f>
        <v/>
      </c>
      <c r="H16" s="89">
        <f>'FORRO'!E5</f>
        <v/>
      </c>
      <c r="I16" s="89">
        <f>'FORRO'!E6</f>
        <v/>
      </c>
      <c r="J16" s="89">
        <f>'FORRO'!E7</f>
        <v/>
      </c>
      <c r="K16" s="89">
        <f>'FORRO'!E8</f>
        <v/>
      </c>
      <c r="L16" s="89">
        <f>'FORRO'!E9</f>
        <v/>
      </c>
      <c r="M16" s="89">
        <f>'FORRO'!E10</f>
        <v/>
      </c>
      <c r="N16" s="89">
        <f>'FORRO'!E11</f>
        <v/>
      </c>
      <c r="O16" s="89">
        <f>'FORRO'!E12</f>
        <v/>
      </c>
      <c r="P16" s="89">
        <f>'FORRO'!E13</f>
        <v/>
      </c>
      <c r="Q16" s="89">
        <f>'FORRO'!E14</f>
        <v/>
      </c>
      <c r="R16" s="89">
        <f>'FORRO'!E15</f>
        <v/>
      </c>
      <c r="S16" s="89">
        <f>'FORRO'!E16</f>
        <v/>
      </c>
      <c r="T16" s="89">
        <f>'FORRO'!E17</f>
        <v/>
      </c>
      <c r="U16" s="89">
        <f>'FORRO'!E18</f>
        <v/>
      </c>
      <c r="V16" s="89">
        <f>'FORRO'!E19</f>
        <v/>
      </c>
      <c r="W16" s="89">
        <f>'FORRO'!E20</f>
        <v/>
      </c>
      <c r="X16" s="89">
        <f>'FORRO'!E21</f>
        <v/>
      </c>
      <c r="Y16" s="89">
        <f>'FORRO'!E22</f>
        <v/>
      </c>
      <c r="Z16" s="89">
        <f>'FORRO'!E23</f>
        <v/>
      </c>
      <c r="AA16" s="89">
        <f>'FORRO'!E24</f>
        <v/>
      </c>
      <c r="AB16" s="89">
        <f>'FORRO'!E25</f>
        <v/>
      </c>
      <c r="AC16" s="89">
        <f>'FORRO'!E26</f>
        <v/>
      </c>
      <c r="AD16" s="89">
        <f>'FORRO'!E27</f>
        <v/>
      </c>
      <c r="AE16" s="89">
        <f>'FORRO'!E28</f>
        <v/>
      </c>
      <c r="AF16" s="89">
        <f>'FORRO'!E29</f>
        <v/>
      </c>
      <c r="AG16" s="89">
        <f>'FORRO'!E30</f>
        <v/>
      </c>
      <c r="AH16" s="89">
        <f>'FORRO'!E31</f>
        <v/>
      </c>
      <c r="AI16" s="89">
        <f>'FORRO'!E32</f>
        <v/>
      </c>
      <c r="AJ16" s="89">
        <f>'FORRO'!E33</f>
        <v/>
      </c>
      <c r="AK16" s="89">
        <f>'FORRO'!E34</f>
        <v/>
      </c>
      <c r="AL16" s="89">
        <f>'FORRO'!E35</f>
        <v/>
      </c>
      <c r="AM16" s="89">
        <f>'FORRO'!E36</f>
        <v/>
      </c>
      <c r="AN16" s="89">
        <f>'FORRO'!E37</f>
        <v/>
      </c>
      <c r="AO16" s="89">
        <f>'FORRO'!E38</f>
        <v/>
      </c>
      <c r="AP16" s="89">
        <f>'FORRO'!E39</f>
        <v/>
      </c>
      <c r="AQ16" s="89">
        <f>'FORRO'!E40</f>
        <v/>
      </c>
      <c r="AR16" s="89">
        <f>'FORRO'!E41</f>
        <v/>
      </c>
      <c r="AS16" s="89">
        <f>'FORRO'!E42</f>
        <v/>
      </c>
      <c r="AT16" s="89">
        <f>'FORRO'!E43</f>
        <v/>
      </c>
      <c r="AU16" s="89">
        <f>'FORRO'!E44</f>
        <v/>
      </c>
      <c r="AV16" s="89">
        <f>'FORRO'!E45</f>
        <v/>
      </c>
      <c r="AW16" s="89">
        <f>'FORRO'!E46</f>
        <v/>
      </c>
      <c r="AX16" s="89">
        <f>'FORRO'!E47</f>
        <v/>
      </c>
      <c r="AY16" s="89">
        <f>'FORRO'!E48</f>
        <v/>
      </c>
      <c r="AZ16" s="89">
        <f>'FORRO'!E49</f>
        <v/>
      </c>
      <c r="BA16" s="89">
        <f>'FORRO'!E50</f>
        <v/>
      </c>
      <c r="BB16" s="89">
        <f>'FORRO'!E51</f>
        <v/>
      </c>
      <c r="BC16" s="89">
        <f>'FORRO'!E52</f>
        <v/>
      </c>
      <c r="BD16" s="89">
        <f>'FORRO'!E53</f>
        <v/>
      </c>
      <c r="BE16" s="89">
        <f>'FORRO'!E54</f>
        <v/>
      </c>
      <c r="BF16" s="89">
        <f>'FORRO'!E55</f>
        <v/>
      </c>
      <c r="BG16" s="89">
        <f>'FORRO'!E56</f>
        <v/>
      </c>
      <c r="BH16" s="89">
        <f>'FORRO'!E57</f>
        <v/>
      </c>
      <c r="BI16" s="89">
        <f>'FORRO'!E58</f>
        <v/>
      </c>
      <c r="BJ16" s="89">
        <f>'FORRO'!E59</f>
        <v/>
      </c>
      <c r="BK16" s="89">
        <f>'FORRO'!E60</f>
        <v/>
      </c>
      <c r="BL16" s="89">
        <f>'FORRO'!E61</f>
        <v/>
      </c>
      <c r="BM16" s="89">
        <f>'FORRO'!E62</f>
        <v/>
      </c>
      <c r="BN16" s="89">
        <f>'FORRO'!E63</f>
        <v/>
      </c>
      <c r="BO16" s="89">
        <f>'FORRO'!E64</f>
        <v/>
      </c>
      <c r="BP16" s="89">
        <f>'FORRO'!E65</f>
        <v/>
      </c>
      <c r="BQ16" s="89">
        <f>'FORRO'!E66</f>
        <v/>
      </c>
      <c r="BR16" s="89">
        <f>'FORRO'!E67</f>
        <v/>
      </c>
      <c r="BS16" s="89">
        <f>'FORRO'!E68</f>
        <v/>
      </c>
      <c r="BT16" s="89">
        <f>'FORRO'!E69</f>
        <v/>
      </c>
      <c r="BU16" s="89">
        <f>'FORRO'!E70</f>
        <v/>
      </c>
      <c r="BV16" s="89">
        <f>'FORRO'!E71</f>
        <v/>
      </c>
      <c r="BW16" s="89">
        <f>'FORRO'!E72</f>
        <v/>
      </c>
      <c r="BX16" s="89">
        <f>'FORRO'!E73</f>
        <v/>
      </c>
      <c r="BY16" s="89">
        <f>'FORRO'!E74</f>
        <v/>
      </c>
      <c r="BZ16" s="89">
        <f>'FORRO'!E75</f>
        <v/>
      </c>
      <c r="CA16" s="89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2">
        <f>'FUND. PROF'!$K$5</f>
        <v/>
      </c>
      <c r="E17" s="49">
        <f>SUM(H17:CA17)</f>
        <v/>
      </c>
      <c r="F17" s="49">
        <f>IF(D17="","",D17-E17)</f>
        <v/>
      </c>
      <c r="H17" s="89">
        <f>'FUND. PROF'!E5</f>
        <v/>
      </c>
      <c r="I17" s="89">
        <f>'FUND. PROF'!E6</f>
        <v/>
      </c>
      <c r="J17" s="89">
        <f>'FUND. PROF'!E7</f>
        <v/>
      </c>
      <c r="K17" s="89">
        <f>'FUND. PROF'!E8</f>
        <v/>
      </c>
      <c r="L17" s="89">
        <f>'FUND. PROF'!E9</f>
        <v/>
      </c>
      <c r="M17" s="89">
        <f>'FUND. PROF'!E10</f>
        <v/>
      </c>
      <c r="N17" s="89">
        <f>'FUND. PROF'!E11</f>
        <v/>
      </c>
      <c r="O17" s="89">
        <f>'FUND. PROF'!E12</f>
        <v/>
      </c>
      <c r="P17" s="89">
        <f>'FUND. PROF'!E13</f>
        <v/>
      </c>
      <c r="Q17" s="89">
        <f>'FUND. PROF'!E14</f>
        <v/>
      </c>
      <c r="R17" s="89">
        <f>'FUND. PROF'!E15</f>
        <v/>
      </c>
      <c r="S17" s="89">
        <f>'FUND. PROF'!E16</f>
        <v/>
      </c>
      <c r="T17" s="89">
        <f>'FUND. PROF'!E17</f>
        <v/>
      </c>
      <c r="U17" s="89">
        <f>'FUND. PROF'!E18</f>
        <v/>
      </c>
      <c r="V17" s="89">
        <f>'FUND. PROF'!E19</f>
        <v/>
      </c>
      <c r="W17" s="89">
        <f>'FUND. PROF'!E20</f>
        <v/>
      </c>
      <c r="X17" s="89">
        <f>'FUND. PROF'!E21</f>
        <v/>
      </c>
      <c r="Y17" s="89">
        <f>'FUND. PROF'!E22</f>
        <v/>
      </c>
      <c r="Z17" s="89">
        <f>'FUND. PROF'!E23</f>
        <v/>
      </c>
      <c r="AA17" s="89">
        <f>'FUND. PROF'!E24</f>
        <v/>
      </c>
      <c r="AB17" s="89">
        <f>'FUND. PROF'!E25</f>
        <v/>
      </c>
      <c r="AC17" s="89">
        <f>'FUND. PROF'!E26</f>
        <v/>
      </c>
      <c r="AD17" s="89">
        <f>'FUND. PROF'!E27</f>
        <v/>
      </c>
      <c r="AE17" s="89">
        <f>'FUND. PROF'!E28</f>
        <v/>
      </c>
      <c r="AF17" s="89">
        <f>'FUND. PROF'!E29</f>
        <v/>
      </c>
      <c r="AG17" s="89">
        <f>'FUND. PROF'!E30</f>
        <v/>
      </c>
      <c r="AH17" s="89">
        <f>'FUND. PROF'!E31</f>
        <v/>
      </c>
      <c r="AI17" s="89">
        <f>'FUND. PROF'!E32</f>
        <v/>
      </c>
      <c r="AJ17" s="89">
        <f>'FUND. PROF'!E33</f>
        <v/>
      </c>
      <c r="AK17" s="89">
        <f>'FUND. PROF'!E34</f>
        <v/>
      </c>
      <c r="AL17" s="89">
        <f>'FUND. PROF'!E35</f>
        <v/>
      </c>
      <c r="AM17" s="89">
        <f>'FUND. PROF'!E36</f>
        <v/>
      </c>
      <c r="AN17" s="89">
        <f>'FUND. PROF'!E37</f>
        <v/>
      </c>
      <c r="AO17" s="89">
        <f>'FUND. PROF'!E38</f>
        <v/>
      </c>
      <c r="AP17" s="89">
        <f>'FUND. PROF'!E39</f>
        <v/>
      </c>
      <c r="AQ17" s="89">
        <f>'FUND. PROF'!E40</f>
        <v/>
      </c>
      <c r="AR17" s="89">
        <f>'FUND. PROF'!E41</f>
        <v/>
      </c>
      <c r="AS17" s="89">
        <f>'FUND. PROF'!E42</f>
        <v/>
      </c>
      <c r="AT17" s="89">
        <f>'FUND. PROF'!E43</f>
        <v/>
      </c>
      <c r="AU17" s="89">
        <f>'FUND. PROF'!E44</f>
        <v/>
      </c>
      <c r="AV17" s="89">
        <f>'FUND. PROF'!E45</f>
        <v/>
      </c>
      <c r="AW17" s="89">
        <f>'FUND. PROF'!E46</f>
        <v/>
      </c>
      <c r="AX17" s="89">
        <f>'FUND. PROF'!E47</f>
        <v/>
      </c>
      <c r="AY17" s="89">
        <f>'FUND. PROF'!E48</f>
        <v/>
      </c>
      <c r="AZ17" s="89">
        <f>'FUND. PROF'!E49</f>
        <v/>
      </c>
      <c r="BA17" s="89">
        <f>'FUND. PROF'!E50</f>
        <v/>
      </c>
      <c r="BB17" s="89">
        <f>'FUND. PROF'!E51</f>
        <v/>
      </c>
      <c r="BC17" s="89">
        <f>'FUND. PROF'!E52</f>
        <v/>
      </c>
      <c r="BD17" s="89">
        <f>'FUND. PROF'!E53</f>
        <v/>
      </c>
      <c r="BE17" s="89">
        <f>'FUND. PROF'!E54</f>
        <v/>
      </c>
      <c r="BF17" s="89">
        <f>'FUND. PROF'!E55</f>
        <v/>
      </c>
      <c r="BG17" s="89">
        <f>'FUND. PROF'!E56</f>
        <v/>
      </c>
      <c r="BH17" s="89">
        <f>'FUND. PROF'!E57</f>
        <v/>
      </c>
      <c r="BI17" s="89">
        <f>'FUND. PROF'!E58</f>
        <v/>
      </c>
      <c r="BJ17" s="89">
        <f>'FUND. PROF'!E59</f>
        <v/>
      </c>
      <c r="BK17" s="89">
        <f>'FUND. PROF'!E60</f>
        <v/>
      </c>
      <c r="BL17" s="89">
        <f>'FUND. PROF'!E61</f>
        <v/>
      </c>
      <c r="BM17" s="89">
        <f>'FUND. PROF'!E62</f>
        <v/>
      </c>
      <c r="BN17" s="89">
        <f>'FUND. PROF'!E63</f>
        <v/>
      </c>
      <c r="BO17" s="89">
        <f>'FUND. PROF'!E64</f>
        <v/>
      </c>
      <c r="BP17" s="89">
        <f>'FUND. PROF'!E65</f>
        <v/>
      </c>
      <c r="BQ17" s="89">
        <f>'FUND. PROF'!E66</f>
        <v/>
      </c>
      <c r="BR17" s="89">
        <f>'FUND. PROF'!E67</f>
        <v/>
      </c>
      <c r="BS17" s="89">
        <f>'FUND. PROF'!E68</f>
        <v/>
      </c>
      <c r="BT17" s="89">
        <f>'FUND. PROF'!E69</f>
        <v/>
      </c>
      <c r="BU17" s="89">
        <f>'FUND. PROF'!E70</f>
        <v/>
      </c>
      <c r="BV17" s="89">
        <f>'FUND. PROF'!E71</f>
        <v/>
      </c>
      <c r="BW17" s="89">
        <f>'FUND. PROF'!E72</f>
        <v/>
      </c>
      <c r="BX17" s="89">
        <f>'FUND. PROF'!E73</f>
        <v/>
      </c>
      <c r="BY17" s="89">
        <f>'FUND. PROF'!E74</f>
        <v/>
      </c>
      <c r="BZ17" s="89">
        <f>'FUND. PROF'!E75</f>
        <v/>
      </c>
      <c r="CA17" s="89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2">
        <f>'FUND. SUP'!$K$5</f>
        <v/>
      </c>
      <c r="E18" s="49">
        <f>SUM(H18:CA18)</f>
        <v/>
      </c>
      <c r="F18" s="49">
        <f>IF(D18="","",D18-E18)</f>
        <v/>
      </c>
      <c r="H18" s="89">
        <f>'FUND. SUP'!E5</f>
        <v/>
      </c>
      <c r="I18" s="89">
        <f>'FUND. SUP'!E6</f>
        <v/>
      </c>
      <c r="J18" s="89">
        <f>'FUND. SUP'!E7</f>
        <v/>
      </c>
      <c r="K18" s="89">
        <f>'FUND. SUP'!E8</f>
        <v/>
      </c>
      <c r="L18" s="89">
        <f>'FUND. SUP'!E9</f>
        <v/>
      </c>
      <c r="M18" s="89">
        <f>'FUND. SUP'!E10</f>
        <v/>
      </c>
      <c r="N18" s="89">
        <f>'FUND. SUP'!E11</f>
        <v/>
      </c>
      <c r="O18" s="89">
        <f>'FUND. SUP'!E12</f>
        <v/>
      </c>
      <c r="P18" s="89">
        <f>'FUND. SUP'!E13</f>
        <v/>
      </c>
      <c r="Q18" s="89">
        <f>'FUND. SUP'!E14</f>
        <v/>
      </c>
      <c r="R18" s="89">
        <f>'FUND. SUP'!E15</f>
        <v/>
      </c>
      <c r="S18" s="89">
        <f>'FUND. SUP'!E16</f>
        <v/>
      </c>
      <c r="T18" s="89">
        <f>'FUND. SUP'!E17</f>
        <v/>
      </c>
      <c r="U18" s="89">
        <f>'FUND. SUP'!E18</f>
        <v/>
      </c>
      <c r="V18" s="89">
        <f>'FUND. SUP'!E19</f>
        <v/>
      </c>
      <c r="W18" s="89">
        <f>'FUND. SUP'!E20</f>
        <v/>
      </c>
      <c r="X18" s="89">
        <f>'FUND. SUP'!E21</f>
        <v/>
      </c>
      <c r="Y18" s="89">
        <f>'FUND. SUP'!E22</f>
        <v/>
      </c>
      <c r="Z18" s="89">
        <f>'FUND. SUP'!E23</f>
        <v/>
      </c>
      <c r="AA18" s="89">
        <f>'FUND. SUP'!E24</f>
        <v/>
      </c>
      <c r="AB18" s="89">
        <f>'FUND. SUP'!E25</f>
        <v/>
      </c>
      <c r="AC18" s="89">
        <f>'FUND. SUP'!E26</f>
        <v/>
      </c>
      <c r="AD18" s="89">
        <f>'FUND. SUP'!E27</f>
        <v/>
      </c>
      <c r="AE18" s="89">
        <f>'FUND. SUP'!E28</f>
        <v/>
      </c>
      <c r="AF18" s="89">
        <f>'FUND. SUP'!E29</f>
        <v/>
      </c>
      <c r="AG18" s="89">
        <f>'FUND. SUP'!E30</f>
        <v/>
      </c>
      <c r="AH18" s="89">
        <f>'FUND. SUP'!E31</f>
        <v/>
      </c>
      <c r="AI18" s="89">
        <f>'FUND. SUP'!E32</f>
        <v/>
      </c>
      <c r="AJ18" s="89">
        <f>'FUND. SUP'!E33</f>
        <v/>
      </c>
      <c r="AK18" s="89">
        <f>'FUND. SUP'!E34</f>
        <v/>
      </c>
      <c r="AL18" s="89">
        <f>'FUND. SUP'!E35</f>
        <v/>
      </c>
      <c r="AM18" s="89">
        <f>'FUND. SUP'!E36</f>
        <v/>
      </c>
      <c r="AN18" s="89">
        <f>'FUND. SUP'!E37</f>
        <v/>
      </c>
      <c r="AO18" s="89">
        <f>'FUND. SUP'!E38</f>
        <v/>
      </c>
      <c r="AP18" s="89">
        <f>'FUND. SUP'!E39</f>
        <v/>
      </c>
      <c r="AQ18" s="89">
        <f>'FUND. SUP'!E40</f>
        <v/>
      </c>
      <c r="AR18" s="89">
        <f>'FUND. SUP'!E41</f>
        <v/>
      </c>
      <c r="AS18" s="89">
        <f>'FUND. SUP'!E42</f>
        <v/>
      </c>
      <c r="AT18" s="89">
        <f>'FUND. SUP'!E43</f>
        <v/>
      </c>
      <c r="AU18" s="89">
        <f>'FUND. SUP'!E44</f>
        <v/>
      </c>
      <c r="AV18" s="89">
        <f>'FUND. SUP'!E45</f>
        <v/>
      </c>
      <c r="AW18" s="89">
        <f>'FUND. SUP'!E46</f>
        <v/>
      </c>
      <c r="AX18" s="89">
        <f>'FUND. SUP'!E47</f>
        <v/>
      </c>
      <c r="AY18" s="89">
        <f>'FUND. SUP'!E48</f>
        <v/>
      </c>
      <c r="AZ18" s="89">
        <f>'FUND. SUP'!E49</f>
        <v/>
      </c>
      <c r="BA18" s="89">
        <f>'FUND. SUP'!E50</f>
        <v/>
      </c>
      <c r="BB18" s="89">
        <f>'FUND. SUP'!E51</f>
        <v/>
      </c>
      <c r="BC18" s="89">
        <f>'FUND. SUP'!E52</f>
        <v/>
      </c>
      <c r="BD18" s="89">
        <f>'FUND. SUP'!E53</f>
        <v/>
      </c>
      <c r="BE18" s="89">
        <f>'FUND. SUP'!E54</f>
        <v/>
      </c>
      <c r="BF18" s="89">
        <f>'FUND. SUP'!E55</f>
        <v/>
      </c>
      <c r="BG18" s="89">
        <f>'FUND. SUP'!E56</f>
        <v/>
      </c>
      <c r="BH18" s="89">
        <f>'FUND. SUP'!E57</f>
        <v/>
      </c>
      <c r="BI18" s="89">
        <f>'FUND. SUP'!E58</f>
        <v/>
      </c>
      <c r="BJ18" s="89">
        <f>'FUND. SUP'!E59</f>
        <v/>
      </c>
      <c r="BK18" s="89">
        <f>'FUND. SUP'!E60</f>
        <v/>
      </c>
      <c r="BL18" s="89">
        <f>'FUND. SUP'!E61</f>
        <v/>
      </c>
      <c r="BM18" s="89">
        <f>'FUND. SUP'!E62</f>
        <v/>
      </c>
      <c r="BN18" s="89">
        <f>'FUND. SUP'!E63</f>
        <v/>
      </c>
      <c r="BO18" s="89">
        <f>'FUND. SUP'!E64</f>
        <v/>
      </c>
      <c r="BP18" s="89">
        <f>'FUND. SUP'!E65</f>
        <v/>
      </c>
      <c r="BQ18" s="89">
        <f>'FUND. SUP'!E66</f>
        <v/>
      </c>
      <c r="BR18" s="89">
        <f>'FUND. SUP'!E67</f>
        <v/>
      </c>
      <c r="BS18" s="89">
        <f>'FUND. SUP'!E68</f>
        <v/>
      </c>
      <c r="BT18" s="89">
        <f>'FUND. SUP'!E69</f>
        <v/>
      </c>
      <c r="BU18" s="89">
        <f>'FUND. SUP'!E70</f>
        <v/>
      </c>
      <c r="BV18" s="89">
        <f>'FUND. SUP'!E71</f>
        <v/>
      </c>
      <c r="BW18" s="89">
        <f>'FUND. SUP'!E72</f>
        <v/>
      </c>
      <c r="BX18" s="89">
        <f>'FUND. SUP'!E73</f>
        <v/>
      </c>
      <c r="BY18" s="89">
        <f>'FUND. SUP'!E74</f>
        <v/>
      </c>
      <c r="BZ18" s="89">
        <f>'FUND. SUP'!E75</f>
        <v/>
      </c>
      <c r="CA18" s="89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2">
        <f>'IMPERMEABILIZAÇÃO'!$K$5</f>
        <v/>
      </c>
      <c r="E19" s="49">
        <f>SUM(H19:CA19)</f>
        <v/>
      </c>
      <c r="F19" s="49">
        <f>IF(D19="","",D19-E19)</f>
        <v/>
      </c>
      <c r="H19" s="89">
        <f>'IMPERMEABILIZAÇÃO'!E5</f>
        <v/>
      </c>
      <c r="I19" s="89">
        <f>'IMPERMEABILIZAÇÃO'!E6</f>
        <v/>
      </c>
      <c r="J19" s="89">
        <f>'IMPERMEABILIZAÇÃO'!E7</f>
        <v/>
      </c>
      <c r="K19" s="89">
        <f>'IMPERMEABILIZAÇÃO'!E8</f>
        <v/>
      </c>
      <c r="L19" s="89">
        <f>'IMPERMEABILIZAÇÃO'!E9</f>
        <v/>
      </c>
      <c r="M19" s="89">
        <f>'IMPERMEABILIZAÇÃO'!E10</f>
        <v/>
      </c>
      <c r="N19" s="89">
        <f>'IMPERMEABILIZAÇÃO'!E11</f>
        <v/>
      </c>
      <c r="O19" s="89">
        <f>'IMPERMEABILIZAÇÃO'!E12</f>
        <v/>
      </c>
      <c r="P19" s="89">
        <f>'IMPERMEABILIZAÇÃO'!E13</f>
        <v/>
      </c>
      <c r="Q19" s="89">
        <f>'IMPERMEABILIZAÇÃO'!E14</f>
        <v/>
      </c>
      <c r="R19" s="89">
        <f>'IMPERMEABILIZAÇÃO'!E15</f>
        <v/>
      </c>
      <c r="S19" s="89">
        <f>'IMPERMEABILIZAÇÃO'!E16</f>
        <v/>
      </c>
      <c r="T19" s="89">
        <f>'IMPERMEABILIZAÇÃO'!E17</f>
        <v/>
      </c>
      <c r="U19" s="89">
        <f>'IMPERMEABILIZAÇÃO'!E18</f>
        <v/>
      </c>
      <c r="V19" s="89">
        <f>'IMPERMEABILIZAÇÃO'!E19</f>
        <v/>
      </c>
      <c r="W19" s="89">
        <f>'IMPERMEABILIZAÇÃO'!E20</f>
        <v/>
      </c>
      <c r="X19" s="89">
        <f>'IMPERMEABILIZAÇÃO'!E21</f>
        <v/>
      </c>
      <c r="Y19" s="89">
        <f>'IMPERMEABILIZAÇÃO'!E22</f>
        <v/>
      </c>
      <c r="Z19" s="89">
        <f>'IMPERMEABILIZAÇÃO'!E23</f>
        <v/>
      </c>
      <c r="AA19" s="89">
        <f>'IMPERMEABILIZAÇÃO'!E24</f>
        <v/>
      </c>
      <c r="AB19" s="89">
        <f>'IMPERMEABILIZAÇÃO'!E25</f>
        <v/>
      </c>
      <c r="AC19" s="89">
        <f>'IMPERMEABILIZAÇÃO'!E26</f>
        <v/>
      </c>
      <c r="AD19" s="89">
        <f>'IMPERMEABILIZAÇÃO'!E27</f>
        <v/>
      </c>
      <c r="AE19" s="89">
        <f>'IMPERMEABILIZAÇÃO'!E28</f>
        <v/>
      </c>
      <c r="AF19" s="89">
        <f>'IMPERMEABILIZAÇÃO'!E29</f>
        <v/>
      </c>
      <c r="AG19" s="89">
        <f>'IMPERMEABILIZAÇÃO'!E30</f>
        <v/>
      </c>
      <c r="AH19" s="89">
        <f>'IMPERMEABILIZAÇÃO'!E31</f>
        <v/>
      </c>
      <c r="AI19" s="89">
        <f>'IMPERMEABILIZAÇÃO'!E32</f>
        <v/>
      </c>
      <c r="AJ19" s="89">
        <f>'IMPERMEABILIZAÇÃO'!E33</f>
        <v/>
      </c>
      <c r="AK19" s="89">
        <f>'IMPERMEABILIZAÇÃO'!E34</f>
        <v/>
      </c>
      <c r="AL19" s="89">
        <f>'IMPERMEABILIZAÇÃO'!E35</f>
        <v/>
      </c>
      <c r="AM19" s="89">
        <f>'IMPERMEABILIZAÇÃO'!E36</f>
        <v/>
      </c>
      <c r="AN19" s="89">
        <f>'IMPERMEABILIZAÇÃO'!E37</f>
        <v/>
      </c>
      <c r="AO19" s="89">
        <f>'IMPERMEABILIZAÇÃO'!E38</f>
        <v/>
      </c>
      <c r="AP19" s="89">
        <f>'IMPERMEABILIZAÇÃO'!E39</f>
        <v/>
      </c>
      <c r="AQ19" s="89">
        <f>'IMPERMEABILIZAÇÃO'!E40</f>
        <v/>
      </c>
      <c r="AR19" s="89">
        <f>'IMPERMEABILIZAÇÃO'!E41</f>
        <v/>
      </c>
      <c r="AS19" s="89">
        <f>'IMPERMEABILIZAÇÃO'!E42</f>
        <v/>
      </c>
      <c r="AT19" s="89">
        <f>'IMPERMEABILIZAÇÃO'!E43</f>
        <v/>
      </c>
      <c r="AU19" s="89">
        <f>'IMPERMEABILIZAÇÃO'!E44</f>
        <v/>
      </c>
      <c r="AV19" s="89">
        <f>'IMPERMEABILIZAÇÃO'!E45</f>
        <v/>
      </c>
      <c r="AW19" s="89">
        <f>'IMPERMEABILIZAÇÃO'!E46</f>
        <v/>
      </c>
      <c r="AX19" s="89">
        <f>'IMPERMEABILIZAÇÃO'!E47</f>
        <v/>
      </c>
      <c r="AY19" s="89">
        <f>'IMPERMEABILIZAÇÃO'!E48</f>
        <v/>
      </c>
      <c r="AZ19" s="89">
        <f>'IMPERMEABILIZAÇÃO'!E49</f>
        <v/>
      </c>
      <c r="BA19" s="89">
        <f>'IMPERMEABILIZAÇÃO'!E50</f>
        <v/>
      </c>
      <c r="BB19" s="89">
        <f>'IMPERMEABILIZAÇÃO'!E51</f>
        <v/>
      </c>
      <c r="BC19" s="89">
        <f>'IMPERMEABILIZAÇÃO'!E52</f>
        <v/>
      </c>
      <c r="BD19" s="89">
        <f>'IMPERMEABILIZAÇÃO'!E53</f>
        <v/>
      </c>
      <c r="BE19" s="89">
        <f>'IMPERMEABILIZAÇÃO'!E54</f>
        <v/>
      </c>
      <c r="BF19" s="89">
        <f>'IMPERMEABILIZAÇÃO'!E55</f>
        <v/>
      </c>
      <c r="BG19" s="89">
        <f>'IMPERMEABILIZAÇÃO'!E56</f>
        <v/>
      </c>
      <c r="BH19" s="89">
        <f>'IMPERMEABILIZAÇÃO'!E57</f>
        <v/>
      </c>
      <c r="BI19" s="89">
        <f>'IMPERMEABILIZAÇÃO'!E58</f>
        <v/>
      </c>
      <c r="BJ19" s="89">
        <f>'IMPERMEABILIZAÇÃO'!E59</f>
        <v/>
      </c>
      <c r="BK19" s="89">
        <f>'IMPERMEABILIZAÇÃO'!E60</f>
        <v/>
      </c>
      <c r="BL19" s="89">
        <f>'IMPERMEABILIZAÇÃO'!E61</f>
        <v/>
      </c>
      <c r="BM19" s="89">
        <f>'IMPERMEABILIZAÇÃO'!E62</f>
        <v/>
      </c>
      <c r="BN19" s="89">
        <f>'IMPERMEABILIZAÇÃO'!E63</f>
        <v/>
      </c>
      <c r="BO19" s="89">
        <f>'IMPERMEABILIZAÇÃO'!E64</f>
        <v/>
      </c>
      <c r="BP19" s="89">
        <f>'IMPERMEABILIZAÇÃO'!E65</f>
        <v/>
      </c>
      <c r="BQ19" s="89">
        <f>'IMPERMEABILIZAÇÃO'!E66</f>
        <v/>
      </c>
      <c r="BR19" s="89">
        <f>'IMPERMEABILIZAÇÃO'!E67</f>
        <v/>
      </c>
      <c r="BS19" s="89">
        <f>'IMPERMEABILIZAÇÃO'!E68</f>
        <v/>
      </c>
      <c r="BT19" s="89">
        <f>'IMPERMEABILIZAÇÃO'!E69</f>
        <v/>
      </c>
      <c r="BU19" s="89">
        <f>'IMPERMEABILIZAÇÃO'!E70</f>
        <v/>
      </c>
      <c r="BV19" s="89">
        <f>'IMPERMEABILIZAÇÃO'!E71</f>
        <v/>
      </c>
      <c r="BW19" s="89">
        <f>'IMPERMEABILIZAÇÃO'!E72</f>
        <v/>
      </c>
      <c r="BX19" s="89">
        <f>'IMPERMEABILIZAÇÃO'!E73</f>
        <v/>
      </c>
      <c r="BY19" s="89">
        <f>'IMPERMEABILIZAÇÃO'!E74</f>
        <v/>
      </c>
      <c r="BZ19" s="89">
        <f>'IMPERMEABILIZAÇÃO'!E75</f>
        <v/>
      </c>
      <c r="CA19" s="89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2">
        <f>'INST. INC'!$K$5</f>
        <v/>
      </c>
      <c r="E20" s="49">
        <f>SUM(H20:CA20)</f>
        <v/>
      </c>
      <c r="F20" s="49">
        <f>IF(D20="","",D20-E20)</f>
        <v/>
      </c>
      <c r="H20" s="89">
        <f>'INST. INC'!E5</f>
        <v/>
      </c>
      <c r="I20" s="89">
        <f>'INST. INC'!E6</f>
        <v/>
      </c>
      <c r="J20" s="89">
        <f>'INST. INC'!E7</f>
        <v/>
      </c>
      <c r="K20" s="89">
        <f>'INST. INC'!E8</f>
        <v/>
      </c>
      <c r="L20" s="89">
        <f>'INST. INC'!E9</f>
        <v/>
      </c>
      <c r="M20" s="89">
        <f>'INST. INC'!E10</f>
        <v/>
      </c>
      <c r="N20" s="89">
        <f>'INST. INC'!E11</f>
        <v/>
      </c>
      <c r="O20" s="89">
        <f>'INST. INC'!E12</f>
        <v/>
      </c>
      <c r="P20" s="89">
        <f>'INST. INC'!E13</f>
        <v/>
      </c>
      <c r="Q20" s="89">
        <f>'INST. INC'!E14</f>
        <v/>
      </c>
      <c r="R20" s="89">
        <f>'INST. INC'!E15</f>
        <v/>
      </c>
      <c r="S20" s="89">
        <f>'INST. INC'!E16</f>
        <v/>
      </c>
      <c r="T20" s="89">
        <f>'INST. INC'!E17</f>
        <v/>
      </c>
      <c r="U20" s="89">
        <f>'INST. INC'!E18</f>
        <v/>
      </c>
      <c r="V20" s="89">
        <f>'INST. INC'!E19</f>
        <v/>
      </c>
      <c r="W20" s="89">
        <f>'INST. INC'!E20</f>
        <v/>
      </c>
      <c r="X20" s="89">
        <f>'INST. INC'!E21</f>
        <v/>
      </c>
      <c r="Y20" s="89">
        <f>'INST. INC'!E22</f>
        <v/>
      </c>
      <c r="Z20" s="89">
        <f>'INST. INC'!E23</f>
        <v/>
      </c>
      <c r="AA20" s="89">
        <f>'INST. INC'!E24</f>
        <v/>
      </c>
      <c r="AB20" s="89">
        <f>'INST. INC'!E25</f>
        <v/>
      </c>
      <c r="AC20" s="89">
        <f>'INST. INC'!E26</f>
        <v/>
      </c>
      <c r="AD20" s="89">
        <f>'INST. INC'!E27</f>
        <v/>
      </c>
      <c r="AE20" s="89">
        <f>'INST. INC'!E28</f>
        <v/>
      </c>
      <c r="AF20" s="89">
        <f>'INST. INC'!E29</f>
        <v/>
      </c>
      <c r="AG20" s="89">
        <f>'INST. INC'!E30</f>
        <v/>
      </c>
      <c r="AH20" s="89">
        <f>'INST. INC'!E31</f>
        <v/>
      </c>
      <c r="AI20" s="89">
        <f>'INST. INC'!E32</f>
        <v/>
      </c>
      <c r="AJ20" s="89">
        <f>'INST. INC'!E33</f>
        <v/>
      </c>
      <c r="AK20" s="89">
        <f>'INST. INC'!E34</f>
        <v/>
      </c>
      <c r="AL20" s="89">
        <f>'INST. INC'!E35</f>
        <v/>
      </c>
      <c r="AM20" s="89">
        <f>'INST. INC'!E36</f>
        <v/>
      </c>
      <c r="AN20" s="89">
        <f>'INST. INC'!E37</f>
        <v/>
      </c>
      <c r="AO20" s="89">
        <f>'INST. INC'!E38</f>
        <v/>
      </c>
      <c r="AP20" s="89">
        <f>'INST. INC'!E39</f>
        <v/>
      </c>
      <c r="AQ20" s="89">
        <f>'INST. INC'!E40</f>
        <v/>
      </c>
      <c r="AR20" s="89">
        <f>'INST. INC'!E41</f>
        <v/>
      </c>
      <c r="AS20" s="89">
        <f>'INST. INC'!E42</f>
        <v/>
      </c>
      <c r="AT20" s="89">
        <f>'INST. INC'!E43</f>
        <v/>
      </c>
      <c r="AU20" s="89">
        <f>'INST. INC'!E44</f>
        <v/>
      </c>
      <c r="AV20" s="89">
        <f>'INST. INC'!E45</f>
        <v/>
      </c>
      <c r="AW20" s="89">
        <f>'INST. INC'!E46</f>
        <v/>
      </c>
      <c r="AX20" s="89">
        <f>'INST. INC'!E47</f>
        <v/>
      </c>
      <c r="AY20" s="89">
        <f>'INST. INC'!E48</f>
        <v/>
      </c>
      <c r="AZ20" s="89">
        <f>'INST. INC'!E49</f>
        <v/>
      </c>
      <c r="BA20" s="89">
        <f>'INST. INC'!E50</f>
        <v/>
      </c>
      <c r="BB20" s="89">
        <f>'INST. INC'!E51</f>
        <v/>
      </c>
      <c r="BC20" s="89">
        <f>'INST. INC'!E52</f>
        <v/>
      </c>
      <c r="BD20" s="89">
        <f>'INST. INC'!E53</f>
        <v/>
      </c>
      <c r="BE20" s="89">
        <f>'INST. INC'!E54</f>
        <v/>
      </c>
      <c r="BF20" s="89">
        <f>'INST. INC'!E55</f>
        <v/>
      </c>
      <c r="BG20" s="89">
        <f>'INST. INC'!E56</f>
        <v/>
      </c>
      <c r="BH20" s="89">
        <f>'INST. INC'!E57</f>
        <v/>
      </c>
      <c r="BI20" s="89">
        <f>'INST. INC'!E58</f>
        <v/>
      </c>
      <c r="BJ20" s="89">
        <f>'INST. INC'!E59</f>
        <v/>
      </c>
      <c r="BK20" s="89">
        <f>'INST. INC'!E60</f>
        <v/>
      </c>
      <c r="BL20" s="89">
        <f>'INST. INC'!E61</f>
        <v/>
      </c>
      <c r="BM20" s="89">
        <f>'INST. INC'!E62</f>
        <v/>
      </c>
      <c r="BN20" s="89">
        <f>'INST. INC'!E63</f>
        <v/>
      </c>
      <c r="BO20" s="89">
        <f>'INST. INC'!E64</f>
        <v/>
      </c>
      <c r="BP20" s="89">
        <f>'INST. INC'!E65</f>
        <v/>
      </c>
      <c r="BQ20" s="89">
        <f>'INST. INC'!E66</f>
        <v/>
      </c>
      <c r="BR20" s="89">
        <f>'INST. INC'!E67</f>
        <v/>
      </c>
      <c r="BS20" s="89">
        <f>'INST. INC'!E68</f>
        <v/>
      </c>
      <c r="BT20" s="89">
        <f>'INST. INC'!E69</f>
        <v/>
      </c>
      <c r="BU20" s="89">
        <f>'INST. INC'!E70</f>
        <v/>
      </c>
      <c r="BV20" s="89">
        <f>'INST. INC'!E71</f>
        <v/>
      </c>
      <c r="BW20" s="89">
        <f>'INST. INC'!E72</f>
        <v/>
      </c>
      <c r="BX20" s="89">
        <f>'INST. INC'!E73</f>
        <v/>
      </c>
      <c r="BY20" s="89">
        <f>'INST. INC'!E74</f>
        <v/>
      </c>
      <c r="BZ20" s="89">
        <f>'INST. INC'!E75</f>
        <v/>
      </c>
      <c r="CA20" s="89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2">
        <f>'INST. ELÉTRICA'!$K$5</f>
        <v/>
      </c>
      <c r="E21" s="49">
        <f>SUM(H21:CA21)</f>
        <v/>
      </c>
      <c r="F21" s="49">
        <f>IF(D21="","",D21-E21)</f>
        <v/>
      </c>
      <c r="H21" s="89">
        <f>'INST. ELÉTRICA'!E5</f>
        <v/>
      </c>
      <c r="I21" s="89">
        <f>'INST. ELÉTRICA'!E6</f>
        <v/>
      </c>
      <c r="J21" s="89">
        <f>'INST. ELÉTRICA'!E7</f>
        <v/>
      </c>
      <c r="K21" s="89">
        <f>'INST. ELÉTRICA'!E8</f>
        <v/>
      </c>
      <c r="L21" s="89">
        <f>'INST. ELÉTRICA'!E9</f>
        <v/>
      </c>
      <c r="M21" s="89">
        <f>'INST. ELÉTRICA'!E10</f>
        <v/>
      </c>
      <c r="N21" s="89">
        <f>'INST. ELÉTRICA'!E11</f>
        <v/>
      </c>
      <c r="O21" s="89">
        <f>'INST. ELÉTRICA'!E12</f>
        <v/>
      </c>
      <c r="P21" s="89">
        <f>'INST. ELÉTRICA'!E13</f>
        <v/>
      </c>
      <c r="Q21" s="89">
        <f>'INST. ELÉTRICA'!E14</f>
        <v/>
      </c>
      <c r="R21" s="89">
        <f>'INST. ELÉTRICA'!E15</f>
        <v/>
      </c>
      <c r="S21" s="89">
        <f>'INST. ELÉTRICA'!E16</f>
        <v/>
      </c>
      <c r="T21" s="89">
        <f>'INST. ELÉTRICA'!E17</f>
        <v/>
      </c>
      <c r="U21" s="89">
        <f>'INST. ELÉTRICA'!E18</f>
        <v/>
      </c>
      <c r="V21" s="89">
        <f>'INST. ELÉTRICA'!E19</f>
        <v/>
      </c>
      <c r="W21" s="89">
        <f>'INST. ELÉTRICA'!E20</f>
        <v/>
      </c>
      <c r="X21" s="89">
        <f>'INST. ELÉTRICA'!E21</f>
        <v/>
      </c>
      <c r="Y21" s="89">
        <f>'INST. ELÉTRICA'!E22</f>
        <v/>
      </c>
      <c r="Z21" s="89">
        <f>'INST. ELÉTRICA'!E23</f>
        <v/>
      </c>
      <c r="AA21" s="89">
        <f>'INST. ELÉTRICA'!E24</f>
        <v/>
      </c>
      <c r="AB21" s="89">
        <f>'INST. ELÉTRICA'!E25</f>
        <v/>
      </c>
      <c r="AC21" s="89">
        <f>'INST. ELÉTRICA'!E26</f>
        <v/>
      </c>
      <c r="AD21" s="89">
        <f>'INST. ELÉTRICA'!E27</f>
        <v/>
      </c>
      <c r="AE21" s="89">
        <f>'INST. ELÉTRICA'!E28</f>
        <v/>
      </c>
      <c r="AF21" s="89">
        <f>'INST. ELÉTRICA'!E29</f>
        <v/>
      </c>
      <c r="AG21" s="89">
        <f>'INST. ELÉTRICA'!E30</f>
        <v/>
      </c>
      <c r="AH21" s="89">
        <f>'INST. ELÉTRICA'!E31</f>
        <v/>
      </c>
      <c r="AI21" s="89">
        <f>'INST. ELÉTRICA'!E32</f>
        <v/>
      </c>
      <c r="AJ21" s="89">
        <f>'INST. ELÉTRICA'!E33</f>
        <v/>
      </c>
      <c r="AK21" s="89">
        <f>'INST. ELÉTRICA'!E34</f>
        <v/>
      </c>
      <c r="AL21" s="89">
        <f>'INST. ELÉTRICA'!E35</f>
        <v/>
      </c>
      <c r="AM21" s="89">
        <f>'INST. ELÉTRICA'!E36</f>
        <v/>
      </c>
      <c r="AN21" s="89">
        <f>'INST. ELÉTRICA'!E37</f>
        <v/>
      </c>
      <c r="AO21" s="89">
        <f>'INST. ELÉTRICA'!E38</f>
        <v/>
      </c>
      <c r="AP21" s="89">
        <f>'INST. ELÉTRICA'!E39</f>
        <v/>
      </c>
      <c r="AQ21" s="89">
        <f>'INST. ELÉTRICA'!E40</f>
        <v/>
      </c>
      <c r="AR21" s="89">
        <f>'INST. ELÉTRICA'!E41</f>
        <v/>
      </c>
      <c r="AS21" s="89">
        <f>'INST. ELÉTRICA'!E42</f>
        <v/>
      </c>
      <c r="AT21" s="89">
        <f>'INST. ELÉTRICA'!E43</f>
        <v/>
      </c>
      <c r="AU21" s="89">
        <f>'INST. ELÉTRICA'!E44</f>
        <v/>
      </c>
      <c r="AV21" s="89">
        <f>'INST. ELÉTRICA'!E45</f>
        <v/>
      </c>
      <c r="AW21" s="89">
        <f>'INST. ELÉTRICA'!E46</f>
        <v/>
      </c>
      <c r="AX21" s="89">
        <f>'INST. ELÉTRICA'!E47</f>
        <v/>
      </c>
      <c r="AY21" s="89">
        <f>'INST. ELÉTRICA'!E48</f>
        <v/>
      </c>
      <c r="AZ21" s="89">
        <f>'INST. ELÉTRICA'!E49</f>
        <v/>
      </c>
      <c r="BA21" s="89">
        <f>'INST. ELÉTRICA'!E50</f>
        <v/>
      </c>
      <c r="BB21" s="89">
        <f>'INST. ELÉTRICA'!E51</f>
        <v/>
      </c>
      <c r="BC21" s="89">
        <f>'INST. ELÉTRICA'!E52</f>
        <v/>
      </c>
      <c r="BD21" s="89">
        <f>'INST. ELÉTRICA'!E53</f>
        <v/>
      </c>
      <c r="BE21" s="89">
        <f>'INST. ELÉTRICA'!E54</f>
        <v/>
      </c>
      <c r="BF21" s="89">
        <f>'INST. ELÉTRICA'!E55</f>
        <v/>
      </c>
      <c r="BG21" s="89">
        <f>'INST. ELÉTRICA'!E56</f>
        <v/>
      </c>
      <c r="BH21" s="89">
        <f>'INST. ELÉTRICA'!E57</f>
        <v/>
      </c>
      <c r="BI21" s="89">
        <f>'INST. ELÉTRICA'!E58</f>
        <v/>
      </c>
      <c r="BJ21" s="89">
        <f>'INST. ELÉTRICA'!E59</f>
        <v/>
      </c>
      <c r="BK21" s="89">
        <f>'INST. ELÉTRICA'!E60</f>
        <v/>
      </c>
      <c r="BL21" s="89">
        <f>'INST. ELÉTRICA'!E61</f>
        <v/>
      </c>
      <c r="BM21" s="89">
        <f>'INST. ELÉTRICA'!E62</f>
        <v/>
      </c>
      <c r="BN21" s="89">
        <f>'INST. ELÉTRICA'!E63</f>
        <v/>
      </c>
      <c r="BO21" s="89">
        <f>'INST. ELÉTRICA'!E64</f>
        <v/>
      </c>
      <c r="BP21" s="89">
        <f>'INST. ELÉTRICA'!E65</f>
        <v/>
      </c>
      <c r="BQ21" s="89">
        <f>'INST. ELÉTRICA'!E66</f>
        <v/>
      </c>
      <c r="BR21" s="89">
        <f>'INST. ELÉTRICA'!E67</f>
        <v/>
      </c>
      <c r="BS21" s="89">
        <f>'INST. ELÉTRICA'!E68</f>
        <v/>
      </c>
      <c r="BT21" s="89">
        <f>'INST. ELÉTRICA'!E69</f>
        <v/>
      </c>
      <c r="BU21" s="89">
        <f>'INST. ELÉTRICA'!E70</f>
        <v/>
      </c>
      <c r="BV21" s="89">
        <f>'INST. ELÉTRICA'!E71</f>
        <v/>
      </c>
      <c r="BW21" s="89">
        <f>'INST. ELÉTRICA'!E72</f>
        <v/>
      </c>
      <c r="BX21" s="89">
        <f>'INST. ELÉTRICA'!E73</f>
        <v/>
      </c>
      <c r="BY21" s="89">
        <f>'INST. ELÉTRICA'!E74</f>
        <v/>
      </c>
      <c r="BZ21" s="89">
        <f>'INST. ELÉTRICA'!E75</f>
        <v/>
      </c>
      <c r="CA21" s="89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2">
        <f>'INST. ESP'!$K$5</f>
        <v/>
      </c>
      <c r="E22" s="49">
        <f>SUM(H22:CA22)</f>
        <v/>
      </c>
      <c r="F22" s="49">
        <f>IF(D22="","",D22-E22)</f>
        <v/>
      </c>
      <c r="H22" s="89">
        <f>'INST. ESP'!E5</f>
        <v/>
      </c>
      <c r="I22" s="89">
        <f>'INST. ESP'!E6</f>
        <v/>
      </c>
      <c r="J22" s="89">
        <f>'INST. ESP'!E7</f>
        <v/>
      </c>
      <c r="K22" s="89">
        <f>'INST. ESP'!E8</f>
        <v/>
      </c>
      <c r="L22" s="89">
        <f>'INST. ESP'!E9</f>
        <v/>
      </c>
      <c r="M22" s="89">
        <f>'INST. ESP'!E10</f>
        <v/>
      </c>
      <c r="N22" s="89">
        <f>'INST. ESP'!E11</f>
        <v/>
      </c>
      <c r="O22" s="89">
        <f>'INST. ESP'!E12</f>
        <v/>
      </c>
      <c r="P22" s="89">
        <f>'INST. ESP'!E13</f>
        <v/>
      </c>
      <c r="Q22" s="89">
        <f>'INST. ESP'!E14</f>
        <v/>
      </c>
      <c r="R22" s="89">
        <f>'INST. ESP'!E15</f>
        <v/>
      </c>
      <c r="S22" s="89">
        <f>'INST. ESP'!E16</f>
        <v/>
      </c>
      <c r="T22" s="89">
        <f>'INST. ESP'!E17</f>
        <v/>
      </c>
      <c r="U22" s="89">
        <f>'INST. ESP'!E18</f>
        <v/>
      </c>
      <c r="V22" s="89">
        <f>'INST. ESP'!E19</f>
        <v/>
      </c>
      <c r="W22" s="89">
        <f>'INST. ESP'!E20</f>
        <v/>
      </c>
      <c r="X22" s="89">
        <f>'INST. ESP'!E21</f>
        <v/>
      </c>
      <c r="Y22" s="89">
        <f>'INST. ESP'!E22</f>
        <v/>
      </c>
      <c r="Z22" s="89">
        <f>'INST. ESP'!E23</f>
        <v/>
      </c>
      <c r="AA22" s="89">
        <f>'INST. ESP'!E24</f>
        <v/>
      </c>
      <c r="AB22" s="89">
        <f>'INST. ESP'!E25</f>
        <v/>
      </c>
      <c r="AC22" s="89">
        <f>'INST. ESP'!E26</f>
        <v/>
      </c>
      <c r="AD22" s="89">
        <f>'INST. ESP'!E27</f>
        <v/>
      </c>
      <c r="AE22" s="89">
        <f>'INST. ESP'!E28</f>
        <v/>
      </c>
      <c r="AF22" s="89">
        <f>'INST. ESP'!E29</f>
        <v/>
      </c>
      <c r="AG22" s="89">
        <f>'INST. ESP'!E30</f>
        <v/>
      </c>
      <c r="AH22" s="89">
        <f>'INST. ESP'!E31</f>
        <v/>
      </c>
      <c r="AI22" s="89">
        <f>'INST. ESP'!E32</f>
        <v/>
      </c>
      <c r="AJ22" s="89">
        <f>'INST. ESP'!E33</f>
        <v/>
      </c>
      <c r="AK22" s="89">
        <f>'INST. ESP'!E34</f>
        <v/>
      </c>
      <c r="AL22" s="89">
        <f>'INST. ESP'!E35</f>
        <v/>
      </c>
      <c r="AM22" s="89">
        <f>'INST. ESP'!E36</f>
        <v/>
      </c>
      <c r="AN22" s="89">
        <f>'INST. ESP'!E37</f>
        <v/>
      </c>
      <c r="AO22" s="89">
        <f>'INST. ESP'!E38</f>
        <v/>
      </c>
      <c r="AP22" s="89">
        <f>'INST. ESP'!E39</f>
        <v/>
      </c>
      <c r="AQ22" s="89">
        <f>'INST. ESP'!E40</f>
        <v/>
      </c>
      <c r="AR22" s="89">
        <f>'INST. ESP'!E41</f>
        <v/>
      </c>
      <c r="AS22" s="89">
        <f>'INST. ESP'!E42</f>
        <v/>
      </c>
      <c r="AT22" s="89">
        <f>'INST. ESP'!E43</f>
        <v/>
      </c>
      <c r="AU22" s="89">
        <f>'INST. ESP'!E44</f>
        <v/>
      </c>
      <c r="AV22" s="89">
        <f>'INST. ESP'!E45</f>
        <v/>
      </c>
      <c r="AW22" s="89">
        <f>'INST. ESP'!E46</f>
        <v/>
      </c>
      <c r="AX22" s="89">
        <f>'INST. ESP'!E47</f>
        <v/>
      </c>
      <c r="AY22" s="89">
        <f>'INST. ESP'!E48</f>
        <v/>
      </c>
      <c r="AZ22" s="89">
        <f>'INST. ESP'!E49</f>
        <v/>
      </c>
      <c r="BA22" s="89">
        <f>'INST. ESP'!E50</f>
        <v/>
      </c>
      <c r="BB22" s="89">
        <f>'INST. ESP'!E51</f>
        <v/>
      </c>
      <c r="BC22" s="89">
        <f>'INST. ESP'!E52</f>
        <v/>
      </c>
      <c r="BD22" s="89">
        <f>'INST. ESP'!E53</f>
        <v/>
      </c>
      <c r="BE22" s="89">
        <f>'INST. ESP'!E54</f>
        <v/>
      </c>
      <c r="BF22" s="89">
        <f>'INST. ESP'!E55</f>
        <v/>
      </c>
      <c r="BG22" s="89">
        <f>'INST. ESP'!E56</f>
        <v/>
      </c>
      <c r="BH22" s="89">
        <f>'INST. ESP'!E57</f>
        <v/>
      </c>
      <c r="BI22" s="89">
        <f>'INST. ESP'!E58</f>
        <v/>
      </c>
      <c r="BJ22" s="89">
        <f>'INST. ESP'!E59</f>
        <v/>
      </c>
      <c r="BK22" s="89">
        <f>'INST. ESP'!E60</f>
        <v/>
      </c>
      <c r="BL22" s="89">
        <f>'INST. ESP'!E61</f>
        <v/>
      </c>
      <c r="BM22" s="89">
        <f>'INST. ESP'!E62</f>
        <v/>
      </c>
      <c r="BN22" s="89">
        <f>'INST. ESP'!E63</f>
        <v/>
      </c>
      <c r="BO22" s="89">
        <f>'INST. ESP'!E64</f>
        <v/>
      </c>
      <c r="BP22" s="89">
        <f>'INST. ESP'!E65</f>
        <v/>
      </c>
      <c r="BQ22" s="89">
        <f>'INST. ESP'!E66</f>
        <v/>
      </c>
      <c r="BR22" s="89">
        <f>'INST. ESP'!E67</f>
        <v/>
      </c>
      <c r="BS22" s="89">
        <f>'INST. ESP'!E68</f>
        <v/>
      </c>
      <c r="BT22" s="89">
        <f>'INST. ESP'!E69</f>
        <v/>
      </c>
      <c r="BU22" s="89">
        <f>'INST. ESP'!E70</f>
        <v/>
      </c>
      <c r="BV22" s="89">
        <f>'INST. ESP'!E71</f>
        <v/>
      </c>
      <c r="BW22" s="89">
        <f>'INST. ESP'!E72</f>
        <v/>
      </c>
      <c r="BX22" s="89">
        <f>'INST. ESP'!E73</f>
        <v/>
      </c>
      <c r="BY22" s="89">
        <f>'INST. ESP'!E74</f>
        <v/>
      </c>
      <c r="BZ22" s="89">
        <f>'INST. ESP'!E75</f>
        <v/>
      </c>
      <c r="CA22" s="89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2">
        <f>'INST. HIDRO'!$K$5</f>
        <v/>
      </c>
      <c r="E23" s="49">
        <f>SUM(H23:CA23)</f>
        <v/>
      </c>
      <c r="F23" s="49">
        <f>IF(D23="","",D23-E23)</f>
        <v/>
      </c>
      <c r="H23" s="89">
        <f>'INST. HIDRO'!E5</f>
        <v/>
      </c>
      <c r="I23" s="89">
        <f>'INST. HIDRO'!E6</f>
        <v/>
      </c>
      <c r="J23" s="89">
        <f>'INST. HIDRO'!E7</f>
        <v/>
      </c>
      <c r="K23" s="89">
        <f>'INST. HIDRO'!E8</f>
        <v/>
      </c>
      <c r="L23" s="89">
        <f>'INST. HIDRO'!E9</f>
        <v/>
      </c>
      <c r="M23" s="89">
        <f>'INST. HIDRO'!E10</f>
        <v/>
      </c>
      <c r="N23" s="89">
        <f>'INST. HIDRO'!E11</f>
        <v/>
      </c>
      <c r="O23" s="89">
        <f>'INST. HIDRO'!E12</f>
        <v/>
      </c>
      <c r="P23" s="89">
        <f>'INST. HIDRO'!E13</f>
        <v/>
      </c>
      <c r="Q23" s="89">
        <f>'INST. HIDRO'!E14</f>
        <v/>
      </c>
      <c r="R23" s="89">
        <f>'INST. HIDRO'!E15</f>
        <v/>
      </c>
      <c r="S23" s="89">
        <f>'INST. HIDRO'!E16</f>
        <v/>
      </c>
      <c r="T23" s="89">
        <f>'INST. HIDRO'!E17</f>
        <v/>
      </c>
      <c r="U23" s="89">
        <f>'INST. HIDRO'!E18</f>
        <v/>
      </c>
      <c r="V23" s="89">
        <f>'INST. HIDRO'!E19</f>
        <v/>
      </c>
      <c r="W23" s="89">
        <f>'INST. HIDRO'!E20</f>
        <v/>
      </c>
      <c r="X23" s="89">
        <f>'INST. HIDRO'!E21</f>
        <v/>
      </c>
      <c r="Y23" s="89">
        <f>'INST. HIDRO'!E22</f>
        <v/>
      </c>
      <c r="Z23" s="89">
        <f>'INST. HIDRO'!E23</f>
        <v/>
      </c>
      <c r="AA23" s="89">
        <f>'INST. HIDRO'!E24</f>
        <v/>
      </c>
      <c r="AB23" s="89">
        <f>'INST. HIDRO'!E25</f>
        <v/>
      </c>
      <c r="AC23" s="89">
        <f>'INST. HIDRO'!E26</f>
        <v/>
      </c>
      <c r="AD23" s="89">
        <f>'INST. HIDRO'!E27</f>
        <v/>
      </c>
      <c r="AE23" s="89">
        <f>'INST. HIDRO'!E28</f>
        <v/>
      </c>
      <c r="AF23" s="89">
        <f>'INST. HIDRO'!E29</f>
        <v/>
      </c>
      <c r="AG23" s="89">
        <f>'INST. HIDRO'!E30</f>
        <v/>
      </c>
      <c r="AH23" s="89">
        <f>'INST. HIDRO'!E31</f>
        <v/>
      </c>
      <c r="AI23" s="89">
        <f>'INST. HIDRO'!E32</f>
        <v/>
      </c>
      <c r="AJ23" s="89">
        <f>'INST. HIDRO'!E33</f>
        <v/>
      </c>
      <c r="AK23" s="89">
        <f>'INST. HIDRO'!E34</f>
        <v/>
      </c>
      <c r="AL23" s="89">
        <f>'INST. HIDRO'!E35</f>
        <v/>
      </c>
      <c r="AM23" s="89">
        <f>'INST. HIDRO'!E36</f>
        <v/>
      </c>
      <c r="AN23" s="89">
        <f>'INST. HIDRO'!E37</f>
        <v/>
      </c>
      <c r="AO23" s="89">
        <f>'INST. HIDRO'!E38</f>
        <v/>
      </c>
      <c r="AP23" s="89">
        <f>'INST. HIDRO'!E39</f>
        <v/>
      </c>
      <c r="AQ23" s="89">
        <f>'INST. HIDRO'!E40</f>
        <v/>
      </c>
      <c r="AR23" s="89">
        <f>'INST. HIDRO'!E41</f>
        <v/>
      </c>
      <c r="AS23" s="89">
        <f>'INST. HIDRO'!E42</f>
        <v/>
      </c>
      <c r="AT23" s="89">
        <f>'INST. HIDRO'!E43</f>
        <v/>
      </c>
      <c r="AU23" s="89">
        <f>'INST. HIDRO'!E44</f>
        <v/>
      </c>
      <c r="AV23" s="89">
        <f>'INST. HIDRO'!E45</f>
        <v/>
      </c>
      <c r="AW23" s="89">
        <f>'INST. HIDRO'!E46</f>
        <v/>
      </c>
      <c r="AX23" s="89">
        <f>'INST. HIDRO'!E47</f>
        <v/>
      </c>
      <c r="AY23" s="89">
        <f>'INST. HIDRO'!E48</f>
        <v/>
      </c>
      <c r="AZ23" s="89">
        <f>'INST. HIDRO'!E49</f>
        <v/>
      </c>
      <c r="BA23" s="89">
        <f>'INST. HIDRO'!E50</f>
        <v/>
      </c>
      <c r="BB23" s="89">
        <f>'INST. HIDRO'!E51</f>
        <v/>
      </c>
      <c r="BC23" s="89">
        <f>'INST. HIDRO'!E52</f>
        <v/>
      </c>
      <c r="BD23" s="89">
        <f>'INST. HIDRO'!E53</f>
        <v/>
      </c>
      <c r="BE23" s="89">
        <f>'INST. HIDRO'!E54</f>
        <v/>
      </c>
      <c r="BF23" s="89">
        <f>'INST. HIDRO'!E55</f>
        <v/>
      </c>
      <c r="BG23" s="89">
        <f>'INST. HIDRO'!E56</f>
        <v/>
      </c>
      <c r="BH23" s="89">
        <f>'INST. HIDRO'!E57</f>
        <v/>
      </c>
      <c r="BI23" s="89">
        <f>'INST. HIDRO'!E58</f>
        <v/>
      </c>
      <c r="BJ23" s="89">
        <f>'INST. HIDRO'!E59</f>
        <v/>
      </c>
      <c r="BK23" s="89">
        <f>'INST. HIDRO'!E60</f>
        <v/>
      </c>
      <c r="BL23" s="89">
        <f>'INST. HIDRO'!E61</f>
        <v/>
      </c>
      <c r="BM23" s="89">
        <f>'INST. HIDRO'!E62</f>
        <v/>
      </c>
      <c r="BN23" s="89">
        <f>'INST. HIDRO'!E63</f>
        <v/>
      </c>
      <c r="BO23" s="89">
        <f>'INST. HIDRO'!E64</f>
        <v/>
      </c>
      <c r="BP23" s="89">
        <f>'INST. HIDRO'!E65</f>
        <v/>
      </c>
      <c r="BQ23" s="89">
        <f>'INST. HIDRO'!E66</f>
        <v/>
      </c>
      <c r="BR23" s="89">
        <f>'INST. HIDRO'!E67</f>
        <v/>
      </c>
      <c r="BS23" s="89">
        <f>'INST. HIDRO'!E68</f>
        <v/>
      </c>
      <c r="BT23" s="89">
        <f>'INST. HIDRO'!E69</f>
        <v/>
      </c>
      <c r="BU23" s="89">
        <f>'INST. HIDRO'!E70</f>
        <v/>
      </c>
      <c r="BV23" s="89">
        <f>'INST. HIDRO'!E71</f>
        <v/>
      </c>
      <c r="BW23" s="89">
        <f>'INST. HIDRO'!E72</f>
        <v/>
      </c>
      <c r="BX23" s="89">
        <f>'INST. HIDRO'!E73</f>
        <v/>
      </c>
      <c r="BY23" s="89">
        <f>'INST. HIDRO'!E74</f>
        <v/>
      </c>
      <c r="BZ23" s="89">
        <f>'INST. HIDRO'!E75</f>
        <v/>
      </c>
      <c r="CA23" s="89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2">
        <f>'LIG. PROVISÓRIAS'!$K$5</f>
        <v/>
      </c>
      <c r="E25" s="49">
        <f>SUM(H25:CA25)</f>
        <v/>
      </c>
      <c r="F25" s="49">
        <f>IF(D25="","",D25-E25)</f>
        <v/>
      </c>
      <c r="H25" s="89">
        <f>'LIG. PROVISÓRIAS'!E5</f>
        <v/>
      </c>
      <c r="I25" s="89">
        <f>'LIG. PROVISÓRIAS'!E6</f>
        <v/>
      </c>
      <c r="J25" s="89">
        <f>'LIG. PROVISÓRIAS'!E7</f>
        <v/>
      </c>
      <c r="K25" s="89">
        <f>'LIG. PROVISÓRIAS'!E8</f>
        <v/>
      </c>
      <c r="L25" s="89">
        <f>'LIG. PROVISÓRIAS'!E9</f>
        <v/>
      </c>
      <c r="M25" s="89">
        <f>'LIG. PROVISÓRIAS'!E10</f>
        <v/>
      </c>
      <c r="N25" s="89">
        <f>'LIG. PROVISÓRIAS'!E11</f>
        <v/>
      </c>
      <c r="O25" s="89">
        <f>'LIG. PROVISÓRIAS'!E12</f>
        <v/>
      </c>
      <c r="P25" s="89">
        <f>'LIG. PROVISÓRIAS'!E13</f>
        <v/>
      </c>
      <c r="Q25" s="89">
        <f>'LIG. PROVISÓRIAS'!E14</f>
        <v/>
      </c>
      <c r="R25" s="89">
        <f>'LIG. PROVISÓRIAS'!E15</f>
        <v/>
      </c>
      <c r="S25" s="89">
        <f>'LIG. PROVISÓRIAS'!E16</f>
        <v/>
      </c>
      <c r="T25" s="89">
        <f>'LIG. PROVISÓRIAS'!E17</f>
        <v/>
      </c>
      <c r="U25" s="89">
        <f>'LIG. PROVISÓRIAS'!E18</f>
        <v/>
      </c>
      <c r="V25" s="89">
        <f>'LIG. PROVISÓRIAS'!E19</f>
        <v/>
      </c>
      <c r="W25" s="89">
        <f>'LIG. PROVISÓRIAS'!E20</f>
        <v/>
      </c>
      <c r="X25" s="89">
        <f>'LIG. PROVISÓRIAS'!E21</f>
        <v/>
      </c>
      <c r="Y25" s="89">
        <f>'LIG. PROVISÓRIAS'!E22</f>
        <v/>
      </c>
      <c r="Z25" s="89">
        <f>'LIG. PROVISÓRIAS'!E23</f>
        <v/>
      </c>
      <c r="AA25" s="89">
        <f>'LIG. PROVISÓRIAS'!E24</f>
        <v/>
      </c>
      <c r="AB25" s="89">
        <f>'LIG. PROVISÓRIAS'!E25</f>
        <v/>
      </c>
      <c r="AC25" s="89">
        <f>'LIG. PROVISÓRIAS'!E26</f>
        <v/>
      </c>
      <c r="AD25" s="89">
        <f>'LIG. PROVISÓRIAS'!E27</f>
        <v/>
      </c>
      <c r="AE25" s="89">
        <f>'LIG. PROVISÓRIAS'!E28</f>
        <v/>
      </c>
      <c r="AF25" s="89">
        <f>'LIG. PROVISÓRIAS'!E29</f>
        <v/>
      </c>
      <c r="AG25" s="89">
        <f>'LIG. PROVISÓRIAS'!E30</f>
        <v/>
      </c>
      <c r="AH25" s="89">
        <f>'LIG. PROVISÓRIAS'!E31</f>
        <v/>
      </c>
      <c r="AI25" s="89">
        <f>'LIG. PROVISÓRIAS'!E32</f>
        <v/>
      </c>
      <c r="AJ25" s="89">
        <f>'LIG. PROVISÓRIAS'!E33</f>
        <v/>
      </c>
      <c r="AK25" s="89">
        <f>'LIG. PROVISÓRIAS'!E34</f>
        <v/>
      </c>
      <c r="AL25" s="89">
        <f>'LIG. PROVISÓRIAS'!E35</f>
        <v/>
      </c>
      <c r="AM25" s="89">
        <f>'LIG. PROVISÓRIAS'!E36</f>
        <v/>
      </c>
      <c r="AN25" s="89">
        <f>'LIG. PROVISÓRIAS'!E37</f>
        <v/>
      </c>
      <c r="AO25" s="89">
        <f>'LIG. PROVISÓRIAS'!E38</f>
        <v/>
      </c>
      <c r="AP25" s="89">
        <f>'LIG. PROVISÓRIAS'!E39</f>
        <v/>
      </c>
      <c r="AQ25" s="89">
        <f>'LIG. PROVISÓRIAS'!E40</f>
        <v/>
      </c>
      <c r="AR25" s="89">
        <f>'LIG. PROVISÓRIAS'!E41</f>
        <v/>
      </c>
      <c r="AS25" s="89">
        <f>'LIG. PROVISÓRIAS'!E42</f>
        <v/>
      </c>
      <c r="AT25" s="89">
        <f>'LIG. PROVISÓRIAS'!E43</f>
        <v/>
      </c>
      <c r="AU25" s="89">
        <f>'LIG. PROVISÓRIAS'!E44</f>
        <v/>
      </c>
      <c r="AV25" s="89">
        <f>'LIG. PROVISÓRIAS'!E45</f>
        <v/>
      </c>
      <c r="AW25" s="89">
        <f>'LIG. PROVISÓRIAS'!E46</f>
        <v/>
      </c>
      <c r="AX25" s="89">
        <f>'LIG. PROVISÓRIAS'!E47</f>
        <v/>
      </c>
      <c r="AY25" s="89">
        <f>'LIG. PROVISÓRIAS'!E48</f>
        <v/>
      </c>
      <c r="AZ25" s="89">
        <f>'LIG. PROVISÓRIAS'!E49</f>
        <v/>
      </c>
      <c r="BA25" s="89">
        <f>'LIG. PROVISÓRIAS'!E50</f>
        <v/>
      </c>
      <c r="BB25" s="89">
        <f>'LIG. PROVISÓRIAS'!E51</f>
        <v/>
      </c>
      <c r="BC25" s="89">
        <f>'LIG. PROVISÓRIAS'!E52</f>
        <v/>
      </c>
      <c r="BD25" s="89">
        <f>'LIG. PROVISÓRIAS'!E53</f>
        <v/>
      </c>
      <c r="BE25" s="89">
        <f>'LIG. PROVISÓRIAS'!E54</f>
        <v/>
      </c>
      <c r="BF25" s="89">
        <f>'LIG. PROVISÓRIAS'!E55</f>
        <v/>
      </c>
      <c r="BG25" s="89">
        <f>'LIG. PROVISÓRIAS'!E56</f>
        <v/>
      </c>
      <c r="BH25" s="89">
        <f>'LIG. PROVISÓRIAS'!E57</f>
        <v/>
      </c>
      <c r="BI25" s="89">
        <f>'LIG. PROVISÓRIAS'!E58</f>
        <v/>
      </c>
      <c r="BJ25" s="89">
        <f>'LIG. PROVISÓRIAS'!E59</f>
        <v/>
      </c>
      <c r="BK25" s="89">
        <f>'LIG. PROVISÓRIAS'!E60</f>
        <v/>
      </c>
      <c r="BL25" s="89">
        <f>'LIG. PROVISÓRIAS'!E61</f>
        <v/>
      </c>
      <c r="BM25" s="89">
        <f>'LIG. PROVISÓRIAS'!E62</f>
        <v/>
      </c>
      <c r="BN25" s="89">
        <f>'LIG. PROVISÓRIAS'!E63</f>
        <v/>
      </c>
      <c r="BO25" s="89">
        <f>'LIG. PROVISÓRIAS'!E64</f>
        <v/>
      </c>
      <c r="BP25" s="89">
        <f>'LIG. PROVISÓRIAS'!E65</f>
        <v/>
      </c>
      <c r="BQ25" s="89">
        <f>'LIG. PROVISÓRIAS'!E66</f>
        <v/>
      </c>
      <c r="BR25" s="89">
        <f>'LIG. PROVISÓRIAS'!E67</f>
        <v/>
      </c>
      <c r="BS25" s="89">
        <f>'LIG. PROVISÓRIAS'!E68</f>
        <v/>
      </c>
      <c r="BT25" s="89">
        <f>'LIG. PROVISÓRIAS'!E69</f>
        <v/>
      </c>
      <c r="BU25" s="89">
        <f>'LIG. PROVISÓRIAS'!E70</f>
        <v/>
      </c>
      <c r="BV25" s="89">
        <f>'LIG. PROVISÓRIAS'!E71</f>
        <v/>
      </c>
      <c r="BW25" s="89">
        <f>'LIG. PROVISÓRIAS'!E72</f>
        <v/>
      </c>
      <c r="BX25" s="89">
        <f>'LIG. PROVISÓRIAS'!E73</f>
        <v/>
      </c>
      <c r="BY25" s="89">
        <f>'LIG. PROVISÓRIAS'!E74</f>
        <v/>
      </c>
      <c r="BZ25" s="89">
        <f>'LIG. PROVISÓRIAS'!E75</f>
        <v/>
      </c>
      <c r="CA25" s="89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2">
        <f>'LIMPEZA'!$K$5</f>
        <v/>
      </c>
      <c r="E26" s="49">
        <f>SUM(H26:CA26)</f>
        <v/>
      </c>
      <c r="F26" s="49">
        <f>IF(D26="","",D26-E26)</f>
        <v/>
      </c>
      <c r="H26" s="89">
        <f>'LIMPEZA'!E5</f>
        <v/>
      </c>
      <c r="I26" s="89">
        <f>'LIMPEZA'!E6</f>
        <v/>
      </c>
      <c r="J26" s="89">
        <f>'LIMPEZA'!E7</f>
        <v/>
      </c>
      <c r="K26" s="89">
        <f>'LIMPEZA'!E8</f>
        <v/>
      </c>
      <c r="L26" s="89">
        <f>'LIMPEZA'!E9</f>
        <v/>
      </c>
      <c r="M26" s="89">
        <f>'LIMPEZA'!E10</f>
        <v/>
      </c>
      <c r="N26" s="89">
        <f>'LIMPEZA'!E11</f>
        <v/>
      </c>
      <c r="O26" s="89">
        <f>'LIMPEZA'!E12</f>
        <v/>
      </c>
      <c r="P26" s="89">
        <f>'LIMPEZA'!E13</f>
        <v/>
      </c>
      <c r="Q26" s="89">
        <f>'LIMPEZA'!E14</f>
        <v/>
      </c>
      <c r="R26" s="89">
        <f>'LIMPEZA'!E15</f>
        <v/>
      </c>
      <c r="S26" s="89">
        <f>'LIMPEZA'!E16</f>
        <v/>
      </c>
      <c r="T26" s="89">
        <f>'LIMPEZA'!E17</f>
        <v/>
      </c>
      <c r="U26" s="89">
        <f>'LIMPEZA'!E18</f>
        <v/>
      </c>
      <c r="V26" s="89">
        <f>'LIMPEZA'!E19</f>
        <v/>
      </c>
      <c r="W26" s="89">
        <f>'LIMPEZA'!E20</f>
        <v/>
      </c>
      <c r="X26" s="89">
        <f>'LIMPEZA'!E21</f>
        <v/>
      </c>
      <c r="Y26" s="89">
        <f>'LIMPEZA'!E22</f>
        <v/>
      </c>
      <c r="Z26" s="89">
        <f>'LIMPEZA'!E23</f>
        <v/>
      </c>
      <c r="AA26" s="89">
        <f>'LIMPEZA'!E24</f>
        <v/>
      </c>
      <c r="AB26" s="89">
        <f>'LIMPEZA'!E25</f>
        <v/>
      </c>
      <c r="AC26" s="89">
        <f>'LIMPEZA'!E26</f>
        <v/>
      </c>
      <c r="AD26" s="89">
        <f>'LIMPEZA'!E27</f>
        <v/>
      </c>
      <c r="AE26" s="89">
        <f>'LIMPEZA'!E28</f>
        <v/>
      </c>
      <c r="AF26" s="89">
        <f>'LIMPEZA'!E29</f>
        <v/>
      </c>
      <c r="AG26" s="89">
        <f>'LIMPEZA'!E30</f>
        <v/>
      </c>
      <c r="AH26" s="89">
        <f>'LIMPEZA'!E31</f>
        <v/>
      </c>
      <c r="AI26" s="89">
        <f>'LIMPEZA'!E32</f>
        <v/>
      </c>
      <c r="AJ26" s="89">
        <f>'LIMPEZA'!E33</f>
        <v/>
      </c>
      <c r="AK26" s="89">
        <f>'LIMPEZA'!E34</f>
        <v/>
      </c>
      <c r="AL26" s="89">
        <f>'LIMPEZA'!E35</f>
        <v/>
      </c>
      <c r="AM26" s="89">
        <f>'LIMPEZA'!E36</f>
        <v/>
      </c>
      <c r="AN26" s="89">
        <f>'LIMPEZA'!E37</f>
        <v/>
      </c>
      <c r="AO26" s="89">
        <f>'LIMPEZA'!E38</f>
        <v/>
      </c>
      <c r="AP26" s="89">
        <f>'LIMPEZA'!E39</f>
        <v/>
      </c>
      <c r="AQ26" s="89">
        <f>'LIMPEZA'!E40</f>
        <v/>
      </c>
      <c r="AR26" s="89">
        <f>'LIMPEZA'!E41</f>
        <v/>
      </c>
      <c r="AS26" s="89">
        <f>'LIMPEZA'!E42</f>
        <v/>
      </c>
      <c r="AT26" s="89">
        <f>'LIMPEZA'!E43</f>
        <v/>
      </c>
      <c r="AU26" s="89">
        <f>'LIMPEZA'!E44</f>
        <v/>
      </c>
      <c r="AV26" s="89">
        <f>'LIMPEZA'!E45</f>
        <v/>
      </c>
      <c r="AW26" s="89">
        <f>'LIMPEZA'!E46</f>
        <v/>
      </c>
      <c r="AX26" s="89">
        <f>'LIMPEZA'!E47</f>
        <v/>
      </c>
      <c r="AY26" s="89">
        <f>'LIMPEZA'!E48</f>
        <v/>
      </c>
      <c r="AZ26" s="89">
        <f>'LIMPEZA'!E49</f>
        <v/>
      </c>
      <c r="BA26" s="89">
        <f>'LIMPEZA'!E50</f>
        <v/>
      </c>
      <c r="BB26" s="89">
        <f>'LIMPEZA'!E51</f>
        <v/>
      </c>
      <c r="BC26" s="89">
        <f>'LIMPEZA'!E52</f>
        <v/>
      </c>
      <c r="BD26" s="89">
        <f>'LIMPEZA'!E53</f>
        <v/>
      </c>
      <c r="BE26" s="89">
        <f>'LIMPEZA'!E54</f>
        <v/>
      </c>
      <c r="BF26" s="89">
        <f>'LIMPEZA'!E55</f>
        <v/>
      </c>
      <c r="BG26" s="89">
        <f>'LIMPEZA'!E56</f>
        <v/>
      </c>
      <c r="BH26" s="89">
        <f>'LIMPEZA'!E57</f>
        <v/>
      </c>
      <c r="BI26" s="89">
        <f>'LIMPEZA'!E58</f>
        <v/>
      </c>
      <c r="BJ26" s="89">
        <f>'LIMPEZA'!E59</f>
        <v/>
      </c>
      <c r="BK26" s="89">
        <f>'LIMPEZA'!E60</f>
        <v/>
      </c>
      <c r="BL26" s="89">
        <f>'LIMPEZA'!E61</f>
        <v/>
      </c>
      <c r="BM26" s="89">
        <f>'LIMPEZA'!E62</f>
        <v/>
      </c>
      <c r="BN26" s="89">
        <f>'LIMPEZA'!E63</f>
        <v/>
      </c>
      <c r="BO26" s="89">
        <f>'LIMPEZA'!E64</f>
        <v/>
      </c>
      <c r="BP26" s="89">
        <f>'LIMPEZA'!E65</f>
        <v/>
      </c>
      <c r="BQ26" s="89">
        <f>'LIMPEZA'!E66</f>
        <v/>
      </c>
      <c r="BR26" s="89">
        <f>'LIMPEZA'!E67</f>
        <v/>
      </c>
      <c r="BS26" s="89">
        <f>'LIMPEZA'!E68</f>
        <v/>
      </c>
      <c r="BT26" s="89">
        <f>'LIMPEZA'!E69</f>
        <v/>
      </c>
      <c r="BU26" s="89">
        <f>'LIMPEZA'!E70</f>
        <v/>
      </c>
      <c r="BV26" s="89">
        <f>'LIMPEZA'!E71</f>
        <v/>
      </c>
      <c r="BW26" s="89">
        <f>'LIMPEZA'!E72</f>
        <v/>
      </c>
      <c r="BX26" s="89">
        <f>'LIMPEZA'!E73</f>
        <v/>
      </c>
      <c r="BY26" s="89">
        <f>'LIMPEZA'!E74</f>
        <v/>
      </c>
      <c r="BZ26" s="89">
        <f>'LIMPEZA'!E75</f>
        <v/>
      </c>
      <c r="CA26" s="89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2">
        <f>'LOUÇAS'!$K$5</f>
        <v/>
      </c>
      <c r="E27" s="49">
        <f>SUM(H27:CA27)</f>
        <v/>
      </c>
      <c r="F27" s="49">
        <f>IF(D27="","",D27-E27)</f>
        <v/>
      </c>
      <c r="H27" s="89">
        <f>'LOUÇAS'!E5</f>
        <v/>
      </c>
      <c r="I27" s="89">
        <f>'LOUÇAS'!E6</f>
        <v/>
      </c>
      <c r="J27" s="89">
        <f>'LOUÇAS'!E7</f>
        <v/>
      </c>
      <c r="K27" s="89">
        <f>'LOUÇAS'!E8</f>
        <v/>
      </c>
      <c r="L27" s="89">
        <f>'LOUÇAS'!E9</f>
        <v/>
      </c>
      <c r="M27" s="89">
        <f>'LOUÇAS'!E10</f>
        <v/>
      </c>
      <c r="N27" s="89">
        <f>'LOUÇAS'!E11</f>
        <v/>
      </c>
      <c r="O27" s="89">
        <f>'LOUÇAS'!E12</f>
        <v/>
      </c>
      <c r="P27" s="89">
        <f>'LOUÇAS'!E13</f>
        <v/>
      </c>
      <c r="Q27" s="89">
        <f>'LOUÇAS'!E14</f>
        <v/>
      </c>
      <c r="R27" s="89">
        <f>'LOUÇAS'!E15</f>
        <v/>
      </c>
      <c r="S27" s="89">
        <f>'LOUÇAS'!E16</f>
        <v/>
      </c>
      <c r="T27" s="89">
        <f>'LOUÇAS'!E17</f>
        <v/>
      </c>
      <c r="U27" s="89">
        <f>'LOUÇAS'!E18</f>
        <v/>
      </c>
      <c r="V27" s="89">
        <f>'LOUÇAS'!E19</f>
        <v/>
      </c>
      <c r="W27" s="89">
        <f>'LOUÇAS'!E20</f>
        <v/>
      </c>
      <c r="X27" s="89">
        <f>'LOUÇAS'!E21</f>
        <v/>
      </c>
      <c r="Y27" s="89">
        <f>'LOUÇAS'!E22</f>
        <v/>
      </c>
      <c r="Z27" s="89">
        <f>'LOUÇAS'!E23</f>
        <v/>
      </c>
      <c r="AA27" s="89">
        <f>'LOUÇAS'!E24</f>
        <v/>
      </c>
      <c r="AB27" s="89">
        <f>'LOUÇAS'!E25</f>
        <v/>
      </c>
      <c r="AC27" s="89">
        <f>'LOUÇAS'!E26</f>
        <v/>
      </c>
      <c r="AD27" s="89">
        <f>'LOUÇAS'!E27</f>
        <v/>
      </c>
      <c r="AE27" s="89">
        <f>'LOUÇAS'!E28</f>
        <v/>
      </c>
      <c r="AF27" s="89">
        <f>'LOUÇAS'!E29</f>
        <v/>
      </c>
      <c r="AG27" s="89">
        <f>'LOUÇAS'!E30</f>
        <v/>
      </c>
      <c r="AH27" s="89">
        <f>'LOUÇAS'!E31</f>
        <v/>
      </c>
      <c r="AI27" s="89">
        <f>'LOUÇAS'!E32</f>
        <v/>
      </c>
      <c r="AJ27" s="89">
        <f>'LOUÇAS'!E33</f>
        <v/>
      </c>
      <c r="AK27" s="89">
        <f>'LOUÇAS'!E34</f>
        <v/>
      </c>
      <c r="AL27" s="89">
        <f>'LOUÇAS'!E35</f>
        <v/>
      </c>
      <c r="AM27" s="89">
        <f>'LOUÇAS'!E36</f>
        <v/>
      </c>
      <c r="AN27" s="89">
        <f>'LOUÇAS'!E37</f>
        <v/>
      </c>
      <c r="AO27" s="89">
        <f>'LOUÇAS'!E38</f>
        <v/>
      </c>
      <c r="AP27" s="89">
        <f>'LOUÇAS'!E39</f>
        <v/>
      </c>
      <c r="AQ27" s="89">
        <f>'LOUÇAS'!E40</f>
        <v/>
      </c>
      <c r="AR27" s="89">
        <f>'LOUÇAS'!E41</f>
        <v/>
      </c>
      <c r="AS27" s="89">
        <f>'LOUÇAS'!E42</f>
        <v/>
      </c>
      <c r="AT27" s="89">
        <f>'LOUÇAS'!E43</f>
        <v/>
      </c>
      <c r="AU27" s="89">
        <f>'LOUÇAS'!E44</f>
        <v/>
      </c>
      <c r="AV27" s="89">
        <f>'LOUÇAS'!E45</f>
        <v/>
      </c>
      <c r="AW27" s="89">
        <f>'LOUÇAS'!E46</f>
        <v/>
      </c>
      <c r="AX27" s="89">
        <f>'LOUÇAS'!E47</f>
        <v/>
      </c>
      <c r="AY27" s="89">
        <f>'LOUÇAS'!E48</f>
        <v/>
      </c>
      <c r="AZ27" s="89">
        <f>'LOUÇAS'!E49</f>
        <v/>
      </c>
      <c r="BA27" s="89">
        <f>'LOUÇAS'!E50</f>
        <v/>
      </c>
      <c r="BB27" s="89">
        <f>'LOUÇAS'!E51</f>
        <v/>
      </c>
      <c r="BC27" s="89">
        <f>'LOUÇAS'!E52</f>
        <v/>
      </c>
      <c r="BD27" s="89">
        <f>'LOUÇAS'!E53</f>
        <v/>
      </c>
      <c r="BE27" s="89">
        <f>'LOUÇAS'!E54</f>
        <v/>
      </c>
      <c r="BF27" s="89">
        <f>'LOUÇAS'!E55</f>
        <v/>
      </c>
      <c r="BG27" s="89">
        <f>'LOUÇAS'!E56</f>
        <v/>
      </c>
      <c r="BH27" s="89">
        <f>'LOUÇAS'!E57</f>
        <v/>
      </c>
      <c r="BI27" s="89">
        <f>'LOUÇAS'!E58</f>
        <v/>
      </c>
      <c r="BJ27" s="89">
        <f>'LOUÇAS'!E59</f>
        <v/>
      </c>
      <c r="BK27" s="89">
        <f>'LOUÇAS'!E60</f>
        <v/>
      </c>
      <c r="BL27" s="89">
        <f>'LOUÇAS'!E61</f>
        <v/>
      </c>
      <c r="BM27" s="89">
        <f>'LOUÇAS'!E62</f>
        <v/>
      </c>
      <c r="BN27" s="89">
        <f>'LOUÇAS'!E63</f>
        <v/>
      </c>
      <c r="BO27" s="89">
        <f>'LOUÇAS'!E64</f>
        <v/>
      </c>
      <c r="BP27" s="89">
        <f>'LOUÇAS'!E65</f>
        <v/>
      </c>
      <c r="BQ27" s="89">
        <f>'LOUÇAS'!E66</f>
        <v/>
      </c>
      <c r="BR27" s="89">
        <f>'LOUÇAS'!E67</f>
        <v/>
      </c>
      <c r="BS27" s="89">
        <f>'LOUÇAS'!E68</f>
        <v/>
      </c>
      <c r="BT27" s="89">
        <f>'LOUÇAS'!E69</f>
        <v/>
      </c>
      <c r="BU27" s="89">
        <f>'LOUÇAS'!E70</f>
        <v/>
      </c>
      <c r="BV27" s="89">
        <f>'LOUÇAS'!E71</f>
        <v/>
      </c>
      <c r="BW27" s="89">
        <f>'LOUÇAS'!E72</f>
        <v/>
      </c>
      <c r="BX27" s="89">
        <f>'LOUÇAS'!E73</f>
        <v/>
      </c>
      <c r="BY27" s="89">
        <f>'LOUÇAS'!E74</f>
        <v/>
      </c>
      <c r="BZ27" s="89">
        <f>'LOUÇAS'!E75</f>
        <v/>
      </c>
      <c r="CA27" s="89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2">
        <f>'MDO'!$K$5</f>
        <v/>
      </c>
      <c r="E28" s="49">
        <f>SUM(H28:CA28)</f>
        <v/>
      </c>
      <c r="F28" s="49">
        <f>IF(D28="","",D28-E28)</f>
        <v/>
      </c>
      <c r="H28" s="89">
        <f>'MDO'!E5</f>
        <v/>
      </c>
      <c r="I28" s="89">
        <f>'MDO'!E6</f>
        <v/>
      </c>
      <c r="J28" s="89">
        <f>'MDO'!E7</f>
        <v/>
      </c>
      <c r="K28" s="89">
        <f>'MDO'!E8</f>
        <v/>
      </c>
      <c r="L28" s="89">
        <f>'MDO'!E9</f>
        <v/>
      </c>
      <c r="M28" s="89">
        <f>'MDO'!E10</f>
        <v/>
      </c>
      <c r="N28" s="89">
        <f>'MDO'!E11</f>
        <v/>
      </c>
      <c r="O28" s="89">
        <f>'MDO'!E12</f>
        <v/>
      </c>
      <c r="P28" s="89">
        <f>'MDO'!E13</f>
        <v/>
      </c>
      <c r="Q28" s="89">
        <f>'MDO'!E14</f>
        <v/>
      </c>
      <c r="R28" s="89">
        <f>'MDO'!E15</f>
        <v/>
      </c>
      <c r="S28" s="89">
        <f>'MDO'!E16</f>
        <v/>
      </c>
      <c r="T28" s="89">
        <f>'MDO'!E17</f>
        <v/>
      </c>
      <c r="U28" s="89">
        <f>'MDO'!E18</f>
        <v/>
      </c>
      <c r="V28" s="89">
        <f>'MDO'!E19</f>
        <v/>
      </c>
      <c r="W28" s="89">
        <f>'MDO'!E20</f>
        <v/>
      </c>
      <c r="X28" s="89">
        <f>'MDO'!E21</f>
        <v/>
      </c>
      <c r="Y28" s="89">
        <f>'MDO'!E22</f>
        <v/>
      </c>
      <c r="Z28" s="89">
        <f>'MDO'!E23</f>
        <v/>
      </c>
      <c r="AA28" s="89">
        <f>'MDO'!E24</f>
        <v/>
      </c>
      <c r="AB28" s="89">
        <f>'MDO'!E25</f>
        <v/>
      </c>
      <c r="AC28" s="89">
        <f>'MDO'!E26</f>
        <v/>
      </c>
      <c r="AD28" s="89">
        <f>'MDO'!E27</f>
        <v/>
      </c>
      <c r="AE28" s="89">
        <f>'MDO'!E28</f>
        <v/>
      </c>
      <c r="AF28" s="89">
        <f>'MDO'!E29</f>
        <v/>
      </c>
      <c r="AG28" s="89">
        <f>'MDO'!E30</f>
        <v/>
      </c>
      <c r="AH28" s="89">
        <f>'MDO'!E31</f>
        <v/>
      </c>
      <c r="AI28" s="89">
        <f>'MDO'!E32</f>
        <v/>
      </c>
      <c r="AJ28" s="89">
        <f>'MDO'!E33</f>
        <v/>
      </c>
      <c r="AK28" s="89">
        <f>'MDO'!E34</f>
        <v/>
      </c>
      <c r="AL28" s="89">
        <f>'MDO'!E35</f>
        <v/>
      </c>
      <c r="AM28" s="89">
        <f>'MDO'!E36</f>
        <v/>
      </c>
      <c r="AN28" s="89">
        <f>'MDO'!E37</f>
        <v/>
      </c>
      <c r="AO28" s="89">
        <f>'MDO'!E38</f>
        <v/>
      </c>
      <c r="AP28" s="89">
        <f>'MDO'!E39</f>
        <v/>
      </c>
      <c r="AQ28" s="89">
        <f>'MDO'!E40</f>
        <v/>
      </c>
      <c r="AR28" s="89">
        <f>'MDO'!E41</f>
        <v/>
      </c>
      <c r="AS28" s="89">
        <f>'MDO'!E42</f>
        <v/>
      </c>
      <c r="AT28" s="89">
        <f>'MDO'!E43</f>
        <v/>
      </c>
      <c r="AU28" s="89">
        <f>'MDO'!E44</f>
        <v/>
      </c>
      <c r="AV28" s="89">
        <f>'MDO'!E45</f>
        <v/>
      </c>
      <c r="AW28" s="89">
        <f>'MDO'!E46</f>
        <v/>
      </c>
      <c r="AX28" s="89">
        <f>'MDO'!E47</f>
        <v/>
      </c>
      <c r="AY28" s="89">
        <f>'MDO'!E48</f>
        <v/>
      </c>
      <c r="AZ28" s="89">
        <f>'MDO'!E49</f>
        <v/>
      </c>
      <c r="BA28" s="89">
        <f>'MDO'!E50</f>
        <v/>
      </c>
      <c r="BB28" s="89">
        <f>'MDO'!E51</f>
        <v/>
      </c>
      <c r="BC28" s="89">
        <f>'MDO'!E52</f>
        <v/>
      </c>
      <c r="BD28" s="89">
        <f>'MDO'!E53</f>
        <v/>
      </c>
      <c r="BE28" s="89">
        <f>'MDO'!E54</f>
        <v/>
      </c>
      <c r="BF28" s="89">
        <f>'MDO'!E55</f>
        <v/>
      </c>
      <c r="BG28" s="89">
        <f>'MDO'!E56</f>
        <v/>
      </c>
      <c r="BH28" s="89">
        <f>'MDO'!E57</f>
        <v/>
      </c>
      <c r="BI28" s="89">
        <f>'MDO'!E58</f>
        <v/>
      </c>
      <c r="BJ28" s="89">
        <f>'MDO'!E59</f>
        <v/>
      </c>
      <c r="BK28" s="89">
        <f>'MDO'!E60</f>
        <v/>
      </c>
      <c r="BL28" s="89">
        <f>'MDO'!E61</f>
        <v/>
      </c>
      <c r="BM28" s="89">
        <f>'MDO'!E62</f>
        <v/>
      </c>
      <c r="BN28" s="89">
        <f>'MDO'!E63</f>
        <v/>
      </c>
      <c r="BO28" s="89">
        <f>'MDO'!E64</f>
        <v/>
      </c>
      <c r="BP28" s="89">
        <f>'MDO'!E65</f>
        <v/>
      </c>
      <c r="BQ28" s="89">
        <f>'MDO'!E66</f>
        <v/>
      </c>
      <c r="BR28" s="89">
        <f>'MDO'!E67</f>
        <v/>
      </c>
      <c r="BS28" s="89">
        <f>'MDO'!E68</f>
        <v/>
      </c>
      <c r="BT28" s="89">
        <f>'MDO'!E69</f>
        <v/>
      </c>
      <c r="BU28" s="89">
        <f>'MDO'!E70</f>
        <v/>
      </c>
      <c r="BV28" s="89">
        <f>'MDO'!E71</f>
        <v/>
      </c>
      <c r="BW28" s="89">
        <f>'MDO'!E72</f>
        <v/>
      </c>
      <c r="BX28" s="89">
        <f>'MDO'!E73</f>
        <v/>
      </c>
      <c r="BY28" s="89">
        <f>'MDO'!E74</f>
        <v/>
      </c>
      <c r="BZ28" s="89">
        <f>'MDO'!E75</f>
        <v/>
      </c>
      <c r="CA28" s="89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2">
        <f>'MARCENARIA'!$K$5</f>
        <v/>
      </c>
      <c r="E29" s="49">
        <f>SUM(H29:CA29)</f>
        <v/>
      </c>
      <c r="F29" s="49">
        <f>IF(D29="","",D29-E29)</f>
        <v/>
      </c>
      <c r="H29" s="89">
        <f>'MARCENARIA'!E5</f>
        <v/>
      </c>
      <c r="I29" s="89">
        <f>'MARCENARIA'!E6</f>
        <v/>
      </c>
      <c r="J29" s="89">
        <f>'MARCENARIA'!E7</f>
        <v/>
      </c>
      <c r="K29" s="89">
        <f>'MARCENARIA'!E8</f>
        <v/>
      </c>
      <c r="L29" s="89">
        <f>'MARCENARIA'!E9</f>
        <v/>
      </c>
      <c r="M29" s="89">
        <f>'MARCENARIA'!E10</f>
        <v/>
      </c>
      <c r="N29" s="89">
        <f>'MARCENARIA'!E11</f>
        <v/>
      </c>
      <c r="O29" s="89">
        <f>'MARCENARIA'!E12</f>
        <v/>
      </c>
      <c r="P29" s="89">
        <f>'MARCENARIA'!E13</f>
        <v/>
      </c>
      <c r="Q29" s="89">
        <f>'MARCENARIA'!E14</f>
        <v/>
      </c>
      <c r="R29" s="89">
        <f>'MARCENARIA'!E15</f>
        <v/>
      </c>
      <c r="S29" s="89">
        <f>'MARCENARIA'!E16</f>
        <v/>
      </c>
      <c r="T29" s="89">
        <f>'MARCENARIA'!E17</f>
        <v/>
      </c>
      <c r="U29" s="89">
        <f>'MARCENARIA'!E18</f>
        <v/>
      </c>
      <c r="V29" s="89">
        <f>'MARCENARIA'!E19</f>
        <v/>
      </c>
      <c r="W29" s="89">
        <f>'MARCENARIA'!E20</f>
        <v/>
      </c>
      <c r="X29" s="89">
        <f>'MARCENARIA'!E21</f>
        <v/>
      </c>
      <c r="Y29" s="89">
        <f>'MARCENARIA'!E22</f>
        <v/>
      </c>
      <c r="Z29" s="89">
        <f>'MARCENARIA'!E23</f>
        <v/>
      </c>
      <c r="AA29" s="89">
        <f>'MARCENARIA'!E24</f>
        <v/>
      </c>
      <c r="AB29" s="89">
        <f>'MARCENARIA'!E25</f>
        <v/>
      </c>
      <c r="AC29" s="89">
        <f>'MARCENARIA'!E26</f>
        <v/>
      </c>
      <c r="AD29" s="89">
        <f>'MARCENARIA'!E27</f>
        <v/>
      </c>
      <c r="AE29" s="89">
        <f>'MARCENARIA'!E28</f>
        <v/>
      </c>
      <c r="AF29" s="89">
        <f>'MARCENARIA'!E29</f>
        <v/>
      </c>
      <c r="AG29" s="89">
        <f>'MARCENARIA'!E30</f>
        <v/>
      </c>
      <c r="AH29" s="89">
        <f>'MARCENARIA'!E31</f>
        <v/>
      </c>
      <c r="AI29" s="89">
        <f>'MARCENARIA'!E32</f>
        <v/>
      </c>
      <c r="AJ29" s="89">
        <f>'MARCENARIA'!E33</f>
        <v/>
      </c>
      <c r="AK29" s="89">
        <f>'MARCENARIA'!E34</f>
        <v/>
      </c>
      <c r="AL29" s="89">
        <f>'MARCENARIA'!E35</f>
        <v/>
      </c>
      <c r="AM29" s="89">
        <f>'MARCENARIA'!E36</f>
        <v/>
      </c>
      <c r="AN29" s="89">
        <f>'MARCENARIA'!E37</f>
        <v/>
      </c>
      <c r="AO29" s="89">
        <f>'MARCENARIA'!E38</f>
        <v/>
      </c>
      <c r="AP29" s="89">
        <f>'MARCENARIA'!E39</f>
        <v/>
      </c>
      <c r="AQ29" s="89">
        <f>'MARCENARIA'!E40</f>
        <v/>
      </c>
      <c r="AR29" s="89">
        <f>'MARCENARIA'!E41</f>
        <v/>
      </c>
      <c r="AS29" s="89">
        <f>'MARCENARIA'!E42</f>
        <v/>
      </c>
      <c r="AT29" s="89">
        <f>'MARCENARIA'!E43</f>
        <v/>
      </c>
      <c r="AU29" s="89">
        <f>'MARCENARIA'!E44</f>
        <v/>
      </c>
      <c r="AV29" s="89">
        <f>'MARCENARIA'!E45</f>
        <v/>
      </c>
      <c r="AW29" s="89">
        <f>'MARCENARIA'!E46</f>
        <v/>
      </c>
      <c r="AX29" s="89">
        <f>'MARCENARIA'!E47</f>
        <v/>
      </c>
      <c r="AY29" s="89">
        <f>'MARCENARIA'!E48</f>
        <v/>
      </c>
      <c r="AZ29" s="89">
        <f>'MARCENARIA'!E49</f>
        <v/>
      </c>
      <c r="BA29" s="89">
        <f>'MARCENARIA'!E50</f>
        <v/>
      </c>
      <c r="BB29" s="89">
        <f>'MARCENARIA'!E51</f>
        <v/>
      </c>
      <c r="BC29" s="89">
        <f>'MARCENARIA'!E52</f>
        <v/>
      </c>
      <c r="BD29" s="89">
        <f>'MARCENARIA'!E53</f>
        <v/>
      </c>
      <c r="BE29" s="89">
        <f>'MARCENARIA'!E54</f>
        <v/>
      </c>
      <c r="BF29" s="89">
        <f>'MARCENARIA'!E55</f>
        <v/>
      </c>
      <c r="BG29" s="89">
        <f>'MARCENARIA'!E56</f>
        <v/>
      </c>
      <c r="BH29" s="89">
        <f>'MARCENARIA'!E57</f>
        <v/>
      </c>
      <c r="BI29" s="89">
        <f>'MARCENARIA'!E58</f>
        <v/>
      </c>
      <c r="BJ29" s="89">
        <f>'MARCENARIA'!E59</f>
        <v/>
      </c>
      <c r="BK29" s="89">
        <f>'MARCENARIA'!E60</f>
        <v/>
      </c>
      <c r="BL29" s="89">
        <f>'MARCENARIA'!E61</f>
        <v/>
      </c>
      <c r="BM29" s="89">
        <f>'MARCENARIA'!E62</f>
        <v/>
      </c>
      <c r="BN29" s="89">
        <f>'MARCENARIA'!E63</f>
        <v/>
      </c>
      <c r="BO29" s="89">
        <f>'MARCENARIA'!E64</f>
        <v/>
      </c>
      <c r="BP29" s="89">
        <f>'MARCENARIA'!E65</f>
        <v/>
      </c>
      <c r="BQ29" s="89">
        <f>'MARCENARIA'!E66</f>
        <v/>
      </c>
      <c r="BR29" s="89">
        <f>'MARCENARIA'!E67</f>
        <v/>
      </c>
      <c r="BS29" s="89">
        <f>'MARCENARIA'!E68</f>
        <v/>
      </c>
      <c r="BT29" s="89">
        <f>'MARCENARIA'!E69</f>
        <v/>
      </c>
      <c r="BU29" s="89">
        <f>'MARCENARIA'!E70</f>
        <v/>
      </c>
      <c r="BV29" s="89">
        <f>'MARCENARIA'!E71</f>
        <v/>
      </c>
      <c r="BW29" s="89">
        <f>'MARCENARIA'!E72</f>
        <v/>
      </c>
      <c r="BX29" s="89">
        <f>'MARCENARIA'!E73</f>
        <v/>
      </c>
      <c r="BY29" s="89">
        <f>'MARCENARIA'!E74</f>
        <v/>
      </c>
      <c r="BZ29" s="89">
        <f>'MARCENARIA'!E75</f>
        <v/>
      </c>
      <c r="CA29" s="89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2">
        <f>'PAISAGISMO'!$K$5</f>
        <v/>
      </c>
      <c r="E31" s="49">
        <f>SUM(H31:CA31)</f>
        <v/>
      </c>
      <c r="F31" s="49">
        <f>IF(D31="","",D31-E31)</f>
        <v/>
      </c>
      <c r="H31" s="89">
        <f>'PAISAGISMO'!E5</f>
        <v/>
      </c>
      <c r="I31" s="89">
        <f>'PAISAGISMO'!E6</f>
        <v/>
      </c>
      <c r="J31" s="89">
        <f>'PAISAGISMO'!E7</f>
        <v/>
      </c>
      <c r="K31" s="89">
        <f>'PAISAGISMO'!E8</f>
        <v/>
      </c>
      <c r="L31" s="89">
        <f>'PAISAGISMO'!E9</f>
        <v/>
      </c>
      <c r="M31" s="89">
        <f>'PAISAGISMO'!E10</f>
        <v/>
      </c>
      <c r="N31" s="89">
        <f>'PAISAGISMO'!E11</f>
        <v/>
      </c>
      <c r="O31" s="89">
        <f>'PAISAGISMO'!E12</f>
        <v/>
      </c>
      <c r="P31" s="89">
        <f>'PAISAGISMO'!E13</f>
        <v/>
      </c>
      <c r="Q31" s="89">
        <f>'PAISAGISMO'!E14</f>
        <v/>
      </c>
      <c r="R31" s="89">
        <f>'PAISAGISMO'!E15</f>
        <v/>
      </c>
      <c r="S31" s="89">
        <f>'PAISAGISMO'!E16</f>
        <v/>
      </c>
      <c r="T31" s="89">
        <f>'PAISAGISMO'!E17</f>
        <v/>
      </c>
      <c r="U31" s="89">
        <f>'PAISAGISMO'!E18</f>
        <v/>
      </c>
      <c r="V31" s="89">
        <f>'PAISAGISMO'!E19</f>
        <v/>
      </c>
      <c r="W31" s="89">
        <f>'PAISAGISMO'!E20</f>
        <v/>
      </c>
      <c r="X31" s="89">
        <f>'PAISAGISMO'!E21</f>
        <v/>
      </c>
      <c r="Y31" s="89">
        <f>'PAISAGISMO'!E22</f>
        <v/>
      </c>
      <c r="Z31" s="89">
        <f>'PAISAGISMO'!E23</f>
        <v/>
      </c>
      <c r="AA31" s="89">
        <f>'PAISAGISMO'!E24</f>
        <v/>
      </c>
      <c r="AB31" s="89">
        <f>'PAISAGISMO'!E25</f>
        <v/>
      </c>
      <c r="AC31" s="89">
        <f>'PAISAGISMO'!E26</f>
        <v/>
      </c>
      <c r="AD31" s="89">
        <f>'PAISAGISMO'!E27</f>
        <v/>
      </c>
      <c r="AE31" s="89">
        <f>'PAISAGISMO'!E28</f>
        <v/>
      </c>
      <c r="AF31" s="89">
        <f>'PAISAGISMO'!E29</f>
        <v/>
      </c>
      <c r="AG31" s="89">
        <f>'PAISAGISMO'!E30</f>
        <v/>
      </c>
      <c r="AH31" s="89">
        <f>'PAISAGISMO'!E31</f>
        <v/>
      </c>
      <c r="AI31" s="89">
        <f>'PAISAGISMO'!E32</f>
        <v/>
      </c>
      <c r="AJ31" s="89">
        <f>'PAISAGISMO'!E33</f>
        <v/>
      </c>
      <c r="AK31" s="89">
        <f>'PAISAGISMO'!E34</f>
        <v/>
      </c>
      <c r="AL31" s="89">
        <f>'PAISAGISMO'!E35</f>
        <v/>
      </c>
      <c r="AM31" s="89">
        <f>'PAISAGISMO'!E36</f>
        <v/>
      </c>
      <c r="AN31" s="89">
        <f>'PAISAGISMO'!E37</f>
        <v/>
      </c>
      <c r="AO31" s="89">
        <f>'PAISAGISMO'!E38</f>
        <v/>
      </c>
      <c r="AP31" s="89">
        <f>'PAISAGISMO'!E39</f>
        <v/>
      </c>
      <c r="AQ31" s="89">
        <f>'PAISAGISMO'!E40</f>
        <v/>
      </c>
      <c r="AR31" s="89">
        <f>'PAISAGISMO'!E41</f>
        <v/>
      </c>
      <c r="AS31" s="89">
        <f>'PAISAGISMO'!E42</f>
        <v/>
      </c>
      <c r="AT31" s="89">
        <f>'PAISAGISMO'!E43</f>
        <v/>
      </c>
      <c r="AU31" s="89">
        <f>'PAISAGISMO'!E44</f>
        <v/>
      </c>
      <c r="AV31" s="89">
        <f>'PAISAGISMO'!E45</f>
        <v/>
      </c>
      <c r="AW31" s="89">
        <f>'PAISAGISMO'!E46</f>
        <v/>
      </c>
      <c r="AX31" s="89">
        <f>'PAISAGISMO'!E47</f>
        <v/>
      </c>
      <c r="AY31" s="89">
        <f>'PAISAGISMO'!E48</f>
        <v/>
      </c>
      <c r="AZ31" s="89">
        <f>'PAISAGISMO'!E49</f>
        <v/>
      </c>
      <c r="BA31" s="89">
        <f>'PAISAGISMO'!E50</f>
        <v/>
      </c>
      <c r="BB31" s="89">
        <f>'PAISAGISMO'!E51</f>
        <v/>
      </c>
      <c r="BC31" s="89">
        <f>'PAISAGISMO'!E52</f>
        <v/>
      </c>
      <c r="BD31" s="89">
        <f>'PAISAGISMO'!E53</f>
        <v/>
      </c>
      <c r="BE31" s="89">
        <f>'PAISAGISMO'!E54</f>
        <v/>
      </c>
      <c r="BF31" s="89">
        <f>'PAISAGISMO'!E55</f>
        <v/>
      </c>
      <c r="BG31" s="89">
        <f>'PAISAGISMO'!E56</f>
        <v/>
      </c>
      <c r="BH31" s="89">
        <f>'PAISAGISMO'!E57</f>
        <v/>
      </c>
      <c r="BI31" s="89">
        <f>'PAISAGISMO'!E58</f>
        <v/>
      </c>
      <c r="BJ31" s="89">
        <f>'PAISAGISMO'!E59</f>
        <v/>
      </c>
      <c r="BK31" s="89">
        <f>'PAISAGISMO'!E60</f>
        <v/>
      </c>
      <c r="BL31" s="89">
        <f>'PAISAGISMO'!E61</f>
        <v/>
      </c>
      <c r="BM31" s="89">
        <f>'PAISAGISMO'!E62</f>
        <v/>
      </c>
      <c r="BN31" s="89">
        <f>'PAISAGISMO'!E63</f>
        <v/>
      </c>
      <c r="BO31" s="89">
        <f>'PAISAGISMO'!E64</f>
        <v/>
      </c>
      <c r="BP31" s="89">
        <f>'PAISAGISMO'!E65</f>
        <v/>
      </c>
      <c r="BQ31" s="89">
        <f>'PAISAGISMO'!E66</f>
        <v/>
      </c>
      <c r="BR31" s="89">
        <f>'PAISAGISMO'!E67</f>
        <v/>
      </c>
      <c r="BS31" s="89">
        <f>'PAISAGISMO'!E68</f>
        <v/>
      </c>
      <c r="BT31" s="89">
        <f>'PAISAGISMO'!E69</f>
        <v/>
      </c>
      <c r="BU31" s="89">
        <f>'PAISAGISMO'!E70</f>
        <v/>
      </c>
      <c r="BV31" s="89">
        <f>'PAISAGISMO'!E71</f>
        <v/>
      </c>
      <c r="BW31" s="89">
        <f>'PAISAGISMO'!E72</f>
        <v/>
      </c>
      <c r="BX31" s="89">
        <f>'PAISAGISMO'!E73</f>
        <v/>
      </c>
      <c r="BY31" s="89">
        <f>'PAISAGISMO'!E74</f>
        <v/>
      </c>
      <c r="BZ31" s="89">
        <f>'PAISAGISMO'!E75</f>
        <v/>
      </c>
      <c r="CA31" s="89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2">
        <f>'EST. METÁLICA'!$K$5</f>
        <v/>
      </c>
      <c r="E32" s="49">
        <f>SUM(H32:CA32)</f>
        <v/>
      </c>
      <c r="F32" s="49">
        <f>IF(D32="","",D32-E32)</f>
        <v/>
      </c>
      <c r="H32" s="89">
        <f>'EST. METÁLICA'!E5</f>
        <v/>
      </c>
      <c r="I32" s="89">
        <f>'EST. METÁLICA'!E6</f>
        <v/>
      </c>
      <c r="J32" s="89">
        <f>'EST. METÁLICA'!E7</f>
        <v/>
      </c>
      <c r="K32" s="89">
        <f>'EST. METÁLICA'!E8</f>
        <v/>
      </c>
      <c r="L32" s="89">
        <f>'EST. METÁLICA'!E9</f>
        <v/>
      </c>
      <c r="M32" s="89">
        <f>'EST. METÁLICA'!E10</f>
        <v/>
      </c>
      <c r="N32" s="89">
        <f>'EST. METÁLICA'!E11</f>
        <v/>
      </c>
      <c r="O32" s="89">
        <f>'EST. METÁLICA'!E12</f>
        <v/>
      </c>
      <c r="P32" s="89">
        <f>'EST. METÁLICA'!E13</f>
        <v/>
      </c>
      <c r="Q32" s="89">
        <f>'EST. METÁLICA'!E14</f>
        <v/>
      </c>
      <c r="R32" s="89">
        <f>'EST. METÁLICA'!E15</f>
        <v/>
      </c>
      <c r="S32" s="89">
        <f>'EST. METÁLICA'!E16</f>
        <v/>
      </c>
      <c r="T32" s="89">
        <f>'EST. METÁLICA'!E17</f>
        <v/>
      </c>
      <c r="U32" s="89">
        <f>'EST. METÁLICA'!E18</f>
        <v/>
      </c>
      <c r="V32" s="89">
        <f>'EST. METÁLICA'!E19</f>
        <v/>
      </c>
      <c r="W32" s="89">
        <f>'EST. METÁLICA'!E20</f>
        <v/>
      </c>
      <c r="X32" s="89">
        <f>'EST. METÁLICA'!E21</f>
        <v/>
      </c>
      <c r="Y32" s="89">
        <f>'EST. METÁLICA'!E22</f>
        <v/>
      </c>
      <c r="Z32" s="89">
        <f>'EST. METÁLICA'!E23</f>
        <v/>
      </c>
      <c r="AA32" s="89">
        <f>'EST. METÁLICA'!E24</f>
        <v/>
      </c>
      <c r="AB32" s="89">
        <f>'EST. METÁLICA'!E25</f>
        <v/>
      </c>
      <c r="AC32" s="89">
        <f>'EST. METÁLICA'!E26</f>
        <v/>
      </c>
      <c r="AD32" s="89">
        <f>'EST. METÁLICA'!E27</f>
        <v/>
      </c>
      <c r="AE32" s="89">
        <f>'EST. METÁLICA'!E28</f>
        <v/>
      </c>
      <c r="AF32" s="89">
        <f>'EST. METÁLICA'!E29</f>
        <v/>
      </c>
      <c r="AG32" s="89">
        <f>'EST. METÁLICA'!E30</f>
        <v/>
      </c>
      <c r="AH32" s="89">
        <f>'EST. METÁLICA'!E31</f>
        <v/>
      </c>
      <c r="AI32" s="89">
        <f>'EST. METÁLICA'!E32</f>
        <v/>
      </c>
      <c r="AJ32" s="89">
        <f>'EST. METÁLICA'!E33</f>
        <v/>
      </c>
      <c r="AK32" s="89">
        <f>'EST. METÁLICA'!E34</f>
        <v/>
      </c>
      <c r="AL32" s="89">
        <f>'EST. METÁLICA'!E35</f>
        <v/>
      </c>
      <c r="AM32" s="89">
        <f>'EST. METÁLICA'!E36</f>
        <v/>
      </c>
      <c r="AN32" s="89">
        <f>'EST. METÁLICA'!E37</f>
        <v/>
      </c>
      <c r="AO32" s="89">
        <f>'EST. METÁLICA'!E38</f>
        <v/>
      </c>
      <c r="AP32" s="89">
        <f>'EST. METÁLICA'!E39</f>
        <v/>
      </c>
      <c r="AQ32" s="89">
        <f>'EST. METÁLICA'!E40</f>
        <v/>
      </c>
      <c r="AR32" s="89">
        <f>'EST. METÁLICA'!E41</f>
        <v/>
      </c>
      <c r="AS32" s="89">
        <f>'EST. METÁLICA'!E42</f>
        <v/>
      </c>
      <c r="AT32" s="89">
        <f>'EST. METÁLICA'!E43</f>
        <v/>
      </c>
      <c r="AU32" s="89">
        <f>'EST. METÁLICA'!E44</f>
        <v/>
      </c>
      <c r="AV32" s="89">
        <f>'EST. METÁLICA'!E45</f>
        <v/>
      </c>
      <c r="AW32" s="89">
        <f>'EST. METÁLICA'!E46</f>
        <v/>
      </c>
      <c r="AX32" s="89">
        <f>'EST. METÁLICA'!E47</f>
        <v/>
      </c>
      <c r="AY32" s="89">
        <f>'EST. METÁLICA'!E48</f>
        <v/>
      </c>
      <c r="AZ32" s="89">
        <f>'EST. METÁLICA'!E49</f>
        <v/>
      </c>
      <c r="BA32" s="89">
        <f>'EST. METÁLICA'!E50</f>
        <v/>
      </c>
      <c r="BB32" s="89">
        <f>'EST. METÁLICA'!E51</f>
        <v/>
      </c>
      <c r="BC32" s="89">
        <f>'EST. METÁLICA'!E52</f>
        <v/>
      </c>
      <c r="BD32" s="89">
        <f>'EST. METÁLICA'!E53</f>
        <v/>
      </c>
      <c r="BE32" s="89">
        <f>'EST. METÁLICA'!E54</f>
        <v/>
      </c>
      <c r="BF32" s="89">
        <f>'EST. METÁLICA'!E55</f>
        <v/>
      </c>
      <c r="BG32" s="89">
        <f>'EST. METÁLICA'!E56</f>
        <v/>
      </c>
      <c r="BH32" s="89">
        <f>'EST. METÁLICA'!E57</f>
        <v/>
      </c>
      <c r="BI32" s="89">
        <f>'EST. METÁLICA'!E58</f>
        <v/>
      </c>
      <c r="BJ32" s="89">
        <f>'EST. METÁLICA'!E59</f>
        <v/>
      </c>
      <c r="BK32" s="89">
        <f>'EST. METÁLICA'!E60</f>
        <v/>
      </c>
      <c r="BL32" s="89">
        <f>'EST. METÁLICA'!E61</f>
        <v/>
      </c>
      <c r="BM32" s="89">
        <f>'EST. METÁLICA'!E62</f>
        <v/>
      </c>
      <c r="BN32" s="89">
        <f>'EST. METÁLICA'!E63</f>
        <v/>
      </c>
      <c r="BO32" s="89">
        <f>'EST. METÁLICA'!E64</f>
        <v/>
      </c>
      <c r="BP32" s="89">
        <f>'EST. METÁLICA'!E65</f>
        <v/>
      </c>
      <c r="BQ32" s="89">
        <f>'EST. METÁLICA'!E66</f>
        <v/>
      </c>
      <c r="BR32" s="89">
        <f>'EST. METÁLICA'!E67</f>
        <v/>
      </c>
      <c r="BS32" s="89">
        <f>'EST. METÁLICA'!E68</f>
        <v/>
      </c>
      <c r="BT32" s="89">
        <f>'EST. METÁLICA'!E69</f>
        <v/>
      </c>
      <c r="BU32" s="89">
        <f>'EST. METÁLICA'!E70</f>
        <v/>
      </c>
      <c r="BV32" s="89">
        <f>'EST. METÁLICA'!E71</f>
        <v/>
      </c>
      <c r="BW32" s="89">
        <f>'EST. METÁLICA'!E72</f>
        <v/>
      </c>
      <c r="BX32" s="89">
        <f>'EST. METÁLICA'!E73</f>
        <v/>
      </c>
      <c r="BY32" s="89">
        <f>'EST. METÁLICA'!E74</f>
        <v/>
      </c>
      <c r="BZ32" s="89">
        <f>'EST. METÁLICA'!E75</f>
        <v/>
      </c>
      <c r="CA32" s="89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2">
        <f>'PINTURA'!$K$5</f>
        <v/>
      </c>
      <c r="E33" s="49">
        <f>SUM(H33:CA33)</f>
        <v/>
      </c>
      <c r="F33" s="49">
        <f>IF(D33="","",D33-E33)</f>
        <v/>
      </c>
      <c r="H33" s="89">
        <f>'PINTURA'!E5</f>
        <v/>
      </c>
      <c r="I33" s="89">
        <f>'PINTURA'!E6</f>
        <v/>
      </c>
      <c r="J33" s="89">
        <f>'PINTURA'!E7</f>
        <v/>
      </c>
      <c r="K33" s="89">
        <f>'PINTURA'!E8</f>
        <v/>
      </c>
      <c r="L33" s="89">
        <f>'PINTURA'!E9</f>
        <v/>
      </c>
      <c r="M33" s="89">
        <f>'PINTURA'!E10</f>
        <v/>
      </c>
      <c r="N33" s="89">
        <f>'PINTURA'!E11</f>
        <v/>
      </c>
      <c r="O33" s="89">
        <f>'PINTURA'!E12</f>
        <v/>
      </c>
      <c r="P33" s="89">
        <f>'PINTURA'!E13</f>
        <v/>
      </c>
      <c r="Q33" s="89">
        <f>'PINTURA'!E14</f>
        <v/>
      </c>
      <c r="R33" s="89">
        <f>'PINTURA'!E15</f>
        <v/>
      </c>
      <c r="S33" s="89">
        <f>'PINTURA'!E16</f>
        <v/>
      </c>
      <c r="T33" s="89">
        <f>'PINTURA'!E17</f>
        <v/>
      </c>
      <c r="U33" s="89">
        <f>'PINTURA'!E18</f>
        <v/>
      </c>
      <c r="V33" s="89">
        <f>'PINTURA'!E19</f>
        <v/>
      </c>
      <c r="W33" s="89">
        <f>'PINTURA'!E20</f>
        <v/>
      </c>
      <c r="X33" s="89">
        <f>'PINTURA'!E21</f>
        <v/>
      </c>
      <c r="Y33" s="89">
        <f>'PINTURA'!E22</f>
        <v/>
      </c>
      <c r="Z33" s="89">
        <f>'PINTURA'!E23</f>
        <v/>
      </c>
      <c r="AA33" s="89">
        <f>'PINTURA'!E24</f>
        <v/>
      </c>
      <c r="AB33" s="89">
        <f>'PINTURA'!E25</f>
        <v/>
      </c>
      <c r="AC33" s="89">
        <f>'PINTURA'!E26</f>
        <v/>
      </c>
      <c r="AD33" s="89">
        <f>'PINTURA'!E27</f>
        <v/>
      </c>
      <c r="AE33" s="89">
        <f>'PINTURA'!E28</f>
        <v/>
      </c>
      <c r="AF33" s="89">
        <f>'PINTURA'!E29</f>
        <v/>
      </c>
      <c r="AG33" s="89">
        <f>'PINTURA'!E30</f>
        <v/>
      </c>
      <c r="AH33" s="89">
        <f>'PINTURA'!E31</f>
        <v/>
      </c>
      <c r="AI33" s="89">
        <f>'PINTURA'!E32</f>
        <v/>
      </c>
      <c r="AJ33" s="89">
        <f>'PINTURA'!E33</f>
        <v/>
      </c>
      <c r="AK33" s="89">
        <f>'PINTURA'!E34</f>
        <v/>
      </c>
      <c r="AL33" s="89">
        <f>'PINTURA'!E35</f>
        <v/>
      </c>
      <c r="AM33" s="89">
        <f>'PINTURA'!E36</f>
        <v/>
      </c>
      <c r="AN33" s="89">
        <f>'PINTURA'!E37</f>
        <v/>
      </c>
      <c r="AO33" s="89">
        <f>'PINTURA'!E38</f>
        <v/>
      </c>
      <c r="AP33" s="89">
        <f>'PINTURA'!E39</f>
        <v/>
      </c>
      <c r="AQ33" s="89">
        <f>'PINTURA'!E40</f>
        <v/>
      </c>
      <c r="AR33" s="89">
        <f>'PINTURA'!E41</f>
        <v/>
      </c>
      <c r="AS33" s="89">
        <f>'PINTURA'!E42</f>
        <v/>
      </c>
      <c r="AT33" s="89">
        <f>'PINTURA'!E43</f>
        <v/>
      </c>
      <c r="AU33" s="89">
        <f>'PINTURA'!E44</f>
        <v/>
      </c>
      <c r="AV33" s="89">
        <f>'PINTURA'!E45</f>
        <v/>
      </c>
      <c r="AW33" s="89">
        <f>'PINTURA'!E46</f>
        <v/>
      </c>
      <c r="AX33" s="89">
        <f>'PINTURA'!E47</f>
        <v/>
      </c>
      <c r="AY33" s="89">
        <f>'PINTURA'!E48</f>
        <v/>
      </c>
      <c r="AZ33" s="89">
        <f>'PINTURA'!E49</f>
        <v/>
      </c>
      <c r="BA33" s="89">
        <f>'PINTURA'!E50</f>
        <v/>
      </c>
      <c r="BB33" s="89">
        <f>'PINTURA'!E51</f>
        <v/>
      </c>
      <c r="BC33" s="89">
        <f>'PINTURA'!E52</f>
        <v/>
      </c>
      <c r="BD33" s="89">
        <f>'PINTURA'!E53</f>
        <v/>
      </c>
      <c r="BE33" s="89">
        <f>'PINTURA'!E54</f>
        <v/>
      </c>
      <c r="BF33" s="89">
        <f>'PINTURA'!E55</f>
        <v/>
      </c>
      <c r="BG33" s="89">
        <f>'PINTURA'!E56</f>
        <v/>
      </c>
      <c r="BH33" s="89">
        <f>'PINTURA'!E57</f>
        <v/>
      </c>
      <c r="BI33" s="89">
        <f>'PINTURA'!E58</f>
        <v/>
      </c>
      <c r="BJ33" s="89">
        <f>'PINTURA'!E59</f>
        <v/>
      </c>
      <c r="BK33" s="89">
        <f>'PINTURA'!E60</f>
        <v/>
      </c>
      <c r="BL33" s="89">
        <f>'PINTURA'!E61</f>
        <v/>
      </c>
      <c r="BM33" s="89">
        <f>'PINTURA'!E62</f>
        <v/>
      </c>
      <c r="BN33" s="89">
        <f>'PINTURA'!E63</f>
        <v/>
      </c>
      <c r="BO33" s="89">
        <f>'PINTURA'!E64</f>
        <v/>
      </c>
      <c r="BP33" s="89">
        <f>'PINTURA'!E65</f>
        <v/>
      </c>
      <c r="BQ33" s="89">
        <f>'PINTURA'!E66</f>
        <v/>
      </c>
      <c r="BR33" s="89">
        <f>'PINTURA'!E67</f>
        <v/>
      </c>
      <c r="BS33" s="89">
        <f>'PINTURA'!E68</f>
        <v/>
      </c>
      <c r="BT33" s="89">
        <f>'PINTURA'!E69</f>
        <v/>
      </c>
      <c r="BU33" s="89">
        <f>'PINTURA'!E70</f>
        <v/>
      </c>
      <c r="BV33" s="89">
        <f>'PINTURA'!E71</f>
        <v/>
      </c>
      <c r="BW33" s="89">
        <f>'PINTURA'!E72</f>
        <v/>
      </c>
      <c r="BX33" s="89">
        <f>'PINTURA'!E73</f>
        <v/>
      </c>
      <c r="BY33" s="89">
        <f>'PINTURA'!E74</f>
        <v/>
      </c>
      <c r="BZ33" s="89">
        <f>'PINTURA'!E75</f>
        <v/>
      </c>
      <c r="CA33" s="89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2">
        <f>'PROJETO'!$K$5</f>
        <v/>
      </c>
      <c r="E34" s="49">
        <f>SUM(H34:CA34)</f>
        <v/>
      </c>
      <c r="F34" s="49">
        <f>IF(D34="","",D34-E34)</f>
        <v/>
      </c>
      <c r="H34" s="89">
        <f>'PROJETO'!E5</f>
        <v/>
      </c>
      <c r="I34" s="89">
        <f>'PROJETO'!E6</f>
        <v/>
      </c>
      <c r="J34" s="89">
        <f>'PROJETO'!E7</f>
        <v/>
      </c>
      <c r="K34" s="89">
        <f>'PROJETO'!E8</f>
        <v/>
      </c>
      <c r="L34" s="89">
        <f>'PROJETO'!E9</f>
        <v/>
      </c>
      <c r="M34" s="89">
        <f>'PROJETO'!E10</f>
        <v/>
      </c>
      <c r="N34" s="89">
        <f>'PROJETO'!E11</f>
        <v/>
      </c>
      <c r="O34" s="89">
        <f>'PROJETO'!E12</f>
        <v/>
      </c>
      <c r="P34" s="89">
        <f>'PROJETO'!E13</f>
        <v/>
      </c>
      <c r="Q34" s="89">
        <f>'PROJETO'!E14</f>
        <v/>
      </c>
      <c r="R34" s="89">
        <f>'PROJETO'!E15</f>
        <v/>
      </c>
      <c r="S34" s="89">
        <f>'PROJETO'!E16</f>
        <v/>
      </c>
      <c r="T34" s="89">
        <f>'PROJETO'!E17</f>
        <v/>
      </c>
      <c r="U34" s="89">
        <f>'PROJETO'!E18</f>
        <v/>
      </c>
      <c r="V34" s="89">
        <f>'PROJETO'!E19</f>
        <v/>
      </c>
      <c r="W34" s="89">
        <f>'PROJETO'!E20</f>
        <v/>
      </c>
      <c r="X34" s="89">
        <f>'PROJETO'!E21</f>
        <v/>
      </c>
      <c r="Y34" s="89">
        <f>'PROJETO'!E22</f>
        <v/>
      </c>
      <c r="Z34" s="89">
        <f>'PROJETO'!E23</f>
        <v/>
      </c>
      <c r="AA34" s="89">
        <f>'PROJETO'!E24</f>
        <v/>
      </c>
      <c r="AB34" s="89">
        <f>'PROJETO'!E25</f>
        <v/>
      </c>
      <c r="AC34" s="89">
        <f>'PROJETO'!E26</f>
        <v/>
      </c>
      <c r="AD34" s="89">
        <f>'PROJETO'!E27</f>
        <v/>
      </c>
      <c r="AE34" s="89">
        <f>'PROJETO'!E28</f>
        <v/>
      </c>
      <c r="AF34" s="89">
        <f>'PROJETO'!E29</f>
        <v/>
      </c>
      <c r="AG34" s="89">
        <f>'PROJETO'!E30</f>
        <v/>
      </c>
      <c r="AH34" s="89">
        <f>'PROJETO'!E31</f>
        <v/>
      </c>
      <c r="AI34" s="89">
        <f>'PROJETO'!E32</f>
        <v/>
      </c>
      <c r="AJ34" s="89">
        <f>'PROJETO'!E33</f>
        <v/>
      </c>
      <c r="AK34" s="89">
        <f>'PROJETO'!E34</f>
        <v/>
      </c>
      <c r="AL34" s="89">
        <f>'PROJETO'!E35</f>
        <v/>
      </c>
      <c r="AM34" s="89">
        <f>'PROJETO'!E36</f>
        <v/>
      </c>
      <c r="AN34" s="89">
        <f>'PROJETO'!E37</f>
        <v/>
      </c>
      <c r="AO34" s="89">
        <f>'PROJETO'!E38</f>
        <v/>
      </c>
      <c r="AP34" s="89">
        <f>'PROJETO'!E39</f>
        <v/>
      </c>
      <c r="AQ34" s="89">
        <f>'PROJETO'!E40</f>
        <v/>
      </c>
      <c r="AR34" s="89">
        <f>'PROJETO'!E41</f>
        <v/>
      </c>
      <c r="AS34" s="89">
        <f>'PROJETO'!E42</f>
        <v/>
      </c>
      <c r="AT34" s="89">
        <f>'PROJETO'!E43</f>
        <v/>
      </c>
      <c r="AU34" s="89">
        <f>'PROJETO'!E44</f>
        <v/>
      </c>
      <c r="AV34" s="89">
        <f>'PROJETO'!E45</f>
        <v/>
      </c>
      <c r="AW34" s="89">
        <f>'PROJETO'!E46</f>
        <v/>
      </c>
      <c r="AX34" s="89">
        <f>'PROJETO'!E47</f>
        <v/>
      </c>
      <c r="AY34" s="89">
        <f>'PROJETO'!E48</f>
        <v/>
      </c>
      <c r="AZ34" s="89">
        <f>'PROJETO'!E49</f>
        <v/>
      </c>
      <c r="BA34" s="89">
        <f>'PROJETO'!E50</f>
        <v/>
      </c>
      <c r="BB34" s="89">
        <f>'PROJETO'!E51</f>
        <v/>
      </c>
      <c r="BC34" s="89">
        <f>'PROJETO'!E52</f>
        <v/>
      </c>
      <c r="BD34" s="89">
        <f>'PROJETO'!E53</f>
        <v/>
      </c>
      <c r="BE34" s="89">
        <f>'PROJETO'!E54</f>
        <v/>
      </c>
      <c r="BF34" s="89">
        <f>'PROJETO'!E55</f>
        <v/>
      </c>
      <c r="BG34" s="89">
        <f>'PROJETO'!E56</f>
        <v/>
      </c>
      <c r="BH34" s="89">
        <f>'PROJETO'!E57</f>
        <v/>
      </c>
      <c r="BI34" s="89">
        <f>'PROJETO'!E58</f>
        <v/>
      </c>
      <c r="BJ34" s="89">
        <f>'PROJETO'!E59</f>
        <v/>
      </c>
      <c r="BK34" s="89">
        <f>'PROJETO'!E60</f>
        <v/>
      </c>
      <c r="BL34" s="89">
        <f>'PROJETO'!E61</f>
        <v/>
      </c>
      <c r="BM34" s="89">
        <f>'PROJETO'!E62</f>
        <v/>
      </c>
      <c r="BN34" s="89">
        <f>'PROJETO'!E63</f>
        <v/>
      </c>
      <c r="BO34" s="89">
        <f>'PROJETO'!E64</f>
        <v/>
      </c>
      <c r="BP34" s="89">
        <f>'PROJETO'!E65</f>
        <v/>
      </c>
      <c r="BQ34" s="89">
        <f>'PROJETO'!E66</f>
        <v/>
      </c>
      <c r="BR34" s="89">
        <f>'PROJETO'!E67</f>
        <v/>
      </c>
      <c r="BS34" s="89">
        <f>'PROJETO'!E68</f>
        <v/>
      </c>
      <c r="BT34" s="89">
        <f>'PROJETO'!E69</f>
        <v/>
      </c>
      <c r="BU34" s="89">
        <f>'PROJETO'!E70</f>
        <v/>
      </c>
      <c r="BV34" s="89">
        <f>'PROJETO'!E71</f>
        <v/>
      </c>
      <c r="BW34" s="89">
        <f>'PROJETO'!E72</f>
        <v/>
      </c>
      <c r="BX34" s="89">
        <f>'PROJETO'!E73</f>
        <v/>
      </c>
      <c r="BY34" s="89">
        <f>'PROJETO'!E74</f>
        <v/>
      </c>
      <c r="BZ34" s="89">
        <f>'PROJETO'!E75</f>
        <v/>
      </c>
      <c r="CA34" s="89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2">
        <f>'REV. ACAB'!$K$5</f>
        <v/>
      </c>
      <c r="E36" s="49">
        <f>SUM(H36:CA36)</f>
        <v/>
      </c>
      <c r="F36" s="49">
        <f>IF(D36="","",D36-E36)</f>
        <v/>
      </c>
      <c r="H36" s="89">
        <f>'REV. ACAB'!E5</f>
        <v/>
      </c>
      <c r="I36" s="89">
        <f>'REV. ACAB'!E6</f>
        <v/>
      </c>
      <c r="J36" s="89">
        <f>'REV. ACAB'!E7</f>
        <v/>
      </c>
      <c r="K36" s="89">
        <f>'REV. ACAB'!E8</f>
        <v/>
      </c>
      <c r="L36" s="89">
        <f>'REV. ACAB'!E9</f>
        <v/>
      </c>
      <c r="M36" s="89">
        <f>'REV. ACAB'!E10</f>
        <v/>
      </c>
      <c r="N36" s="89">
        <f>'REV. ACAB'!E11</f>
        <v/>
      </c>
      <c r="O36" s="89">
        <f>'REV. ACAB'!E12</f>
        <v/>
      </c>
      <c r="P36" s="89">
        <f>'REV. ACAB'!E13</f>
        <v/>
      </c>
      <c r="Q36" s="89">
        <f>'REV. ACAB'!E14</f>
        <v/>
      </c>
      <c r="R36" s="89">
        <f>'REV. ACAB'!E15</f>
        <v/>
      </c>
      <c r="S36" s="89">
        <f>'REV. ACAB'!E16</f>
        <v/>
      </c>
      <c r="T36" s="89">
        <f>'REV. ACAB'!E17</f>
        <v/>
      </c>
      <c r="U36" s="89">
        <f>'REV. ACAB'!E18</f>
        <v/>
      </c>
      <c r="V36" s="89">
        <f>'REV. ACAB'!E19</f>
        <v/>
      </c>
      <c r="W36" s="89">
        <f>'REV. ACAB'!E20</f>
        <v/>
      </c>
      <c r="X36" s="89">
        <f>'REV. ACAB'!E21</f>
        <v/>
      </c>
      <c r="Y36" s="89">
        <f>'REV. ACAB'!E22</f>
        <v/>
      </c>
      <c r="Z36" s="89">
        <f>'REV. ACAB'!E23</f>
        <v/>
      </c>
      <c r="AA36" s="89">
        <f>'REV. ACAB'!E24</f>
        <v/>
      </c>
      <c r="AB36" s="89">
        <f>'REV. ACAB'!E25</f>
        <v/>
      </c>
      <c r="AC36" s="89">
        <f>'REV. ACAB'!E26</f>
        <v/>
      </c>
      <c r="AD36" s="89">
        <f>'REV. ACAB'!E27</f>
        <v/>
      </c>
      <c r="AE36" s="89">
        <f>'REV. ACAB'!E28</f>
        <v/>
      </c>
      <c r="AF36" s="89">
        <f>'REV. ACAB'!E29</f>
        <v/>
      </c>
      <c r="AG36" s="89">
        <f>'REV. ACAB'!E30</f>
        <v/>
      </c>
      <c r="AH36" s="89">
        <f>'REV. ACAB'!E31</f>
        <v/>
      </c>
      <c r="AI36" s="89">
        <f>'REV. ACAB'!E32</f>
        <v/>
      </c>
      <c r="AJ36" s="89">
        <f>'REV. ACAB'!E33</f>
        <v/>
      </c>
      <c r="AK36" s="89">
        <f>'REV. ACAB'!E34</f>
        <v/>
      </c>
      <c r="AL36" s="89">
        <f>'REV. ACAB'!E35</f>
        <v/>
      </c>
      <c r="AM36" s="89">
        <f>'REV. ACAB'!E36</f>
        <v/>
      </c>
      <c r="AN36" s="89">
        <f>'REV. ACAB'!E37</f>
        <v/>
      </c>
      <c r="AO36" s="89">
        <f>'REV. ACAB'!E38</f>
        <v/>
      </c>
      <c r="AP36" s="89">
        <f>'REV. ACAB'!E39</f>
        <v/>
      </c>
      <c r="AQ36" s="89">
        <f>'REV. ACAB'!E40</f>
        <v/>
      </c>
      <c r="AR36" s="89">
        <f>'REV. ACAB'!E41</f>
        <v/>
      </c>
      <c r="AS36" s="89">
        <f>'REV. ACAB'!E42</f>
        <v/>
      </c>
      <c r="AT36" s="89">
        <f>'REV. ACAB'!E43</f>
        <v/>
      </c>
      <c r="AU36" s="89">
        <f>'REV. ACAB'!E44</f>
        <v/>
      </c>
      <c r="AV36" s="89">
        <f>'REV. ACAB'!E45</f>
        <v/>
      </c>
      <c r="AW36" s="89">
        <f>'REV. ACAB'!E46</f>
        <v/>
      </c>
      <c r="AX36" s="89">
        <f>'REV. ACAB'!E47</f>
        <v/>
      </c>
      <c r="AY36" s="89">
        <f>'REV. ACAB'!E48</f>
        <v/>
      </c>
      <c r="AZ36" s="89">
        <f>'REV. ACAB'!E49</f>
        <v/>
      </c>
      <c r="BA36" s="89">
        <f>'REV. ACAB'!E50</f>
        <v/>
      </c>
      <c r="BB36" s="89">
        <f>'REV. ACAB'!E51</f>
        <v/>
      </c>
      <c r="BC36" s="89">
        <f>'REV. ACAB'!E52</f>
        <v/>
      </c>
      <c r="BD36" s="89">
        <f>'REV. ACAB'!E53</f>
        <v/>
      </c>
      <c r="BE36" s="89">
        <f>'REV. ACAB'!E54</f>
        <v/>
      </c>
      <c r="BF36" s="89">
        <f>'REV. ACAB'!E55</f>
        <v/>
      </c>
      <c r="BG36" s="89">
        <f>'REV. ACAB'!E56</f>
        <v/>
      </c>
      <c r="BH36" s="89">
        <f>'REV. ACAB'!E57</f>
        <v/>
      </c>
      <c r="BI36" s="89">
        <f>'REV. ACAB'!E58</f>
        <v/>
      </c>
      <c r="BJ36" s="89">
        <f>'REV. ACAB'!E59</f>
        <v/>
      </c>
      <c r="BK36" s="89">
        <f>'REV. ACAB'!E60</f>
        <v/>
      </c>
      <c r="BL36" s="89">
        <f>'REV. ACAB'!E61</f>
        <v/>
      </c>
      <c r="BM36" s="89">
        <f>'REV. ACAB'!E62</f>
        <v/>
      </c>
      <c r="BN36" s="89">
        <f>'REV. ACAB'!E63</f>
        <v/>
      </c>
      <c r="BO36" s="89">
        <f>'REV. ACAB'!E64</f>
        <v/>
      </c>
      <c r="BP36" s="89">
        <f>'REV. ACAB'!E65</f>
        <v/>
      </c>
      <c r="BQ36" s="89">
        <f>'REV. ACAB'!E66</f>
        <v/>
      </c>
      <c r="BR36" s="89">
        <f>'REV. ACAB'!E67</f>
        <v/>
      </c>
      <c r="BS36" s="89">
        <f>'REV. ACAB'!E68</f>
        <v/>
      </c>
      <c r="BT36" s="89">
        <f>'REV. ACAB'!E69</f>
        <v/>
      </c>
      <c r="BU36" s="89">
        <f>'REV. ACAB'!E70</f>
        <v/>
      </c>
      <c r="BV36" s="89">
        <f>'REV. ACAB'!E71</f>
        <v/>
      </c>
      <c r="BW36" s="89">
        <f>'REV. ACAB'!E72</f>
        <v/>
      </c>
      <c r="BX36" s="89">
        <f>'REV. ACAB'!E73</f>
        <v/>
      </c>
      <c r="BY36" s="89">
        <f>'REV. ACAB'!E74</f>
        <v/>
      </c>
      <c r="BZ36" s="89">
        <f>'REV. ACAB'!E75</f>
        <v/>
      </c>
      <c r="CA36" s="89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2">
        <f>'REV. PISOS'!$K$5</f>
        <v/>
      </c>
      <c r="E37" s="49">
        <f>SUM(H37:CA37)</f>
        <v/>
      </c>
      <c r="F37" s="49">
        <f>IF(D37="","",D37-E37)</f>
        <v/>
      </c>
      <c r="H37" s="89">
        <f>'REV. PISOS'!E5</f>
        <v/>
      </c>
      <c r="I37" s="89">
        <f>'REV. PISOS'!E6</f>
        <v/>
      </c>
      <c r="J37" s="89">
        <f>'REV. PISOS'!E7</f>
        <v/>
      </c>
      <c r="K37" s="89">
        <f>'REV. PISOS'!E8</f>
        <v/>
      </c>
      <c r="L37" s="89">
        <f>'REV. PISOS'!E9</f>
        <v/>
      </c>
      <c r="M37" s="89">
        <f>'REV. PISOS'!E10</f>
        <v/>
      </c>
      <c r="N37" s="89">
        <f>'REV. PISOS'!E11</f>
        <v/>
      </c>
      <c r="O37" s="89">
        <f>'REV. PISOS'!E12</f>
        <v/>
      </c>
      <c r="P37" s="89">
        <f>'REV. PISOS'!E13</f>
        <v/>
      </c>
      <c r="Q37" s="89">
        <f>'REV. PISOS'!E14</f>
        <v/>
      </c>
      <c r="R37" s="89">
        <f>'REV. PISOS'!E15</f>
        <v/>
      </c>
      <c r="S37" s="89">
        <f>'REV. PISOS'!E16</f>
        <v/>
      </c>
      <c r="T37" s="89">
        <f>'REV. PISOS'!E17</f>
        <v/>
      </c>
      <c r="U37" s="89">
        <f>'REV. PISOS'!E18</f>
        <v/>
      </c>
      <c r="V37" s="89">
        <f>'REV. PISOS'!E19</f>
        <v/>
      </c>
      <c r="W37" s="89">
        <f>'REV. PISOS'!E20</f>
        <v/>
      </c>
      <c r="X37" s="89">
        <f>'REV. PISOS'!E21</f>
        <v/>
      </c>
      <c r="Y37" s="89">
        <f>'REV. PISOS'!E22</f>
        <v/>
      </c>
      <c r="Z37" s="89">
        <f>'REV. PISOS'!E23</f>
        <v/>
      </c>
      <c r="AA37" s="89">
        <f>'REV. PISOS'!E24</f>
        <v/>
      </c>
      <c r="AB37" s="89">
        <f>'REV. PISOS'!E25</f>
        <v/>
      </c>
      <c r="AC37" s="89">
        <f>'REV. PISOS'!E26</f>
        <v/>
      </c>
      <c r="AD37" s="89">
        <f>'REV. PISOS'!E27</f>
        <v/>
      </c>
      <c r="AE37" s="89">
        <f>'REV. PISOS'!E28</f>
        <v/>
      </c>
      <c r="AF37" s="89">
        <f>'REV. PISOS'!E29</f>
        <v/>
      </c>
      <c r="AG37" s="89">
        <f>'REV. PISOS'!E30</f>
        <v/>
      </c>
      <c r="AH37" s="89">
        <f>'REV. PISOS'!E31</f>
        <v/>
      </c>
      <c r="AI37" s="89">
        <f>'REV. PISOS'!E32</f>
        <v/>
      </c>
      <c r="AJ37" s="89">
        <f>'REV. PISOS'!E33</f>
        <v/>
      </c>
      <c r="AK37" s="89">
        <f>'REV. PISOS'!E34</f>
        <v/>
      </c>
      <c r="AL37" s="89">
        <f>'REV. PISOS'!E35</f>
        <v/>
      </c>
      <c r="AM37" s="89">
        <f>'REV. PISOS'!E36</f>
        <v/>
      </c>
      <c r="AN37" s="89">
        <f>'REV. PISOS'!E37</f>
        <v/>
      </c>
      <c r="AO37" s="89">
        <f>'REV. PISOS'!E38</f>
        <v/>
      </c>
      <c r="AP37" s="89">
        <f>'REV. PISOS'!E39</f>
        <v/>
      </c>
      <c r="AQ37" s="89">
        <f>'REV. PISOS'!E40</f>
        <v/>
      </c>
      <c r="AR37" s="89">
        <f>'REV. PISOS'!E41</f>
        <v/>
      </c>
      <c r="AS37" s="89">
        <f>'REV. PISOS'!E42</f>
        <v/>
      </c>
      <c r="AT37" s="89">
        <f>'REV. PISOS'!E43</f>
        <v/>
      </c>
      <c r="AU37" s="89">
        <f>'REV. PISOS'!E44</f>
        <v/>
      </c>
      <c r="AV37" s="89">
        <f>'REV. PISOS'!E45</f>
        <v/>
      </c>
      <c r="AW37" s="89">
        <f>'REV. PISOS'!E46</f>
        <v/>
      </c>
      <c r="AX37" s="89">
        <f>'REV. PISOS'!E47</f>
        <v/>
      </c>
      <c r="AY37" s="89">
        <f>'REV. PISOS'!E48</f>
        <v/>
      </c>
      <c r="AZ37" s="89">
        <f>'REV. PISOS'!E49</f>
        <v/>
      </c>
      <c r="BA37" s="89">
        <f>'REV. PISOS'!E50</f>
        <v/>
      </c>
      <c r="BB37" s="89">
        <f>'REV. PISOS'!E51</f>
        <v/>
      </c>
      <c r="BC37" s="89">
        <f>'REV. PISOS'!E52</f>
        <v/>
      </c>
      <c r="BD37" s="89">
        <f>'REV. PISOS'!E53</f>
        <v/>
      </c>
      <c r="BE37" s="89">
        <f>'REV. PISOS'!E54</f>
        <v/>
      </c>
      <c r="BF37" s="89">
        <f>'REV. PISOS'!E55</f>
        <v/>
      </c>
      <c r="BG37" s="89">
        <f>'REV. PISOS'!E56</f>
        <v/>
      </c>
      <c r="BH37" s="89">
        <f>'REV. PISOS'!E57</f>
        <v/>
      </c>
      <c r="BI37" s="89">
        <f>'REV. PISOS'!E58</f>
        <v/>
      </c>
      <c r="BJ37" s="89">
        <f>'REV. PISOS'!E59</f>
        <v/>
      </c>
      <c r="BK37" s="89">
        <f>'REV. PISOS'!E60</f>
        <v/>
      </c>
      <c r="BL37" s="89">
        <f>'REV. PISOS'!E61</f>
        <v/>
      </c>
      <c r="BM37" s="89">
        <f>'REV. PISOS'!E62</f>
        <v/>
      </c>
      <c r="BN37" s="89">
        <f>'REV. PISOS'!E63</f>
        <v/>
      </c>
      <c r="BO37" s="89">
        <f>'REV. PISOS'!E64</f>
        <v/>
      </c>
      <c r="BP37" s="89">
        <f>'REV. PISOS'!E65</f>
        <v/>
      </c>
      <c r="BQ37" s="89">
        <f>'REV. PISOS'!E66</f>
        <v/>
      </c>
      <c r="BR37" s="89">
        <f>'REV. PISOS'!E67</f>
        <v/>
      </c>
      <c r="BS37" s="89">
        <f>'REV. PISOS'!E68</f>
        <v/>
      </c>
      <c r="BT37" s="89">
        <f>'REV. PISOS'!E69</f>
        <v/>
      </c>
      <c r="BU37" s="89">
        <f>'REV. PISOS'!E70</f>
        <v/>
      </c>
      <c r="BV37" s="89">
        <f>'REV. PISOS'!E71</f>
        <v/>
      </c>
      <c r="BW37" s="89">
        <f>'REV. PISOS'!E72</f>
        <v/>
      </c>
      <c r="BX37" s="89">
        <f>'REV. PISOS'!E73</f>
        <v/>
      </c>
      <c r="BY37" s="89">
        <f>'REV. PISOS'!E74</f>
        <v/>
      </c>
      <c r="BZ37" s="89">
        <f>'REV. PISOS'!E75</f>
        <v/>
      </c>
      <c r="CA37" s="89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2">
        <f>'REV. PAREDE'!$K$5</f>
        <v/>
      </c>
      <c r="E38" s="49">
        <f>SUM(H38:CA38)</f>
        <v/>
      </c>
      <c r="F38" s="49">
        <f>IF(D38="","",D38-E38)</f>
        <v/>
      </c>
      <c r="H38" s="89">
        <f>'REV. PAREDE'!E5</f>
        <v/>
      </c>
      <c r="I38" s="89">
        <f>'REV. PAREDE'!E6</f>
        <v/>
      </c>
      <c r="J38" s="89">
        <f>'REV. PAREDE'!E7</f>
        <v/>
      </c>
      <c r="K38" s="89">
        <f>'REV. PAREDE'!E8</f>
        <v/>
      </c>
      <c r="L38" s="89">
        <f>'REV. PAREDE'!E9</f>
        <v/>
      </c>
      <c r="M38" s="89">
        <f>'REV. PAREDE'!E10</f>
        <v/>
      </c>
      <c r="N38" s="89">
        <f>'REV. PAREDE'!E11</f>
        <v/>
      </c>
      <c r="O38" s="89">
        <f>'REV. PAREDE'!E12</f>
        <v/>
      </c>
      <c r="P38" s="89">
        <f>'REV. PAREDE'!E13</f>
        <v/>
      </c>
      <c r="Q38" s="89">
        <f>'REV. PAREDE'!E14</f>
        <v/>
      </c>
      <c r="R38" s="89">
        <f>'REV. PAREDE'!E15</f>
        <v/>
      </c>
      <c r="S38" s="89">
        <f>'REV. PAREDE'!E16</f>
        <v/>
      </c>
      <c r="T38" s="89">
        <f>'REV. PAREDE'!E17</f>
        <v/>
      </c>
      <c r="U38" s="89">
        <f>'REV. PAREDE'!E18</f>
        <v/>
      </c>
      <c r="V38" s="89">
        <f>'REV. PAREDE'!E19</f>
        <v/>
      </c>
      <c r="W38" s="89">
        <f>'REV. PAREDE'!E20</f>
        <v/>
      </c>
      <c r="X38" s="89">
        <f>'REV. PAREDE'!E21</f>
        <v/>
      </c>
      <c r="Y38" s="89">
        <f>'REV. PAREDE'!E22</f>
        <v/>
      </c>
      <c r="Z38" s="89">
        <f>'REV. PAREDE'!E23</f>
        <v/>
      </c>
      <c r="AA38" s="89">
        <f>'REV. PAREDE'!E24</f>
        <v/>
      </c>
      <c r="AB38" s="89">
        <f>'REV. PAREDE'!E25</f>
        <v/>
      </c>
      <c r="AC38" s="89">
        <f>'REV. PAREDE'!E26</f>
        <v/>
      </c>
      <c r="AD38" s="89">
        <f>'REV. PAREDE'!E27</f>
        <v/>
      </c>
      <c r="AE38" s="89">
        <f>'REV. PAREDE'!E28</f>
        <v/>
      </c>
      <c r="AF38" s="89">
        <f>'REV. PAREDE'!E29</f>
        <v/>
      </c>
      <c r="AG38" s="89">
        <f>'REV. PAREDE'!E30</f>
        <v/>
      </c>
      <c r="AH38" s="89">
        <f>'REV. PAREDE'!E31</f>
        <v/>
      </c>
      <c r="AI38" s="89">
        <f>'REV. PAREDE'!E32</f>
        <v/>
      </c>
      <c r="AJ38" s="89">
        <f>'REV. PAREDE'!E33</f>
        <v/>
      </c>
      <c r="AK38" s="89">
        <f>'REV. PAREDE'!E34</f>
        <v/>
      </c>
      <c r="AL38" s="89">
        <f>'REV. PAREDE'!E35</f>
        <v/>
      </c>
      <c r="AM38" s="89">
        <f>'REV. PAREDE'!E36</f>
        <v/>
      </c>
      <c r="AN38" s="89">
        <f>'REV. PAREDE'!E37</f>
        <v/>
      </c>
      <c r="AO38" s="89">
        <f>'REV. PAREDE'!E38</f>
        <v/>
      </c>
      <c r="AP38" s="89">
        <f>'REV. PAREDE'!E39</f>
        <v/>
      </c>
      <c r="AQ38" s="89">
        <f>'REV. PAREDE'!E40</f>
        <v/>
      </c>
      <c r="AR38" s="89">
        <f>'REV. PAREDE'!E41</f>
        <v/>
      </c>
      <c r="AS38" s="89">
        <f>'REV. PAREDE'!E42</f>
        <v/>
      </c>
      <c r="AT38" s="89">
        <f>'REV. PAREDE'!E43</f>
        <v/>
      </c>
      <c r="AU38" s="89">
        <f>'REV. PAREDE'!E44</f>
        <v/>
      </c>
      <c r="AV38" s="89">
        <f>'REV. PAREDE'!E45</f>
        <v/>
      </c>
      <c r="AW38" s="89">
        <f>'REV. PAREDE'!E46</f>
        <v/>
      </c>
      <c r="AX38" s="89">
        <f>'REV. PAREDE'!E47</f>
        <v/>
      </c>
      <c r="AY38" s="89">
        <f>'REV. PAREDE'!E48</f>
        <v/>
      </c>
      <c r="AZ38" s="89">
        <f>'REV. PAREDE'!E49</f>
        <v/>
      </c>
      <c r="BA38" s="89">
        <f>'REV. PAREDE'!E50</f>
        <v/>
      </c>
      <c r="BB38" s="89">
        <f>'REV. PAREDE'!E51</f>
        <v/>
      </c>
      <c r="BC38" s="89">
        <f>'REV. PAREDE'!E52</f>
        <v/>
      </c>
      <c r="BD38" s="89">
        <f>'REV. PAREDE'!E53</f>
        <v/>
      </c>
      <c r="BE38" s="89">
        <f>'REV. PAREDE'!E54</f>
        <v/>
      </c>
      <c r="BF38" s="89">
        <f>'REV. PAREDE'!E55</f>
        <v/>
      </c>
      <c r="BG38" s="89">
        <f>'REV. PAREDE'!E56</f>
        <v/>
      </c>
      <c r="BH38" s="89">
        <f>'REV. PAREDE'!E57</f>
        <v/>
      </c>
      <c r="BI38" s="89">
        <f>'REV. PAREDE'!E58</f>
        <v/>
      </c>
      <c r="BJ38" s="89">
        <f>'REV. PAREDE'!E59</f>
        <v/>
      </c>
      <c r="BK38" s="89">
        <f>'REV. PAREDE'!E60</f>
        <v/>
      </c>
      <c r="BL38" s="89">
        <f>'REV. PAREDE'!E61</f>
        <v/>
      </c>
      <c r="BM38" s="89">
        <f>'REV. PAREDE'!E62</f>
        <v/>
      </c>
      <c r="BN38" s="89">
        <f>'REV. PAREDE'!E63</f>
        <v/>
      </c>
      <c r="BO38" s="89">
        <f>'REV. PAREDE'!E64</f>
        <v/>
      </c>
      <c r="BP38" s="89">
        <f>'REV. PAREDE'!E65</f>
        <v/>
      </c>
      <c r="BQ38" s="89">
        <f>'REV. PAREDE'!E66</f>
        <v/>
      </c>
      <c r="BR38" s="89">
        <f>'REV. PAREDE'!E67</f>
        <v/>
      </c>
      <c r="BS38" s="89">
        <f>'REV. PAREDE'!E68</f>
        <v/>
      </c>
      <c r="BT38" s="89">
        <f>'REV. PAREDE'!E69</f>
        <v/>
      </c>
      <c r="BU38" s="89">
        <f>'REV. PAREDE'!E70</f>
        <v/>
      </c>
      <c r="BV38" s="89">
        <f>'REV. PAREDE'!E71</f>
        <v/>
      </c>
      <c r="BW38" s="89">
        <f>'REV. PAREDE'!E72</f>
        <v/>
      </c>
      <c r="BX38" s="89">
        <f>'REV. PAREDE'!E73</f>
        <v/>
      </c>
      <c r="BY38" s="89">
        <f>'REV. PAREDE'!E74</f>
        <v/>
      </c>
      <c r="BZ38" s="89">
        <f>'REV. PAREDE'!E75</f>
        <v/>
      </c>
      <c r="CA38" s="89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2">
        <f>'REV. FACHADA'!$K$5</f>
        <v/>
      </c>
      <c r="E39" s="49">
        <f>SUM(H39:CA39)</f>
        <v/>
      </c>
      <c r="F39" s="49">
        <f>IF(D39="","",D39-E39)</f>
        <v/>
      </c>
      <c r="H39" s="89">
        <f>'REV. FACHADA'!E5</f>
        <v/>
      </c>
      <c r="I39" s="89">
        <f>'REV. FACHADA'!E6</f>
        <v/>
      </c>
      <c r="J39" s="89">
        <f>'REV. FACHADA'!E7</f>
        <v/>
      </c>
      <c r="K39" s="89">
        <f>'REV. FACHADA'!E8</f>
        <v/>
      </c>
      <c r="L39" s="89">
        <f>'REV. FACHADA'!E9</f>
        <v/>
      </c>
      <c r="M39" s="89">
        <f>'REV. FACHADA'!E10</f>
        <v/>
      </c>
      <c r="N39" s="89">
        <f>'REV. FACHADA'!E11</f>
        <v/>
      </c>
      <c r="O39" s="89">
        <f>'REV. FACHADA'!E12</f>
        <v/>
      </c>
      <c r="P39" s="89">
        <f>'REV. FACHADA'!E13</f>
        <v/>
      </c>
      <c r="Q39" s="89">
        <f>'REV. FACHADA'!E14</f>
        <v/>
      </c>
      <c r="R39" s="89">
        <f>'REV. FACHADA'!E15</f>
        <v/>
      </c>
      <c r="S39" s="89">
        <f>'REV. FACHADA'!E16</f>
        <v/>
      </c>
      <c r="T39" s="89">
        <f>'REV. FACHADA'!E17</f>
        <v/>
      </c>
      <c r="U39" s="89">
        <f>'REV. FACHADA'!E18</f>
        <v/>
      </c>
      <c r="V39" s="89">
        <f>'REV. FACHADA'!E19</f>
        <v/>
      </c>
      <c r="W39" s="89">
        <f>'REV. FACHADA'!E20</f>
        <v/>
      </c>
      <c r="X39" s="89">
        <f>'REV. FACHADA'!E21</f>
        <v/>
      </c>
      <c r="Y39" s="89">
        <f>'REV. FACHADA'!E22</f>
        <v/>
      </c>
      <c r="Z39" s="89">
        <f>'REV. FACHADA'!E23</f>
        <v/>
      </c>
      <c r="AA39" s="89">
        <f>'REV. FACHADA'!E24</f>
        <v/>
      </c>
      <c r="AB39" s="89">
        <f>'REV. FACHADA'!E25</f>
        <v/>
      </c>
      <c r="AC39" s="89">
        <f>'REV. FACHADA'!E26</f>
        <v/>
      </c>
      <c r="AD39" s="89">
        <f>'REV. FACHADA'!E27</f>
        <v/>
      </c>
      <c r="AE39" s="89">
        <f>'REV. FACHADA'!E28</f>
        <v/>
      </c>
      <c r="AF39" s="89">
        <f>'REV. FACHADA'!E29</f>
        <v/>
      </c>
      <c r="AG39" s="89">
        <f>'REV. FACHADA'!E30</f>
        <v/>
      </c>
      <c r="AH39" s="89">
        <f>'REV. FACHADA'!E31</f>
        <v/>
      </c>
      <c r="AI39" s="89">
        <f>'REV. FACHADA'!E32</f>
        <v/>
      </c>
      <c r="AJ39" s="89">
        <f>'REV. FACHADA'!E33</f>
        <v/>
      </c>
      <c r="AK39" s="89">
        <f>'REV. FACHADA'!E34</f>
        <v/>
      </c>
      <c r="AL39" s="89">
        <f>'REV. FACHADA'!E35</f>
        <v/>
      </c>
      <c r="AM39" s="89">
        <f>'REV. FACHADA'!E36</f>
        <v/>
      </c>
      <c r="AN39" s="89">
        <f>'REV. FACHADA'!E37</f>
        <v/>
      </c>
      <c r="AO39" s="89">
        <f>'REV. FACHADA'!E38</f>
        <v/>
      </c>
      <c r="AP39" s="89">
        <f>'REV. FACHADA'!E39</f>
        <v/>
      </c>
      <c r="AQ39" s="89">
        <f>'REV. FACHADA'!E40</f>
        <v/>
      </c>
      <c r="AR39" s="89">
        <f>'REV. FACHADA'!E41</f>
        <v/>
      </c>
      <c r="AS39" s="89">
        <f>'REV. FACHADA'!E42</f>
        <v/>
      </c>
      <c r="AT39" s="89">
        <f>'REV. FACHADA'!E43</f>
        <v/>
      </c>
      <c r="AU39" s="89">
        <f>'REV. FACHADA'!E44</f>
        <v/>
      </c>
      <c r="AV39" s="89">
        <f>'REV. FACHADA'!E45</f>
        <v/>
      </c>
      <c r="AW39" s="89">
        <f>'REV. FACHADA'!E46</f>
        <v/>
      </c>
      <c r="AX39" s="89">
        <f>'REV. FACHADA'!E47</f>
        <v/>
      </c>
      <c r="AY39" s="89">
        <f>'REV. FACHADA'!E48</f>
        <v/>
      </c>
      <c r="AZ39" s="89">
        <f>'REV. FACHADA'!E49</f>
        <v/>
      </c>
      <c r="BA39" s="89">
        <f>'REV. FACHADA'!E50</f>
        <v/>
      </c>
      <c r="BB39" s="89">
        <f>'REV. FACHADA'!E51</f>
        <v/>
      </c>
      <c r="BC39" s="89">
        <f>'REV. FACHADA'!E52</f>
        <v/>
      </c>
      <c r="BD39" s="89">
        <f>'REV. FACHADA'!E53</f>
        <v/>
      </c>
      <c r="BE39" s="89">
        <f>'REV. FACHADA'!E54</f>
        <v/>
      </c>
      <c r="BF39" s="89">
        <f>'REV. FACHADA'!E55</f>
        <v/>
      </c>
      <c r="BG39" s="89">
        <f>'REV. FACHADA'!E56</f>
        <v/>
      </c>
      <c r="BH39" s="89">
        <f>'REV. FACHADA'!E57</f>
        <v/>
      </c>
      <c r="BI39" s="89">
        <f>'REV. FACHADA'!E58</f>
        <v/>
      </c>
      <c r="BJ39" s="89">
        <f>'REV. FACHADA'!E59</f>
        <v/>
      </c>
      <c r="BK39" s="89">
        <f>'REV. FACHADA'!E60</f>
        <v/>
      </c>
      <c r="BL39" s="89">
        <f>'REV. FACHADA'!E61</f>
        <v/>
      </c>
      <c r="BM39" s="89">
        <f>'REV. FACHADA'!E62</f>
        <v/>
      </c>
      <c r="BN39" s="89">
        <f>'REV. FACHADA'!E63</f>
        <v/>
      </c>
      <c r="BO39" s="89">
        <f>'REV. FACHADA'!E64</f>
        <v/>
      </c>
      <c r="BP39" s="89">
        <f>'REV. FACHADA'!E65</f>
        <v/>
      </c>
      <c r="BQ39" s="89">
        <f>'REV. FACHADA'!E66</f>
        <v/>
      </c>
      <c r="BR39" s="89">
        <f>'REV. FACHADA'!E67</f>
        <v/>
      </c>
      <c r="BS39" s="89">
        <f>'REV. FACHADA'!E68</f>
        <v/>
      </c>
      <c r="BT39" s="89">
        <f>'REV. FACHADA'!E69</f>
        <v/>
      </c>
      <c r="BU39" s="89">
        <f>'REV. FACHADA'!E70</f>
        <v/>
      </c>
      <c r="BV39" s="89">
        <f>'REV. FACHADA'!E71</f>
        <v/>
      </c>
      <c r="BW39" s="89">
        <f>'REV. FACHADA'!E72</f>
        <v/>
      </c>
      <c r="BX39" s="89">
        <f>'REV. FACHADA'!E73</f>
        <v/>
      </c>
      <c r="BY39" s="89">
        <f>'REV. FACHADA'!E74</f>
        <v/>
      </c>
      <c r="BZ39" s="89">
        <f>'REV. FACHADA'!E75</f>
        <v/>
      </c>
      <c r="CA39" s="89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2">
        <f>'SEGUROS'!$K$5</f>
        <v/>
      </c>
      <c r="E45" s="49">
        <f>SUM(H45:CA45)</f>
        <v/>
      </c>
      <c r="F45" s="49">
        <f>IF(D45="","",D45-E45)</f>
        <v/>
      </c>
      <c r="H45" s="89">
        <f>'SEGUROS'!E5</f>
        <v/>
      </c>
      <c r="I45" s="89">
        <f>'SEGUROS'!E6</f>
        <v/>
      </c>
      <c r="J45" s="89">
        <f>'SEGUROS'!E7</f>
        <v/>
      </c>
      <c r="K45" s="89">
        <f>'SEGUROS'!E8</f>
        <v/>
      </c>
      <c r="L45" s="89">
        <f>'SEGUROS'!E9</f>
        <v/>
      </c>
      <c r="M45" s="89">
        <f>'SEGUROS'!E10</f>
        <v/>
      </c>
      <c r="N45" s="89">
        <f>'SEGUROS'!E11</f>
        <v/>
      </c>
      <c r="O45" s="89">
        <f>'SEGUROS'!E12</f>
        <v/>
      </c>
      <c r="P45" s="89">
        <f>'SEGUROS'!E13</f>
        <v/>
      </c>
      <c r="Q45" s="89">
        <f>'SEGUROS'!E14</f>
        <v/>
      </c>
      <c r="R45" s="89">
        <f>'SEGUROS'!E15</f>
        <v/>
      </c>
      <c r="S45" s="89">
        <f>'SEGUROS'!E16</f>
        <v/>
      </c>
      <c r="T45" s="89">
        <f>'SEGUROS'!E17</f>
        <v/>
      </c>
      <c r="U45" s="89">
        <f>'SEGUROS'!E18</f>
        <v/>
      </c>
      <c r="V45" s="89">
        <f>'SEGUROS'!E19</f>
        <v/>
      </c>
      <c r="W45" s="89">
        <f>'SEGUROS'!E20</f>
        <v/>
      </c>
      <c r="X45" s="89">
        <f>'SEGUROS'!E21</f>
        <v/>
      </c>
      <c r="Y45" s="89">
        <f>'SEGUROS'!E22</f>
        <v/>
      </c>
      <c r="Z45" s="89">
        <f>'SEGUROS'!E23</f>
        <v/>
      </c>
      <c r="AA45" s="89">
        <f>'SEGUROS'!E24</f>
        <v/>
      </c>
      <c r="AB45" s="89">
        <f>'SEGUROS'!E25</f>
        <v/>
      </c>
      <c r="AC45" s="89">
        <f>'SEGUROS'!E26</f>
        <v/>
      </c>
      <c r="AD45" s="89">
        <f>'SEGUROS'!E27</f>
        <v/>
      </c>
      <c r="AE45" s="89">
        <f>'SEGUROS'!E28</f>
        <v/>
      </c>
      <c r="AF45" s="89">
        <f>'SEGUROS'!E29</f>
        <v/>
      </c>
      <c r="AG45" s="89">
        <f>'SEGUROS'!E30</f>
        <v/>
      </c>
      <c r="AH45" s="89">
        <f>'SEGUROS'!E31</f>
        <v/>
      </c>
      <c r="AI45" s="89">
        <f>'SEGUROS'!E32</f>
        <v/>
      </c>
      <c r="AJ45" s="89">
        <f>'SEGUROS'!E33</f>
        <v/>
      </c>
      <c r="AK45" s="89">
        <f>'SEGUROS'!E34</f>
        <v/>
      </c>
      <c r="AL45" s="89">
        <f>'SEGUROS'!E35</f>
        <v/>
      </c>
      <c r="AM45" s="89">
        <f>'SEGUROS'!E36</f>
        <v/>
      </c>
      <c r="AN45" s="89">
        <f>'SEGUROS'!E37</f>
        <v/>
      </c>
      <c r="AO45" s="89">
        <f>'SEGUROS'!E38</f>
        <v/>
      </c>
      <c r="AP45" s="89">
        <f>'SEGUROS'!E39</f>
        <v/>
      </c>
      <c r="AQ45" s="89">
        <f>'SEGUROS'!E40</f>
        <v/>
      </c>
      <c r="AR45" s="89">
        <f>'SEGUROS'!E41</f>
        <v/>
      </c>
      <c r="AS45" s="89">
        <f>'SEGUROS'!E42</f>
        <v/>
      </c>
      <c r="AT45" s="89">
        <f>'SEGUROS'!E43</f>
        <v/>
      </c>
      <c r="AU45" s="89">
        <f>'SEGUROS'!E44</f>
        <v/>
      </c>
      <c r="AV45" s="89">
        <f>'SEGUROS'!E45</f>
        <v/>
      </c>
      <c r="AW45" s="89">
        <f>'SEGUROS'!E46</f>
        <v/>
      </c>
      <c r="AX45" s="89">
        <f>'SEGUROS'!E47</f>
        <v/>
      </c>
      <c r="AY45" s="89">
        <f>'SEGUROS'!E48</f>
        <v/>
      </c>
      <c r="AZ45" s="89">
        <f>'SEGUROS'!E49</f>
        <v/>
      </c>
      <c r="BA45" s="89">
        <f>'SEGUROS'!E50</f>
        <v/>
      </c>
      <c r="BB45" s="89">
        <f>'SEGUROS'!E51</f>
        <v/>
      </c>
      <c r="BC45" s="89">
        <f>'SEGUROS'!E52</f>
        <v/>
      </c>
      <c r="BD45" s="89">
        <f>'SEGUROS'!E53</f>
        <v/>
      </c>
      <c r="BE45" s="89">
        <f>'SEGUROS'!E54</f>
        <v/>
      </c>
      <c r="BF45" s="89">
        <f>'SEGUROS'!E55</f>
        <v/>
      </c>
      <c r="BG45" s="89">
        <f>'SEGUROS'!E56</f>
        <v/>
      </c>
      <c r="BH45" s="89">
        <f>'SEGUROS'!E57</f>
        <v/>
      </c>
      <c r="BI45" s="89">
        <f>'SEGUROS'!E58</f>
        <v/>
      </c>
      <c r="BJ45" s="89">
        <f>'SEGUROS'!E59</f>
        <v/>
      </c>
      <c r="BK45" s="89">
        <f>'SEGUROS'!E60</f>
        <v/>
      </c>
      <c r="BL45" s="89">
        <f>'SEGUROS'!E61</f>
        <v/>
      </c>
      <c r="BM45" s="89">
        <f>'SEGUROS'!E62</f>
        <v/>
      </c>
      <c r="BN45" s="89">
        <f>'SEGUROS'!E63</f>
        <v/>
      </c>
      <c r="BO45" s="89">
        <f>'SEGUROS'!E64</f>
        <v/>
      </c>
      <c r="BP45" s="89">
        <f>'SEGUROS'!E65</f>
        <v/>
      </c>
      <c r="BQ45" s="89">
        <f>'SEGUROS'!E66</f>
        <v/>
      </c>
      <c r="BR45" s="89">
        <f>'SEGUROS'!E67</f>
        <v/>
      </c>
      <c r="BS45" s="89">
        <f>'SEGUROS'!E68</f>
        <v/>
      </c>
      <c r="BT45" s="89">
        <f>'SEGUROS'!E69</f>
        <v/>
      </c>
      <c r="BU45" s="89">
        <f>'SEGUROS'!E70</f>
        <v/>
      </c>
      <c r="BV45" s="89">
        <f>'SEGUROS'!E71</f>
        <v/>
      </c>
      <c r="BW45" s="89">
        <f>'SEGUROS'!E72</f>
        <v/>
      </c>
      <c r="BX45" s="89">
        <f>'SEGUROS'!E73</f>
        <v/>
      </c>
      <c r="BY45" s="89">
        <f>'SEGUROS'!E74</f>
        <v/>
      </c>
      <c r="BZ45" s="89">
        <f>'SEGUROS'!E75</f>
        <v/>
      </c>
      <c r="CA45" s="89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2">
        <f>'SERRALHERIA'!$K$5</f>
        <v/>
      </c>
      <c r="E46" s="49">
        <f>SUM(H46:CA46)</f>
        <v/>
      </c>
      <c r="F46" s="49">
        <f>IF(D46="","",D46-E46)</f>
        <v/>
      </c>
      <c r="H46" s="89">
        <f>'SERRALHERIA'!E5</f>
        <v/>
      </c>
      <c r="I46" s="89">
        <f>'SERRALHERIA'!E6</f>
        <v/>
      </c>
      <c r="J46" s="89">
        <f>'SERRALHERIA'!E7</f>
        <v/>
      </c>
      <c r="K46" s="89">
        <f>'SERRALHERIA'!E8</f>
        <v/>
      </c>
      <c r="L46" s="89">
        <f>'SERRALHERIA'!E9</f>
        <v/>
      </c>
      <c r="M46" s="89">
        <f>'SERRALHERIA'!E10</f>
        <v/>
      </c>
      <c r="N46" s="89">
        <f>'SERRALHERIA'!E11</f>
        <v/>
      </c>
      <c r="O46" s="89">
        <f>'SERRALHERIA'!E12</f>
        <v/>
      </c>
      <c r="P46" s="89">
        <f>'SERRALHERIA'!E13</f>
        <v/>
      </c>
      <c r="Q46" s="89">
        <f>'SERRALHERIA'!E14</f>
        <v/>
      </c>
      <c r="R46" s="89">
        <f>'SERRALHERIA'!E15</f>
        <v/>
      </c>
      <c r="S46" s="89">
        <f>'SERRALHERIA'!E16</f>
        <v/>
      </c>
      <c r="T46" s="89">
        <f>'SERRALHERIA'!E17</f>
        <v/>
      </c>
      <c r="U46" s="89">
        <f>'SERRALHERIA'!E18</f>
        <v/>
      </c>
      <c r="V46" s="89">
        <f>'SERRALHERIA'!E19</f>
        <v/>
      </c>
      <c r="W46" s="89">
        <f>'SERRALHERIA'!E20</f>
        <v/>
      </c>
      <c r="X46" s="89">
        <f>'SERRALHERIA'!E21</f>
        <v/>
      </c>
      <c r="Y46" s="89">
        <f>'SERRALHERIA'!E22</f>
        <v/>
      </c>
      <c r="Z46" s="89">
        <f>'SERRALHERIA'!E23</f>
        <v/>
      </c>
      <c r="AA46" s="89">
        <f>'SERRALHERIA'!E24</f>
        <v/>
      </c>
      <c r="AB46" s="89">
        <f>'SERRALHERIA'!E25</f>
        <v/>
      </c>
      <c r="AC46" s="89">
        <f>'SERRALHERIA'!E26</f>
        <v/>
      </c>
      <c r="AD46" s="89">
        <f>'SERRALHERIA'!E27</f>
        <v/>
      </c>
      <c r="AE46" s="89">
        <f>'SERRALHERIA'!E28</f>
        <v/>
      </c>
      <c r="AF46" s="89">
        <f>'SERRALHERIA'!E29</f>
        <v/>
      </c>
      <c r="AG46" s="89">
        <f>'SERRALHERIA'!E30</f>
        <v/>
      </c>
      <c r="AH46" s="89">
        <f>'SERRALHERIA'!E31</f>
        <v/>
      </c>
      <c r="AI46" s="89">
        <f>'SERRALHERIA'!E32</f>
        <v/>
      </c>
      <c r="AJ46" s="89">
        <f>'SERRALHERIA'!E33</f>
        <v/>
      </c>
      <c r="AK46" s="89">
        <f>'SERRALHERIA'!E34</f>
        <v/>
      </c>
      <c r="AL46" s="89">
        <f>'SERRALHERIA'!E35</f>
        <v/>
      </c>
      <c r="AM46" s="89">
        <f>'SERRALHERIA'!E36</f>
        <v/>
      </c>
      <c r="AN46" s="89">
        <f>'SERRALHERIA'!E37</f>
        <v/>
      </c>
      <c r="AO46" s="89">
        <f>'SERRALHERIA'!E38</f>
        <v/>
      </c>
      <c r="AP46" s="89">
        <f>'SERRALHERIA'!E39</f>
        <v/>
      </c>
      <c r="AQ46" s="89">
        <f>'SERRALHERIA'!E40</f>
        <v/>
      </c>
      <c r="AR46" s="89">
        <f>'SERRALHERIA'!E41</f>
        <v/>
      </c>
      <c r="AS46" s="89">
        <f>'SERRALHERIA'!E42</f>
        <v/>
      </c>
      <c r="AT46" s="89">
        <f>'SERRALHERIA'!E43</f>
        <v/>
      </c>
      <c r="AU46" s="89">
        <f>'SERRALHERIA'!E44</f>
        <v/>
      </c>
      <c r="AV46" s="89">
        <f>'SERRALHERIA'!E45</f>
        <v/>
      </c>
      <c r="AW46" s="89">
        <f>'SERRALHERIA'!E46</f>
        <v/>
      </c>
      <c r="AX46" s="89">
        <f>'SERRALHERIA'!E47</f>
        <v/>
      </c>
      <c r="AY46" s="89">
        <f>'SERRALHERIA'!E48</f>
        <v/>
      </c>
      <c r="AZ46" s="89">
        <f>'SERRALHERIA'!E49</f>
        <v/>
      </c>
      <c r="BA46" s="89">
        <f>'SERRALHERIA'!E50</f>
        <v/>
      </c>
      <c r="BB46" s="89">
        <f>'SERRALHERIA'!E51</f>
        <v/>
      </c>
      <c r="BC46" s="89">
        <f>'SERRALHERIA'!E52</f>
        <v/>
      </c>
      <c r="BD46" s="89">
        <f>'SERRALHERIA'!E53</f>
        <v/>
      </c>
      <c r="BE46" s="89">
        <f>'SERRALHERIA'!E54</f>
        <v/>
      </c>
      <c r="BF46" s="89">
        <f>'SERRALHERIA'!E55</f>
        <v/>
      </c>
      <c r="BG46" s="89">
        <f>'SERRALHERIA'!E56</f>
        <v/>
      </c>
      <c r="BH46" s="89">
        <f>'SERRALHERIA'!E57</f>
        <v/>
      </c>
      <c r="BI46" s="89">
        <f>'SERRALHERIA'!E58</f>
        <v/>
      </c>
      <c r="BJ46" s="89">
        <f>'SERRALHERIA'!E59</f>
        <v/>
      </c>
      <c r="BK46" s="89">
        <f>'SERRALHERIA'!E60</f>
        <v/>
      </c>
      <c r="BL46" s="89">
        <f>'SERRALHERIA'!E61</f>
        <v/>
      </c>
      <c r="BM46" s="89">
        <f>'SERRALHERIA'!E62</f>
        <v/>
      </c>
      <c r="BN46" s="89">
        <f>'SERRALHERIA'!E63</f>
        <v/>
      </c>
      <c r="BO46" s="89">
        <f>'SERRALHERIA'!E64</f>
        <v/>
      </c>
      <c r="BP46" s="89">
        <f>'SERRALHERIA'!E65</f>
        <v/>
      </c>
      <c r="BQ46" s="89">
        <f>'SERRALHERIA'!E66</f>
        <v/>
      </c>
      <c r="BR46" s="89">
        <f>'SERRALHERIA'!E67</f>
        <v/>
      </c>
      <c r="BS46" s="89">
        <f>'SERRALHERIA'!E68</f>
        <v/>
      </c>
      <c r="BT46" s="89">
        <f>'SERRALHERIA'!E69</f>
        <v/>
      </c>
      <c r="BU46" s="89">
        <f>'SERRALHERIA'!E70</f>
        <v/>
      </c>
      <c r="BV46" s="89">
        <f>'SERRALHERIA'!E71</f>
        <v/>
      </c>
      <c r="BW46" s="89">
        <f>'SERRALHERIA'!E72</f>
        <v/>
      </c>
      <c r="BX46" s="89">
        <f>'SERRALHERIA'!E73</f>
        <v/>
      </c>
      <c r="BY46" s="89">
        <f>'SERRALHERIA'!E74</f>
        <v/>
      </c>
      <c r="BZ46" s="89">
        <f>'SERRALHERIA'!E75</f>
        <v/>
      </c>
      <c r="CA46" s="89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2">
        <f>'TAX. ADM'!$K$5</f>
        <v/>
      </c>
      <c r="E47" s="49">
        <f>SUM(H47:CA47)</f>
        <v/>
      </c>
      <c r="F47" s="49">
        <f>IF(D47="","",D47-E47)</f>
        <v/>
      </c>
      <c r="H47" s="89">
        <f>'TAX. ADM'!E5</f>
        <v/>
      </c>
      <c r="I47" s="89">
        <f>'TAX. ADM'!E6</f>
        <v/>
      </c>
      <c r="J47" s="89">
        <f>'TAX. ADM'!E7</f>
        <v/>
      </c>
      <c r="K47" s="89">
        <f>'TAX. ADM'!E8</f>
        <v/>
      </c>
      <c r="L47" s="89">
        <f>'TAX. ADM'!E9</f>
        <v/>
      </c>
      <c r="M47" s="89">
        <f>'TAX. ADM'!E10</f>
        <v/>
      </c>
      <c r="N47" s="89">
        <f>'TAX. ADM'!E11</f>
        <v/>
      </c>
      <c r="O47" s="89">
        <f>'TAX. ADM'!E12</f>
        <v/>
      </c>
      <c r="P47" s="89">
        <f>'TAX. ADM'!E13</f>
        <v/>
      </c>
      <c r="Q47" s="89">
        <f>'TAX. ADM'!E14</f>
        <v/>
      </c>
      <c r="R47" s="89">
        <f>'TAX. ADM'!E15</f>
        <v/>
      </c>
      <c r="S47" s="89">
        <f>'TAX. ADM'!E16</f>
        <v/>
      </c>
      <c r="T47" s="89">
        <f>'TAX. ADM'!E17</f>
        <v/>
      </c>
      <c r="U47" s="89">
        <f>'TAX. ADM'!E18</f>
        <v/>
      </c>
      <c r="V47" s="89">
        <f>'TAX. ADM'!E19</f>
        <v/>
      </c>
      <c r="W47" s="89">
        <f>'TAX. ADM'!E20</f>
        <v/>
      </c>
      <c r="X47" s="89">
        <f>'TAX. ADM'!E21</f>
        <v/>
      </c>
      <c r="Y47" s="89">
        <f>'TAX. ADM'!E22</f>
        <v/>
      </c>
      <c r="Z47" s="89">
        <f>'TAX. ADM'!E23</f>
        <v/>
      </c>
      <c r="AA47" s="89">
        <f>'TAX. ADM'!E24</f>
        <v/>
      </c>
      <c r="AB47" s="89">
        <f>'TAX. ADM'!E25</f>
        <v/>
      </c>
      <c r="AC47" s="89">
        <f>'TAX. ADM'!E26</f>
        <v/>
      </c>
      <c r="AD47" s="89">
        <f>'TAX. ADM'!E27</f>
        <v/>
      </c>
      <c r="AE47" s="89">
        <f>'TAX. ADM'!E28</f>
        <v/>
      </c>
      <c r="AF47" s="89">
        <f>'TAX. ADM'!E29</f>
        <v/>
      </c>
      <c r="AG47" s="89">
        <f>'TAX. ADM'!E30</f>
        <v/>
      </c>
      <c r="AH47" s="89">
        <f>'TAX. ADM'!E31</f>
        <v/>
      </c>
      <c r="AI47" s="89">
        <f>'TAX. ADM'!E32</f>
        <v/>
      </c>
      <c r="AJ47" s="89">
        <f>'TAX. ADM'!E33</f>
        <v/>
      </c>
      <c r="AK47" s="89">
        <f>'TAX. ADM'!E34</f>
        <v/>
      </c>
      <c r="AL47" s="89">
        <f>'TAX. ADM'!E35</f>
        <v/>
      </c>
      <c r="AM47" s="89">
        <f>'TAX. ADM'!E36</f>
        <v/>
      </c>
      <c r="AN47" s="89">
        <f>'TAX. ADM'!E37</f>
        <v/>
      </c>
      <c r="AO47" s="89">
        <f>'TAX. ADM'!E38</f>
        <v/>
      </c>
      <c r="AP47" s="89">
        <f>'TAX. ADM'!E39</f>
        <v/>
      </c>
      <c r="AQ47" s="89">
        <f>'TAX. ADM'!E40</f>
        <v/>
      </c>
      <c r="AR47" s="89">
        <f>'TAX. ADM'!E41</f>
        <v/>
      </c>
      <c r="AS47" s="89">
        <f>'TAX. ADM'!E42</f>
        <v/>
      </c>
      <c r="AT47" s="89">
        <f>'TAX. ADM'!E43</f>
        <v/>
      </c>
      <c r="AU47" s="89">
        <f>'TAX. ADM'!E44</f>
        <v/>
      </c>
      <c r="AV47" s="89">
        <f>'TAX. ADM'!E45</f>
        <v/>
      </c>
      <c r="AW47" s="89">
        <f>'TAX. ADM'!E46</f>
        <v/>
      </c>
      <c r="AX47" s="89">
        <f>'TAX. ADM'!E47</f>
        <v/>
      </c>
      <c r="AY47" s="89">
        <f>'TAX. ADM'!E48</f>
        <v/>
      </c>
      <c r="AZ47" s="89">
        <f>'TAX. ADM'!E49</f>
        <v/>
      </c>
      <c r="BA47" s="89">
        <f>'TAX. ADM'!E50</f>
        <v/>
      </c>
      <c r="BB47" s="89">
        <f>'TAX. ADM'!E51</f>
        <v/>
      </c>
      <c r="BC47" s="89">
        <f>'TAX. ADM'!E52</f>
        <v/>
      </c>
      <c r="BD47" s="89">
        <f>'TAX. ADM'!E53</f>
        <v/>
      </c>
      <c r="BE47" s="89">
        <f>'TAX. ADM'!E54</f>
        <v/>
      </c>
      <c r="BF47" s="89">
        <f>'TAX. ADM'!E55</f>
        <v/>
      </c>
      <c r="BG47" s="89">
        <f>'TAX. ADM'!E56</f>
        <v/>
      </c>
      <c r="BH47" s="89">
        <f>'TAX. ADM'!E57</f>
        <v/>
      </c>
      <c r="BI47" s="89">
        <f>'TAX. ADM'!E58</f>
        <v/>
      </c>
      <c r="BJ47" s="89">
        <f>'TAX. ADM'!E59</f>
        <v/>
      </c>
      <c r="BK47" s="89">
        <f>'TAX. ADM'!E60</f>
        <v/>
      </c>
      <c r="BL47" s="89">
        <f>'TAX. ADM'!E61</f>
        <v/>
      </c>
      <c r="BM47" s="89">
        <f>'TAX. ADM'!E62</f>
        <v/>
      </c>
      <c r="BN47" s="89">
        <f>'TAX. ADM'!E63</f>
        <v/>
      </c>
      <c r="BO47" s="89">
        <f>'TAX. ADM'!E64</f>
        <v/>
      </c>
      <c r="BP47" s="89">
        <f>'TAX. ADM'!E65</f>
        <v/>
      </c>
      <c r="BQ47" s="89">
        <f>'TAX. ADM'!E66</f>
        <v/>
      </c>
      <c r="BR47" s="89">
        <f>'TAX. ADM'!E67</f>
        <v/>
      </c>
      <c r="BS47" s="89">
        <f>'TAX. ADM'!E68</f>
        <v/>
      </c>
      <c r="BT47" s="89">
        <f>'TAX. ADM'!E69</f>
        <v/>
      </c>
      <c r="BU47" s="89">
        <f>'TAX. ADM'!E70</f>
        <v/>
      </c>
      <c r="BV47" s="89">
        <f>'TAX. ADM'!E71</f>
        <v/>
      </c>
      <c r="BW47" s="89">
        <f>'TAX. ADM'!E72</f>
        <v/>
      </c>
      <c r="BX47" s="89">
        <f>'TAX. ADM'!E73</f>
        <v/>
      </c>
      <c r="BY47" s="89">
        <f>'TAX. ADM'!E74</f>
        <v/>
      </c>
      <c r="BZ47" s="89">
        <f>'TAX. ADM'!E75</f>
        <v/>
      </c>
      <c r="CA47" s="89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2">
        <f>'TERRAPLENAGEM'!$K$5</f>
        <v/>
      </c>
      <c r="E48" s="49">
        <f>SUM(H48:CA48)</f>
        <v/>
      </c>
      <c r="F48" s="49">
        <f>IF(D48="","",D48-E48)</f>
        <v/>
      </c>
      <c r="H48" s="89">
        <f>'TERRAPLENAGEM'!E5</f>
        <v/>
      </c>
      <c r="I48" s="89">
        <f>'TERRAPLENAGEM'!E6</f>
        <v/>
      </c>
      <c r="J48" s="89">
        <f>'TERRAPLENAGEM'!E7</f>
        <v/>
      </c>
      <c r="K48" s="89">
        <f>'TERRAPLENAGEM'!E8</f>
        <v/>
      </c>
      <c r="L48" s="89">
        <f>'TERRAPLENAGEM'!E9</f>
        <v/>
      </c>
      <c r="M48" s="89">
        <f>'TERRAPLENAGEM'!E10</f>
        <v/>
      </c>
      <c r="N48" s="89">
        <f>'TERRAPLENAGEM'!E11</f>
        <v/>
      </c>
      <c r="O48" s="89">
        <f>'TERRAPLENAGEM'!E12</f>
        <v/>
      </c>
      <c r="P48" s="89">
        <f>'TERRAPLENAGEM'!E13</f>
        <v/>
      </c>
      <c r="Q48" s="89">
        <f>'TERRAPLENAGEM'!E14</f>
        <v/>
      </c>
      <c r="R48" s="89">
        <f>'TERRAPLENAGEM'!E15</f>
        <v/>
      </c>
      <c r="S48" s="89">
        <f>'TERRAPLENAGEM'!E16</f>
        <v/>
      </c>
      <c r="T48" s="89">
        <f>'TERRAPLENAGEM'!E17</f>
        <v/>
      </c>
      <c r="U48" s="89">
        <f>'TERRAPLENAGEM'!E18</f>
        <v/>
      </c>
      <c r="V48" s="89">
        <f>'TERRAPLENAGEM'!E19</f>
        <v/>
      </c>
      <c r="W48" s="89">
        <f>'TERRAPLENAGEM'!E20</f>
        <v/>
      </c>
      <c r="X48" s="89">
        <f>'TERRAPLENAGEM'!E21</f>
        <v/>
      </c>
      <c r="Y48" s="89">
        <f>'TERRAPLENAGEM'!E22</f>
        <v/>
      </c>
      <c r="Z48" s="89">
        <f>'TERRAPLENAGEM'!E23</f>
        <v/>
      </c>
      <c r="AA48" s="89">
        <f>'TERRAPLENAGEM'!E24</f>
        <v/>
      </c>
      <c r="AB48" s="89">
        <f>'TERRAPLENAGEM'!E25</f>
        <v/>
      </c>
      <c r="AC48" s="89">
        <f>'TERRAPLENAGEM'!E26</f>
        <v/>
      </c>
      <c r="AD48" s="89">
        <f>'TERRAPLENAGEM'!E27</f>
        <v/>
      </c>
      <c r="AE48" s="89">
        <f>'TERRAPLENAGEM'!E28</f>
        <v/>
      </c>
      <c r="AF48" s="89">
        <f>'TERRAPLENAGEM'!E29</f>
        <v/>
      </c>
      <c r="AG48" s="89">
        <f>'TERRAPLENAGEM'!E30</f>
        <v/>
      </c>
      <c r="AH48" s="89">
        <f>'TERRAPLENAGEM'!E31</f>
        <v/>
      </c>
      <c r="AI48" s="89">
        <f>'TERRAPLENAGEM'!E32</f>
        <v/>
      </c>
      <c r="AJ48" s="89">
        <f>'TERRAPLENAGEM'!E33</f>
        <v/>
      </c>
      <c r="AK48" s="89">
        <f>'TERRAPLENAGEM'!E34</f>
        <v/>
      </c>
      <c r="AL48" s="89">
        <f>'TERRAPLENAGEM'!E35</f>
        <v/>
      </c>
      <c r="AM48" s="89">
        <f>'TERRAPLENAGEM'!E36</f>
        <v/>
      </c>
      <c r="AN48" s="89">
        <f>'TERRAPLENAGEM'!E37</f>
        <v/>
      </c>
      <c r="AO48" s="89">
        <f>'TERRAPLENAGEM'!E38</f>
        <v/>
      </c>
      <c r="AP48" s="89">
        <f>'TERRAPLENAGEM'!E39</f>
        <v/>
      </c>
      <c r="AQ48" s="89">
        <f>'TERRAPLENAGEM'!E40</f>
        <v/>
      </c>
      <c r="AR48" s="89">
        <f>'TERRAPLENAGEM'!E41</f>
        <v/>
      </c>
      <c r="AS48" s="89">
        <f>'TERRAPLENAGEM'!E42</f>
        <v/>
      </c>
      <c r="AT48" s="89">
        <f>'TERRAPLENAGEM'!E43</f>
        <v/>
      </c>
      <c r="AU48" s="89">
        <f>'TERRAPLENAGEM'!E44</f>
        <v/>
      </c>
      <c r="AV48" s="89">
        <f>'TERRAPLENAGEM'!E45</f>
        <v/>
      </c>
      <c r="AW48" s="89">
        <f>'TERRAPLENAGEM'!E46</f>
        <v/>
      </c>
      <c r="AX48" s="89">
        <f>'TERRAPLENAGEM'!E47</f>
        <v/>
      </c>
      <c r="AY48" s="89">
        <f>'TERRAPLENAGEM'!E48</f>
        <v/>
      </c>
      <c r="AZ48" s="89">
        <f>'TERRAPLENAGEM'!E49</f>
        <v/>
      </c>
      <c r="BA48" s="89">
        <f>'TERRAPLENAGEM'!E50</f>
        <v/>
      </c>
      <c r="BB48" s="89">
        <f>'TERRAPLENAGEM'!E51</f>
        <v/>
      </c>
      <c r="BC48" s="89">
        <f>'TERRAPLENAGEM'!E52</f>
        <v/>
      </c>
      <c r="BD48" s="89">
        <f>'TERRAPLENAGEM'!E53</f>
        <v/>
      </c>
      <c r="BE48" s="89">
        <f>'TERRAPLENAGEM'!E54</f>
        <v/>
      </c>
      <c r="BF48" s="89">
        <f>'TERRAPLENAGEM'!E55</f>
        <v/>
      </c>
      <c r="BG48" s="89">
        <f>'TERRAPLENAGEM'!E56</f>
        <v/>
      </c>
      <c r="BH48" s="89">
        <f>'TERRAPLENAGEM'!E57</f>
        <v/>
      </c>
      <c r="BI48" s="89">
        <f>'TERRAPLENAGEM'!E58</f>
        <v/>
      </c>
      <c r="BJ48" s="89">
        <f>'TERRAPLENAGEM'!E59</f>
        <v/>
      </c>
      <c r="BK48" s="89">
        <f>'TERRAPLENAGEM'!E60</f>
        <v/>
      </c>
      <c r="BL48" s="89">
        <f>'TERRAPLENAGEM'!E61</f>
        <v/>
      </c>
      <c r="BM48" s="89">
        <f>'TERRAPLENAGEM'!E62</f>
        <v/>
      </c>
      <c r="BN48" s="89">
        <f>'TERRAPLENAGEM'!E63</f>
        <v/>
      </c>
      <c r="BO48" s="89">
        <f>'TERRAPLENAGEM'!E64</f>
        <v/>
      </c>
      <c r="BP48" s="89">
        <f>'TERRAPLENAGEM'!E65</f>
        <v/>
      </c>
      <c r="BQ48" s="89">
        <f>'TERRAPLENAGEM'!E66</f>
        <v/>
      </c>
      <c r="BR48" s="89">
        <f>'TERRAPLENAGEM'!E67</f>
        <v/>
      </c>
      <c r="BS48" s="89">
        <f>'TERRAPLENAGEM'!E68</f>
        <v/>
      </c>
      <c r="BT48" s="89">
        <f>'TERRAPLENAGEM'!E69</f>
        <v/>
      </c>
      <c r="BU48" s="89">
        <f>'TERRAPLENAGEM'!E70</f>
        <v/>
      </c>
      <c r="BV48" s="89">
        <f>'TERRAPLENAGEM'!E71</f>
        <v/>
      </c>
      <c r="BW48" s="89">
        <f>'TERRAPLENAGEM'!E72</f>
        <v/>
      </c>
      <c r="BX48" s="89">
        <f>'TERRAPLENAGEM'!E73</f>
        <v/>
      </c>
      <c r="BY48" s="89">
        <f>'TERRAPLENAGEM'!E74</f>
        <v/>
      </c>
      <c r="BZ48" s="89">
        <f>'TERRAPLENAGEM'!E75</f>
        <v/>
      </c>
      <c r="CA48" s="89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2">
        <f>'TRANSPORTES'!$K$5</f>
        <v/>
      </c>
      <c r="E50" s="49">
        <f>SUM(H50:CA50)</f>
        <v/>
      </c>
      <c r="F50" s="49">
        <f>IF(D50="","",D50-E50)</f>
        <v/>
      </c>
      <c r="H50" s="89">
        <f>'TRANSPORTES'!E5</f>
        <v/>
      </c>
      <c r="I50" s="89">
        <f>'TRANSPORTES'!E6</f>
        <v/>
      </c>
      <c r="J50" s="89">
        <f>'TRANSPORTES'!E7</f>
        <v/>
      </c>
      <c r="K50" s="89">
        <f>'TRANSPORTES'!E8</f>
        <v/>
      </c>
      <c r="L50" s="89">
        <f>'TRANSPORTES'!E9</f>
        <v/>
      </c>
      <c r="M50" s="89">
        <f>'TRANSPORTES'!E10</f>
        <v/>
      </c>
      <c r="N50" s="89">
        <f>'TRANSPORTES'!E11</f>
        <v/>
      </c>
      <c r="O50" s="89">
        <f>'TRANSPORTES'!E12</f>
        <v/>
      </c>
      <c r="P50" s="89">
        <f>'TRANSPORTES'!E13</f>
        <v/>
      </c>
      <c r="Q50" s="89">
        <f>'TRANSPORTES'!E14</f>
        <v/>
      </c>
      <c r="R50" s="89">
        <f>'TRANSPORTES'!E15</f>
        <v/>
      </c>
      <c r="S50" s="89">
        <f>'TRANSPORTES'!E16</f>
        <v/>
      </c>
      <c r="T50" s="89">
        <f>'TRANSPORTES'!E17</f>
        <v/>
      </c>
      <c r="U50" s="89">
        <f>'TRANSPORTES'!E18</f>
        <v/>
      </c>
      <c r="V50" s="89">
        <f>'TRANSPORTES'!E19</f>
        <v/>
      </c>
      <c r="W50" s="89">
        <f>'TRANSPORTES'!E20</f>
        <v/>
      </c>
      <c r="X50" s="89">
        <f>'TRANSPORTES'!E21</f>
        <v/>
      </c>
      <c r="Y50" s="89">
        <f>'TRANSPORTES'!E22</f>
        <v/>
      </c>
      <c r="Z50" s="89">
        <f>'TRANSPORTES'!E23</f>
        <v/>
      </c>
      <c r="AA50" s="89">
        <f>'TRANSPORTES'!E24</f>
        <v/>
      </c>
      <c r="AB50" s="89">
        <f>'TRANSPORTES'!E25</f>
        <v/>
      </c>
      <c r="AC50" s="89">
        <f>'TRANSPORTES'!E26</f>
        <v/>
      </c>
      <c r="AD50" s="89">
        <f>'TRANSPORTES'!E27</f>
        <v/>
      </c>
      <c r="AE50" s="89">
        <f>'TRANSPORTES'!E28</f>
        <v/>
      </c>
      <c r="AF50" s="89">
        <f>'TRANSPORTES'!E29</f>
        <v/>
      </c>
      <c r="AG50" s="89">
        <f>'TRANSPORTES'!E30</f>
        <v/>
      </c>
      <c r="AH50" s="89">
        <f>'TRANSPORTES'!E31</f>
        <v/>
      </c>
      <c r="AI50" s="89">
        <f>'TRANSPORTES'!E32</f>
        <v/>
      </c>
      <c r="AJ50" s="89">
        <f>'TRANSPORTES'!E33</f>
        <v/>
      </c>
      <c r="AK50" s="89">
        <f>'TRANSPORTES'!E34</f>
        <v/>
      </c>
      <c r="AL50" s="89">
        <f>'TRANSPORTES'!E35</f>
        <v/>
      </c>
      <c r="AM50" s="89">
        <f>'TRANSPORTES'!E36</f>
        <v/>
      </c>
      <c r="AN50" s="89">
        <f>'TRANSPORTES'!E37</f>
        <v/>
      </c>
      <c r="AO50" s="89">
        <f>'TRANSPORTES'!E38</f>
        <v/>
      </c>
      <c r="AP50" s="89">
        <f>'TRANSPORTES'!E39</f>
        <v/>
      </c>
      <c r="AQ50" s="89">
        <f>'TRANSPORTES'!E40</f>
        <v/>
      </c>
      <c r="AR50" s="89">
        <f>'TRANSPORTES'!E41</f>
        <v/>
      </c>
      <c r="AS50" s="89">
        <f>'TRANSPORTES'!E42</f>
        <v/>
      </c>
      <c r="AT50" s="89">
        <f>'TRANSPORTES'!E43</f>
        <v/>
      </c>
      <c r="AU50" s="89">
        <f>'TRANSPORTES'!E44</f>
        <v/>
      </c>
      <c r="AV50" s="89">
        <f>'TRANSPORTES'!E45</f>
        <v/>
      </c>
      <c r="AW50" s="89">
        <f>'TRANSPORTES'!E46</f>
        <v/>
      </c>
      <c r="AX50" s="89">
        <f>'TRANSPORTES'!E47</f>
        <v/>
      </c>
      <c r="AY50" s="89">
        <f>'TRANSPORTES'!E48</f>
        <v/>
      </c>
      <c r="AZ50" s="89">
        <f>'TRANSPORTES'!E49</f>
        <v/>
      </c>
      <c r="BA50" s="89">
        <f>'TRANSPORTES'!E50</f>
        <v/>
      </c>
      <c r="BB50" s="89">
        <f>'TRANSPORTES'!E51</f>
        <v/>
      </c>
      <c r="BC50" s="89">
        <f>'TRANSPORTES'!E52</f>
        <v/>
      </c>
      <c r="BD50" s="89">
        <f>'TRANSPORTES'!E53</f>
        <v/>
      </c>
      <c r="BE50" s="89">
        <f>'TRANSPORTES'!E54</f>
        <v/>
      </c>
      <c r="BF50" s="89">
        <f>'TRANSPORTES'!E55</f>
        <v/>
      </c>
      <c r="BG50" s="89">
        <f>'TRANSPORTES'!E56</f>
        <v/>
      </c>
      <c r="BH50" s="89">
        <f>'TRANSPORTES'!E57</f>
        <v/>
      </c>
      <c r="BI50" s="89">
        <f>'TRANSPORTES'!E58</f>
        <v/>
      </c>
      <c r="BJ50" s="89">
        <f>'TRANSPORTES'!E59</f>
        <v/>
      </c>
      <c r="BK50" s="89">
        <f>'TRANSPORTES'!E60</f>
        <v/>
      </c>
      <c r="BL50" s="89">
        <f>'TRANSPORTES'!E61</f>
        <v/>
      </c>
      <c r="BM50" s="89">
        <f>'TRANSPORTES'!E62</f>
        <v/>
      </c>
      <c r="BN50" s="89">
        <f>'TRANSPORTES'!E63</f>
        <v/>
      </c>
      <c r="BO50" s="89">
        <f>'TRANSPORTES'!E64</f>
        <v/>
      </c>
      <c r="BP50" s="89">
        <f>'TRANSPORTES'!E65</f>
        <v/>
      </c>
      <c r="BQ50" s="89">
        <f>'TRANSPORTES'!E66</f>
        <v/>
      </c>
      <c r="BR50" s="89">
        <f>'TRANSPORTES'!E67</f>
        <v/>
      </c>
      <c r="BS50" s="89">
        <f>'TRANSPORTES'!E68</f>
        <v/>
      </c>
      <c r="BT50" s="89">
        <f>'TRANSPORTES'!E69</f>
        <v/>
      </c>
      <c r="BU50" s="89">
        <f>'TRANSPORTES'!E70</f>
        <v/>
      </c>
      <c r="BV50" s="89">
        <f>'TRANSPORTES'!E71</f>
        <v/>
      </c>
      <c r="BW50" s="89">
        <f>'TRANSPORTES'!E72</f>
        <v/>
      </c>
      <c r="BX50" s="89">
        <f>'TRANSPORTES'!E73</f>
        <v/>
      </c>
      <c r="BY50" s="89">
        <f>'TRANSPORTES'!E74</f>
        <v/>
      </c>
      <c r="BZ50" s="89">
        <f>'TRANSPORTES'!E75</f>
        <v/>
      </c>
      <c r="CA50" s="89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2">
        <f>'TAX. DIVERSAS'!$K$5</f>
        <v/>
      </c>
      <c r="E53" s="49">
        <f>SUM(H53:CA53)</f>
        <v/>
      </c>
      <c r="F53" s="49">
        <f>IF(D53="","",D53-E53)</f>
        <v/>
      </c>
      <c r="H53" s="89">
        <f>'TAX. DIVERSAS'!E5</f>
        <v/>
      </c>
      <c r="I53" s="89">
        <f>'TAX. DIVERSAS'!E6</f>
        <v/>
      </c>
      <c r="J53" s="89">
        <f>'TAX. DIVERSAS'!E7</f>
        <v/>
      </c>
      <c r="K53" s="89">
        <f>'TAX. DIVERSAS'!E8</f>
        <v/>
      </c>
      <c r="L53" s="89">
        <f>'TAX. DIVERSAS'!E9</f>
        <v/>
      </c>
      <c r="M53" s="89">
        <f>'TAX. DIVERSAS'!E10</f>
        <v/>
      </c>
      <c r="N53" s="89">
        <f>'TAX. DIVERSAS'!E11</f>
        <v/>
      </c>
      <c r="O53" s="89">
        <f>'TAX. DIVERSAS'!E12</f>
        <v/>
      </c>
      <c r="P53" s="89">
        <f>'TAX. DIVERSAS'!E13</f>
        <v/>
      </c>
      <c r="Q53" s="89">
        <f>'TAX. DIVERSAS'!E14</f>
        <v/>
      </c>
      <c r="R53" s="89">
        <f>'TAX. DIVERSAS'!E15</f>
        <v/>
      </c>
      <c r="S53" s="89">
        <f>'TAX. DIVERSAS'!E16</f>
        <v/>
      </c>
      <c r="T53" s="89">
        <f>'TAX. DIVERSAS'!E17</f>
        <v/>
      </c>
      <c r="U53" s="89">
        <f>'TAX. DIVERSAS'!E18</f>
        <v/>
      </c>
      <c r="V53" s="89">
        <f>'TAX. DIVERSAS'!E19</f>
        <v/>
      </c>
      <c r="W53" s="89">
        <f>'TAX. DIVERSAS'!E20</f>
        <v/>
      </c>
      <c r="X53" s="89">
        <f>'TAX. DIVERSAS'!E21</f>
        <v/>
      </c>
      <c r="Y53" s="89">
        <f>'TAX. DIVERSAS'!E22</f>
        <v/>
      </c>
      <c r="Z53" s="89">
        <f>'TAX. DIVERSAS'!E23</f>
        <v/>
      </c>
      <c r="AA53" s="89">
        <f>'TAX. DIVERSAS'!E24</f>
        <v/>
      </c>
      <c r="AB53" s="89">
        <f>'TAX. DIVERSAS'!E25</f>
        <v/>
      </c>
      <c r="AC53" s="89">
        <f>'TAX. DIVERSAS'!E26</f>
        <v/>
      </c>
      <c r="AD53" s="89">
        <f>'TAX. DIVERSAS'!E27</f>
        <v/>
      </c>
      <c r="AE53" s="89">
        <f>'TAX. DIVERSAS'!E28</f>
        <v/>
      </c>
      <c r="AF53" s="89">
        <f>'TAX. DIVERSAS'!E29</f>
        <v/>
      </c>
      <c r="AG53" s="89">
        <f>'TAX. DIVERSAS'!E30</f>
        <v/>
      </c>
      <c r="AH53" s="89">
        <f>'TAX. DIVERSAS'!E31</f>
        <v/>
      </c>
      <c r="AI53" s="89">
        <f>'TAX. DIVERSAS'!E32</f>
        <v/>
      </c>
      <c r="AJ53" s="89">
        <f>'TAX. DIVERSAS'!E33</f>
        <v/>
      </c>
      <c r="AK53" s="89">
        <f>'TAX. DIVERSAS'!E34</f>
        <v/>
      </c>
      <c r="AL53" s="89">
        <f>'TAX. DIVERSAS'!E35</f>
        <v/>
      </c>
      <c r="AM53" s="89">
        <f>'TAX. DIVERSAS'!E36</f>
        <v/>
      </c>
      <c r="AN53" s="89">
        <f>'TAX. DIVERSAS'!E37</f>
        <v/>
      </c>
      <c r="AO53" s="89">
        <f>'TAX. DIVERSAS'!E38</f>
        <v/>
      </c>
      <c r="AP53" s="89">
        <f>'TAX. DIVERSAS'!E39</f>
        <v/>
      </c>
      <c r="AQ53" s="89">
        <f>'TAX. DIVERSAS'!E40</f>
        <v/>
      </c>
      <c r="AR53" s="89">
        <f>'TAX. DIVERSAS'!E41</f>
        <v/>
      </c>
      <c r="AS53" s="89">
        <f>'TAX. DIVERSAS'!E42</f>
        <v/>
      </c>
      <c r="AT53" s="89">
        <f>'TAX. DIVERSAS'!E43</f>
        <v/>
      </c>
      <c r="AU53" s="89">
        <f>'TAX. DIVERSAS'!E44</f>
        <v/>
      </c>
      <c r="AV53" s="89">
        <f>'TAX. DIVERSAS'!E45</f>
        <v/>
      </c>
      <c r="AW53" s="89">
        <f>'TAX. DIVERSAS'!E46</f>
        <v/>
      </c>
      <c r="AX53" s="89">
        <f>'TAX. DIVERSAS'!E47</f>
        <v/>
      </c>
      <c r="AY53" s="89">
        <f>'TAX. DIVERSAS'!E48</f>
        <v/>
      </c>
      <c r="AZ53" s="89">
        <f>'TAX. DIVERSAS'!E49</f>
        <v/>
      </c>
      <c r="BA53" s="89">
        <f>'TAX. DIVERSAS'!E50</f>
        <v/>
      </c>
      <c r="BB53" s="89">
        <f>'TAX. DIVERSAS'!E51</f>
        <v/>
      </c>
      <c r="BC53" s="89">
        <f>'TAX. DIVERSAS'!E52</f>
        <v/>
      </c>
      <c r="BD53" s="89">
        <f>'TAX. DIVERSAS'!E53</f>
        <v/>
      </c>
      <c r="BE53" s="89">
        <f>'TAX. DIVERSAS'!E54</f>
        <v/>
      </c>
      <c r="BF53" s="89">
        <f>'TAX. DIVERSAS'!E55</f>
        <v/>
      </c>
      <c r="BG53" s="89">
        <f>'TAX. DIVERSAS'!E56</f>
        <v/>
      </c>
      <c r="BH53" s="89">
        <f>'TAX. DIVERSAS'!E57</f>
        <v/>
      </c>
      <c r="BI53" s="89">
        <f>'TAX. DIVERSAS'!E58</f>
        <v/>
      </c>
      <c r="BJ53" s="89">
        <f>'TAX. DIVERSAS'!E59</f>
        <v/>
      </c>
      <c r="BK53" s="89">
        <f>'TAX. DIVERSAS'!E60</f>
        <v/>
      </c>
      <c r="BL53" s="89">
        <f>'TAX. DIVERSAS'!E61</f>
        <v/>
      </c>
      <c r="BM53" s="89">
        <f>'TAX. DIVERSAS'!E62</f>
        <v/>
      </c>
      <c r="BN53" s="89">
        <f>'TAX. DIVERSAS'!E63</f>
        <v/>
      </c>
      <c r="BO53" s="89">
        <f>'TAX. DIVERSAS'!E64</f>
        <v/>
      </c>
      <c r="BP53" s="89">
        <f>'TAX. DIVERSAS'!E65</f>
        <v/>
      </c>
      <c r="BQ53" s="89">
        <f>'TAX. DIVERSAS'!E66</f>
        <v/>
      </c>
      <c r="BR53" s="89">
        <f>'TAX. DIVERSAS'!E67</f>
        <v/>
      </c>
      <c r="BS53" s="89">
        <f>'TAX. DIVERSAS'!E68</f>
        <v/>
      </c>
      <c r="BT53" s="89">
        <f>'TAX. DIVERSAS'!E69</f>
        <v/>
      </c>
      <c r="BU53" s="89">
        <f>'TAX. DIVERSAS'!E70</f>
        <v/>
      </c>
      <c r="BV53" s="89">
        <f>'TAX. DIVERSAS'!E71</f>
        <v/>
      </c>
      <c r="BW53" s="89">
        <f>'TAX. DIVERSAS'!E72</f>
        <v/>
      </c>
      <c r="BX53" s="89">
        <f>'TAX. DIVERSAS'!E73</f>
        <v/>
      </c>
      <c r="BY53" s="89">
        <f>'TAX. DIVERSAS'!E74</f>
        <v/>
      </c>
      <c r="BZ53" s="89">
        <f>'TAX. DIVERSAS'!E75</f>
        <v/>
      </c>
      <c r="CA53" s="89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2">
        <f>'SERV. INICIAIS'!$K$5</f>
        <v/>
      </c>
      <c r="E55" s="49">
        <f>SUM(H55:CA55)</f>
        <v/>
      </c>
      <c r="F55" s="49">
        <f>IF(D55="","",D55-E55)</f>
        <v/>
      </c>
      <c r="H55" s="89">
        <f>'SERV. INICIAIS'!E5</f>
        <v/>
      </c>
      <c r="I55" s="89">
        <f>'SERV. INICIAIS'!E6</f>
        <v/>
      </c>
      <c r="J55" s="89">
        <f>'SERV. INICIAIS'!E7</f>
        <v/>
      </c>
      <c r="K55" s="89">
        <f>'SERV. INICIAIS'!E8</f>
        <v/>
      </c>
      <c r="L55" s="89">
        <f>'SERV. INICIAIS'!E9</f>
        <v/>
      </c>
      <c r="M55" s="89">
        <f>'SERV. INICIAIS'!E10</f>
        <v/>
      </c>
      <c r="N55" s="89">
        <f>'SERV. INICIAIS'!E11</f>
        <v/>
      </c>
      <c r="O55" s="89">
        <f>'SERV. INICIAIS'!E12</f>
        <v/>
      </c>
      <c r="P55" s="89">
        <f>'SERV. INICIAIS'!E13</f>
        <v/>
      </c>
      <c r="Q55" s="89">
        <f>'SERV. INICIAIS'!E14</f>
        <v/>
      </c>
      <c r="R55" s="89">
        <f>'SERV. INICIAIS'!E15</f>
        <v/>
      </c>
      <c r="S55" s="89">
        <f>'SERV. INICIAIS'!E16</f>
        <v/>
      </c>
      <c r="T55" s="89">
        <f>'SERV. INICIAIS'!E17</f>
        <v/>
      </c>
      <c r="U55" s="89">
        <f>'SERV. INICIAIS'!E18</f>
        <v/>
      </c>
      <c r="V55" s="89">
        <f>'SERV. INICIAIS'!E19</f>
        <v/>
      </c>
      <c r="W55" s="89">
        <f>'SERV. INICIAIS'!E20</f>
        <v/>
      </c>
      <c r="X55" s="89">
        <f>'SERV. INICIAIS'!E21</f>
        <v/>
      </c>
      <c r="Y55" s="89">
        <f>'SERV. INICIAIS'!E22</f>
        <v/>
      </c>
      <c r="Z55" s="89">
        <f>'SERV. INICIAIS'!E23</f>
        <v/>
      </c>
      <c r="AA55" s="89">
        <f>'SERV. INICIAIS'!E24</f>
        <v/>
      </c>
      <c r="AB55" s="89">
        <f>'SERV. INICIAIS'!E25</f>
        <v/>
      </c>
      <c r="AC55" s="89">
        <f>'SERV. INICIAIS'!E26</f>
        <v/>
      </c>
      <c r="AD55" s="89">
        <f>'SERV. INICIAIS'!E27</f>
        <v/>
      </c>
      <c r="AE55" s="89">
        <f>'SERV. INICIAIS'!E28</f>
        <v/>
      </c>
      <c r="AF55" s="89">
        <f>'SERV. INICIAIS'!E29</f>
        <v/>
      </c>
      <c r="AG55" s="89">
        <f>'SERV. INICIAIS'!E30</f>
        <v/>
      </c>
      <c r="AH55" s="89">
        <f>'SERV. INICIAIS'!E31</f>
        <v/>
      </c>
      <c r="AI55" s="89">
        <f>'SERV. INICIAIS'!E32</f>
        <v/>
      </c>
      <c r="AJ55" s="89">
        <f>'SERV. INICIAIS'!E33</f>
        <v/>
      </c>
      <c r="AK55" s="89">
        <f>'SERV. INICIAIS'!E34</f>
        <v/>
      </c>
      <c r="AL55" s="89">
        <f>'SERV. INICIAIS'!E35</f>
        <v/>
      </c>
      <c r="AM55" s="89">
        <f>'SERV. INICIAIS'!E36</f>
        <v/>
      </c>
      <c r="AN55" s="89">
        <f>'SERV. INICIAIS'!E37</f>
        <v/>
      </c>
      <c r="AO55" s="89">
        <f>'SERV. INICIAIS'!E38</f>
        <v/>
      </c>
      <c r="AP55" s="89">
        <f>'SERV. INICIAIS'!E39</f>
        <v/>
      </c>
      <c r="AQ55" s="89">
        <f>'SERV. INICIAIS'!E40</f>
        <v/>
      </c>
      <c r="AR55" s="89">
        <f>'SERV. INICIAIS'!E41</f>
        <v/>
      </c>
      <c r="AS55" s="89">
        <f>'SERV. INICIAIS'!E42</f>
        <v/>
      </c>
      <c r="AT55" s="89">
        <f>'SERV. INICIAIS'!E43</f>
        <v/>
      </c>
      <c r="AU55" s="89">
        <f>'SERV. INICIAIS'!E44</f>
        <v/>
      </c>
      <c r="AV55" s="89">
        <f>'SERV. INICIAIS'!E45</f>
        <v/>
      </c>
      <c r="AW55" s="89">
        <f>'SERV. INICIAIS'!E46</f>
        <v/>
      </c>
      <c r="AX55" s="89">
        <f>'SERV. INICIAIS'!E47</f>
        <v/>
      </c>
      <c r="AY55" s="89">
        <f>'SERV. INICIAIS'!E48</f>
        <v/>
      </c>
      <c r="AZ55" s="89">
        <f>'SERV. INICIAIS'!E49</f>
        <v/>
      </c>
      <c r="BA55" s="89">
        <f>'SERV. INICIAIS'!E50</f>
        <v/>
      </c>
      <c r="BB55" s="89">
        <f>'SERV. INICIAIS'!E51</f>
        <v/>
      </c>
      <c r="BC55" s="89">
        <f>'SERV. INICIAIS'!E52</f>
        <v/>
      </c>
      <c r="BD55" s="89">
        <f>'SERV. INICIAIS'!E53</f>
        <v/>
      </c>
      <c r="BE55" s="89">
        <f>'SERV. INICIAIS'!E54</f>
        <v/>
      </c>
      <c r="BF55" s="89">
        <f>'SERV. INICIAIS'!E55</f>
        <v/>
      </c>
      <c r="BG55" s="89">
        <f>'SERV. INICIAIS'!E56</f>
        <v/>
      </c>
      <c r="BH55" s="89">
        <f>'SERV. INICIAIS'!E57</f>
        <v/>
      </c>
      <c r="BI55" s="89">
        <f>'SERV. INICIAIS'!E58</f>
        <v/>
      </c>
      <c r="BJ55" s="89">
        <f>'SERV. INICIAIS'!E59</f>
        <v/>
      </c>
      <c r="BK55" s="89">
        <f>'SERV. INICIAIS'!E60</f>
        <v/>
      </c>
      <c r="BL55" s="89">
        <f>'SERV. INICIAIS'!E61</f>
        <v/>
      </c>
      <c r="BM55" s="89">
        <f>'SERV. INICIAIS'!E62</f>
        <v/>
      </c>
      <c r="BN55" s="89">
        <f>'SERV. INICIAIS'!E63</f>
        <v/>
      </c>
      <c r="BO55" s="89">
        <f>'SERV. INICIAIS'!E64</f>
        <v/>
      </c>
      <c r="BP55" s="89">
        <f>'SERV. INICIAIS'!E65</f>
        <v/>
      </c>
      <c r="BQ55" s="89">
        <f>'SERV. INICIAIS'!E66</f>
        <v/>
      </c>
      <c r="BR55" s="89">
        <f>'SERV. INICIAIS'!E67</f>
        <v/>
      </c>
      <c r="BS55" s="89">
        <f>'SERV. INICIAIS'!E68</f>
        <v/>
      </c>
      <c r="BT55" s="89">
        <f>'SERV. INICIAIS'!E69</f>
        <v/>
      </c>
      <c r="BU55" s="89">
        <f>'SERV. INICIAIS'!E70</f>
        <v/>
      </c>
      <c r="BV55" s="89">
        <f>'SERV. INICIAIS'!E71</f>
        <v/>
      </c>
      <c r="BW55" s="89">
        <f>'SERV. INICIAIS'!E72</f>
        <v/>
      </c>
      <c r="BX55" s="89">
        <f>'SERV. INICIAIS'!E73</f>
        <v/>
      </c>
      <c r="BY55" s="89">
        <f>'SERV. INICIAIS'!E74</f>
        <v/>
      </c>
      <c r="BZ55" s="89">
        <f>'SERV. INICIAIS'!E75</f>
        <v/>
      </c>
      <c r="CA55" s="89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SUM(D2:D57)-D47</f>
        <v/>
      </c>
      <c r="E59" s="64">
        <f>SUM(E2:E57)-E47</f>
        <v/>
      </c>
      <c r="H59" s="64">
        <f>SUM(H2:H57)-H47</f>
        <v/>
      </c>
      <c r="I59" s="64">
        <f>SUM(I2:I57)-I47</f>
        <v/>
      </c>
      <c r="J59" s="64">
        <f>SUM(J2:J57)-J47</f>
        <v/>
      </c>
      <c r="K59" s="64">
        <f>SUM(K2:K57)-K47</f>
        <v/>
      </c>
      <c r="L59" s="64">
        <f>SUM(L2:L57)-L47</f>
        <v/>
      </c>
      <c r="M59" s="64">
        <f>SUM(M2:M57)-M47</f>
        <v/>
      </c>
      <c r="N59" s="64">
        <f>SUM(N2:N57)-N47</f>
        <v/>
      </c>
      <c r="O59" s="64">
        <f>SUM(O2:O57)-O47</f>
        <v/>
      </c>
      <c r="P59" s="64">
        <f>SUM(P2:P57)-P47</f>
        <v/>
      </c>
      <c r="Q59" s="64">
        <f>SUM(Q2:Q57)-Q47</f>
        <v/>
      </c>
      <c r="R59" s="64">
        <f>SUM(R2:R57)-R47</f>
        <v/>
      </c>
      <c r="S59" s="64">
        <f>SUM(S2:S57)-S47</f>
        <v/>
      </c>
      <c r="T59" s="64">
        <f>SUM(T2:T57)-T47</f>
        <v/>
      </c>
      <c r="U59" s="64">
        <f>SUM(U2:U57)-U47</f>
        <v/>
      </c>
      <c r="V59" s="64">
        <f>SUM(V2:V57)-V47</f>
        <v/>
      </c>
      <c r="W59" s="64">
        <f>SUM(W2:W57)-W47</f>
        <v/>
      </c>
      <c r="X59" s="64">
        <f>SUM(X2:X57)-X47</f>
        <v/>
      </c>
      <c r="Y59" s="64">
        <f>SUM(Y2:Y57)-Y47</f>
        <v/>
      </c>
      <c r="Z59" s="64">
        <f>SUM(Z2:Z57)-Z47</f>
        <v/>
      </c>
      <c r="AA59" s="64">
        <f>SUM(AA2:AA57)-AA47</f>
        <v/>
      </c>
      <c r="AB59" s="64">
        <f>SUM(AB2:AB57)-AB47</f>
        <v/>
      </c>
      <c r="AC59" s="64">
        <f>SUM(AC2:AC57)-AC47</f>
        <v/>
      </c>
      <c r="AD59" s="64">
        <f>SUM(AD2:AD57)-AD47</f>
        <v/>
      </c>
      <c r="AE59" s="64">
        <f>SUM(AE2:AE57)-AE47</f>
        <v/>
      </c>
      <c r="AF59" s="64">
        <f>SUM(AF2:AF57)-AF47</f>
        <v/>
      </c>
      <c r="AG59" s="64">
        <f>SUM(AG2:AG57)-AG47</f>
        <v/>
      </c>
      <c r="AH59" s="64">
        <f>SUM(AH2:AH57)-AH47</f>
        <v/>
      </c>
      <c r="AI59" s="64">
        <f>SUM(AI2:AI57)-AI47</f>
        <v/>
      </c>
      <c r="AJ59" s="64">
        <f>SUM(AJ2:AJ57)-AJ47</f>
        <v/>
      </c>
      <c r="AK59" s="64">
        <f>SUM(AK2:AK57)-AK47</f>
        <v/>
      </c>
      <c r="AL59" s="64">
        <f>SUM(AL2:AL57)-AL47</f>
        <v/>
      </c>
      <c r="AM59" s="64">
        <f>SUM(AM2:AM57)-AM47</f>
        <v/>
      </c>
      <c r="AN59" s="64">
        <f>SUM(AN2:AN57)-AN47</f>
        <v/>
      </c>
      <c r="AO59" s="64">
        <f>SUM(AO2:AO57)-AO47</f>
        <v/>
      </c>
      <c r="AP59" s="64">
        <f>SUM(AP2:AP57)-AP47</f>
        <v/>
      </c>
      <c r="AQ59" s="64">
        <f>SUM(AQ2:AQ57)-AQ47</f>
        <v/>
      </c>
      <c r="AR59" s="64">
        <f>SUM(AR2:AR57)-AR47</f>
        <v/>
      </c>
      <c r="AS59" s="64">
        <f>SUM(AS2:AS57)-AS47</f>
        <v/>
      </c>
      <c r="AT59" s="64">
        <f>SUM(AT2:AT57)-AT47</f>
        <v/>
      </c>
      <c r="AU59" s="64">
        <f>SUM(AU2:AU57)-AU47</f>
        <v/>
      </c>
      <c r="AV59" s="64">
        <f>SUM(AV2:AV57)-AV47</f>
        <v/>
      </c>
      <c r="AW59" s="64">
        <f>SUM(AW2:AW57)-AW47</f>
        <v/>
      </c>
      <c r="AX59" s="64">
        <f>SUM(AX2:AX57)-AX47</f>
        <v/>
      </c>
      <c r="AY59" s="64">
        <f>SUM(AY2:AY57)-AY47</f>
        <v/>
      </c>
      <c r="AZ59" s="64">
        <f>SUM(AZ2:AZ57)-AZ47</f>
        <v/>
      </c>
      <c r="BA59" s="64">
        <f>SUM(BA2:BA57)-BA47</f>
        <v/>
      </c>
      <c r="BB59" s="64">
        <f>SUM(BB2:BB57)-BB47</f>
        <v/>
      </c>
      <c r="BC59" s="64">
        <f>SUM(BC2:BC57)-BC47</f>
        <v/>
      </c>
      <c r="BD59" s="64">
        <f>SUM(BD2:BD57)-BD47</f>
        <v/>
      </c>
      <c r="BE59" s="64">
        <f>SUM(BE2:BE57)-BE47</f>
        <v/>
      </c>
      <c r="BF59" s="64">
        <f>SUM(BF2:BF57)-BF47</f>
        <v/>
      </c>
      <c r="BG59" s="64">
        <f>SUM(BG2:BG57)-BG47</f>
        <v/>
      </c>
      <c r="BH59" s="64">
        <f>SUM(BH2:BH57)-BH47</f>
        <v/>
      </c>
      <c r="BI59" s="64">
        <f>SUM(BI2:BI57)-BI47</f>
        <v/>
      </c>
      <c r="BJ59" s="64">
        <f>SUM(BJ2:BJ57)-BJ47</f>
        <v/>
      </c>
      <c r="BK59" s="64">
        <f>SUM(BK2:BK57)-BK47</f>
        <v/>
      </c>
      <c r="BL59" s="64">
        <f>SUM(BL2:BL57)-BL47</f>
        <v/>
      </c>
      <c r="BM59" s="64">
        <f>SUM(BM2:BM57)-BM47</f>
        <v/>
      </c>
      <c r="BN59" s="64">
        <f>SUM(BN2:BN57)-BN47</f>
        <v/>
      </c>
      <c r="BO59" s="64">
        <f>SUM(BO2:BO57)-BO47</f>
        <v/>
      </c>
      <c r="BP59" s="64">
        <f>SUM(BP2:BP57)-BP47</f>
        <v/>
      </c>
      <c r="BQ59" s="64">
        <f>SUM(BQ2:BQ57)-BQ47</f>
        <v/>
      </c>
      <c r="BR59" s="64">
        <f>SUM(BR2:BR57)-BR47</f>
        <v/>
      </c>
      <c r="BS59" s="64">
        <f>SUM(BS2:BS57)-BS47</f>
        <v/>
      </c>
      <c r="BT59" s="64">
        <f>SUM(BT2:BT57)-BT47</f>
        <v/>
      </c>
      <c r="BU59" s="64">
        <f>SUM(BU2:BU57)-BU47</f>
        <v/>
      </c>
      <c r="BV59" s="64">
        <f>SUM(BV2:BV57)-BV47</f>
        <v/>
      </c>
      <c r="BW59" s="64">
        <f>SUM(BW2:BW57)-BW47</f>
        <v/>
      </c>
      <c r="BX59" s="64">
        <f>SUM(BX2:BX57)-BX47</f>
        <v/>
      </c>
      <c r="BY59" s="64">
        <f>SUM(BY2:BY57)-BY47</f>
        <v/>
      </c>
      <c r="BZ59" s="64">
        <f>SUM(BZ2:BZ57)-BZ47</f>
        <v/>
      </c>
      <c r="CA59" s="64">
        <f>SUM(CA2:CA57)-CA47</f>
        <v/>
      </c>
    </row>
    <row r="60">
      <c r="C60" s="46" t="inlineStr">
        <is>
          <t>TAXA DE ADMINISTRAÇÃO (INCC)</t>
        </is>
      </c>
      <c r="D60" s="64">
        <f>D47</f>
        <v/>
      </c>
      <c r="E60" s="64">
        <f>E47</f>
        <v/>
      </c>
      <c r="H60" s="64">
        <f>H47</f>
        <v/>
      </c>
      <c r="I60" s="64">
        <f>I47</f>
        <v/>
      </c>
      <c r="J60" s="64">
        <f>J47</f>
        <v/>
      </c>
      <c r="K60" s="64">
        <f>K47</f>
        <v/>
      </c>
      <c r="L60" s="64">
        <f>L47</f>
        <v/>
      </c>
      <c r="M60" s="64">
        <f>M47</f>
        <v/>
      </c>
      <c r="N60" s="64">
        <f>N47</f>
        <v/>
      </c>
      <c r="O60" s="64">
        <f>O47</f>
        <v/>
      </c>
      <c r="P60" s="64">
        <f>P47</f>
        <v/>
      </c>
      <c r="Q60" s="64">
        <f>Q47</f>
        <v/>
      </c>
      <c r="R60" s="64">
        <f>R47</f>
        <v/>
      </c>
      <c r="S60" s="64">
        <f>S47</f>
        <v/>
      </c>
      <c r="T60" s="64">
        <f>T47</f>
        <v/>
      </c>
      <c r="U60" s="64">
        <f>U47</f>
        <v/>
      </c>
      <c r="V60" s="64">
        <f>V47</f>
        <v/>
      </c>
      <c r="W60" s="64">
        <f>W47</f>
        <v/>
      </c>
      <c r="X60" s="64">
        <f>X47</f>
        <v/>
      </c>
      <c r="Y60" s="64">
        <f>Y47</f>
        <v/>
      </c>
      <c r="Z60" s="64">
        <f>Z47</f>
        <v/>
      </c>
      <c r="AA60" s="64">
        <f>AA47</f>
        <v/>
      </c>
      <c r="AB60" s="64">
        <f>AB47</f>
        <v/>
      </c>
      <c r="AC60" s="64">
        <f>AC47</f>
        <v/>
      </c>
      <c r="AD60" s="64">
        <f>AD47</f>
        <v/>
      </c>
      <c r="AE60" s="64">
        <f>AE47</f>
        <v/>
      </c>
      <c r="AF60" s="64">
        <f>AF47</f>
        <v/>
      </c>
      <c r="AG60" s="64">
        <f>AG47</f>
        <v/>
      </c>
      <c r="AH60" s="64">
        <f>AH47</f>
        <v/>
      </c>
      <c r="AI60" s="64">
        <f>AI47</f>
        <v/>
      </c>
      <c r="AJ60" s="64">
        <f>AJ47</f>
        <v/>
      </c>
      <c r="AK60" s="64">
        <f>AK47</f>
        <v/>
      </c>
      <c r="AL60" s="64">
        <f>AL47</f>
        <v/>
      </c>
      <c r="AM60" s="64">
        <f>AM47</f>
        <v/>
      </c>
      <c r="AN60" s="64">
        <f>AN47</f>
        <v/>
      </c>
      <c r="AO60" s="64">
        <f>AO47</f>
        <v/>
      </c>
      <c r="AP60" s="64">
        <f>AP47</f>
        <v/>
      </c>
      <c r="AQ60" s="64">
        <f>AQ47</f>
        <v/>
      </c>
      <c r="AR60" s="64">
        <f>AR47</f>
        <v/>
      </c>
      <c r="AS60" s="64">
        <f>AS47</f>
        <v/>
      </c>
      <c r="AT60" s="64">
        <f>AT47</f>
        <v/>
      </c>
      <c r="AU60" s="64">
        <f>AU47</f>
        <v/>
      </c>
      <c r="AV60" s="64">
        <f>AV47</f>
        <v/>
      </c>
      <c r="AW60" s="64">
        <f>AW47</f>
        <v/>
      </c>
      <c r="AX60" s="64">
        <f>AX47</f>
        <v/>
      </c>
      <c r="AY60" s="64">
        <f>AY47</f>
        <v/>
      </c>
      <c r="AZ60" s="64">
        <f>AZ47</f>
        <v/>
      </c>
      <c r="BA60" s="64">
        <f>BA47</f>
        <v/>
      </c>
      <c r="BB60" s="64">
        <f>BB47</f>
        <v/>
      </c>
      <c r="BC60" s="64">
        <f>BC47</f>
        <v/>
      </c>
      <c r="BD60" s="64">
        <f>BD47</f>
        <v/>
      </c>
      <c r="BE60" s="64">
        <f>BE47</f>
        <v/>
      </c>
      <c r="BF60" s="64">
        <f>BF47</f>
        <v/>
      </c>
      <c r="BG60" s="64">
        <f>BG47</f>
        <v/>
      </c>
      <c r="BH60" s="64">
        <f>BH47</f>
        <v/>
      </c>
      <c r="BI60" s="64">
        <f>BI47</f>
        <v/>
      </c>
      <c r="BJ60" s="64">
        <f>BJ47</f>
        <v/>
      </c>
      <c r="BK60" s="64">
        <f>BK47</f>
        <v/>
      </c>
      <c r="BL60" s="64">
        <f>BL47</f>
        <v/>
      </c>
      <c r="BM60" s="64">
        <f>BM47</f>
        <v/>
      </c>
      <c r="BN60" s="64">
        <f>BN47</f>
        <v/>
      </c>
      <c r="BO60" s="64">
        <f>BO47</f>
        <v/>
      </c>
      <c r="BP60" s="64">
        <f>BP47</f>
        <v/>
      </c>
      <c r="BQ60" s="64">
        <f>BQ47</f>
        <v/>
      </c>
      <c r="BR60" s="64">
        <f>BR47</f>
        <v/>
      </c>
      <c r="BS60" s="64">
        <f>BS47</f>
        <v/>
      </c>
      <c r="BT60" s="64">
        <f>BT47</f>
        <v/>
      </c>
      <c r="BU60" s="64">
        <f>BU47</f>
        <v/>
      </c>
      <c r="BV60" s="64">
        <f>BV47</f>
        <v/>
      </c>
      <c r="BW60" s="64">
        <f>BW47</f>
        <v/>
      </c>
      <c r="BX60" s="64">
        <f>BX47</f>
        <v/>
      </c>
      <c r="BY60" s="64">
        <f>BY47</f>
        <v/>
      </c>
      <c r="BZ60" s="64">
        <f>BZ47</f>
        <v/>
      </c>
      <c r="CA60" s="64">
        <f>CA47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2">
        <f>IF(A4&lt;='VALOR POR PL'!$P$5,'MODELO PARA BI'!H61,0)</f>
        <v/>
      </c>
      <c r="E4" s="62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PL'!$P$5,IFERROR(INDEX('"INCC-FGV"'!$B$2:$B$400,MATCH(A4,'"INCC-FGV"'!$A$2:$A$400,0)),'VALOR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62">
        <f>IF(A5&lt;='VALOR POR PL'!$P$5,'MODELO PARA BI'!I61,0)</f>
        <v/>
      </c>
      <c r="E5" s="62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PL'!$P$5,IFERROR(INDEX('"INCC-FGV"'!$B$2:$B$400,MATCH(A5,'"INCC-FGV"'!$A$2:$A$400,0)),'VALOR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62">
        <f>IF(A6&lt;='VALOR POR PL'!$P$5,'MODELO PARA BI'!J61,0)</f>
        <v/>
      </c>
      <c r="E6" s="62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PL'!$P$5,IFERROR(INDEX('"INCC-FGV"'!$B$2:$B$400,MATCH(A6,'"INCC-FGV"'!$A$2:$A$400,0)),'VALOR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n">
        <v>0.08222673836190261</v>
      </c>
    </row>
    <row r="7">
      <c r="A7" s="111">
        <f>'MODELO PARA BI'!K1</f>
        <v/>
      </c>
      <c r="B7" s="112" t="n"/>
      <c r="C7" s="109">
        <f>C6+B7</f>
        <v/>
      </c>
      <c r="D7" s="62">
        <f>IF(A7&lt;='VALOR POR PL'!$P$5,'MODELO PARA BI'!K61,0)</f>
        <v/>
      </c>
      <c r="E7" s="62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PL'!$P$5,IFERROR(INDEX('"INCC-FGV"'!$B$2:$B$400,MATCH(A7,'"INCC-FGV"'!$A$2:$A$400,0)),'VALOR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62">
        <f>IF(A8&lt;='VALOR POR PL'!$P$5,'MODELO PARA BI'!L61,0)</f>
        <v/>
      </c>
      <c r="E8" s="62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PL'!$P$5,IFERROR(INDEX('"INCC-FGV"'!$B$2:$B$400,MATCH(A8,'"INCC-FGV"'!$A$2:$A$400,0)),'VALOR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  <c r="O8" s="4" t="n">
        <v>0.1607152630510936</v>
      </c>
    </row>
    <row r="9">
      <c r="A9" s="111">
        <f>'MODELO PARA BI'!M1</f>
        <v/>
      </c>
      <c r="B9" s="112" t="n"/>
      <c r="C9" s="109">
        <f>C8+B9</f>
        <v/>
      </c>
      <c r="D9" s="62">
        <f>IF(A9&lt;='VALOR POR PL'!$P$5,'MODELO PARA BI'!M61,0)</f>
        <v/>
      </c>
      <c r="E9" s="62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PL'!$P$5,IFERROR(INDEX('"INCC-FGV"'!$B$2:$B$400,MATCH(A9,'"INCC-FGV"'!$A$2:$A$400,0)),'VALOR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  <c r="O9" s="4" t="n">
        <v>0.5000929260557899</v>
      </c>
    </row>
    <row r="10">
      <c r="A10" s="111">
        <f>'MODELO PARA BI'!N1</f>
        <v/>
      </c>
      <c r="B10" s="112" t="n"/>
      <c r="C10" s="109">
        <f>C9+B10</f>
        <v/>
      </c>
      <c r="D10" s="62">
        <f>IF(A10&lt;='VALOR POR PL'!$P$5,'MODELO PARA BI'!N61,0)</f>
        <v/>
      </c>
      <c r="E10" s="62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PL'!$P$5,IFERROR(INDEX('"INCC-FGV"'!$B$2:$B$400,MATCH(A10,'"INCC-FGV"'!$A$2:$A$400,0)),'VALOR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2">
        <f>IF(A11&lt;='VALOR POR PL'!$P$5,'MODELO PARA BI'!O61,0)</f>
        <v/>
      </c>
      <c r="E11" s="62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PL'!$P$5,IFERROR(INDEX('"INCC-FGV"'!$B$2:$B$400,MATCH(A11,'"INCC-FGV"'!$A$2:$A$400,0)),'VALOR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2">
        <f>IF(A12&lt;='VALOR POR PL'!$P$5,'MODELO PARA BI'!P61,0)</f>
        <v/>
      </c>
      <c r="E12" s="62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PL'!$P$5,IFERROR(INDEX('"INCC-FGV"'!$B$2:$B$400,MATCH(A12,'"INCC-FGV"'!$A$2:$A$400,0)),'VALOR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2">
        <f>IF(A13&lt;='VALOR POR PL'!$P$5,'MODELO PARA BI'!Q61,0)</f>
        <v/>
      </c>
      <c r="E13" s="62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PL'!$P$5,IFERROR(INDEX('"INCC-FGV"'!$B$2:$B$400,MATCH(A13,'"INCC-FGV"'!$A$2:$A$400,0)),'VALOR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2">
        <f>IF(A14&lt;='VALOR POR PL'!$P$5,'MODELO PARA BI'!R61,0)</f>
        <v/>
      </c>
      <c r="E14" s="62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PL'!$P$5,IFERROR(INDEX('"INCC-FGV"'!$B$2:$B$400,MATCH(A14,'"INCC-FGV"'!$A$2:$A$400,0)),'VALOR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2">
        <f>IF(A15&lt;='VALOR POR PL'!$P$5,'MODELO PARA BI'!S61,0)</f>
        <v/>
      </c>
      <c r="E15" s="62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PL'!$P$5,IFERROR(INDEX('"INCC-FGV"'!$B$2:$B$400,MATCH(A15,'"INCC-FGV"'!$A$2:$A$400,0)),'VALOR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2">
        <f>IF(A16&lt;='VALOR POR PL'!$P$5,'MODELO PARA BI'!T61,0)</f>
        <v/>
      </c>
      <c r="E16" s="62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PL'!$P$5,IFERROR(INDEX('"INCC-FGV"'!$B$2:$B$400,MATCH(A16,'"INCC-FGV"'!$A$2:$A$400,0)),'VALOR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2">
        <f>IF(A17&lt;='VALOR POR PL'!$P$5,'MODELO PARA BI'!U61,0)</f>
        <v/>
      </c>
      <c r="E17" s="62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PL'!$P$5,IFERROR(INDEX('"INCC-FGV"'!$B$2:$B$400,MATCH(A17,'"INCC-FGV"'!$A$2:$A$400,0)),'VALOR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2">
        <f>IF(A18&lt;='VALOR POR PL'!$P$5,'MODELO PARA BI'!V61,0)</f>
        <v/>
      </c>
      <c r="E18" s="62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PL'!$P$5,IFERROR(INDEX('"INCC-FGV"'!$B$2:$B$400,MATCH(A18,'"INCC-FGV"'!$A$2:$A$400,0)),'VALOR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2">
        <f>IF(A19&lt;='VALOR POR PL'!$P$5,'MODELO PARA BI'!W61,0)</f>
        <v/>
      </c>
      <c r="E19" s="62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PL'!$P$5,IFERROR(INDEX('"INCC-FGV"'!$B$2:$B$400,MATCH(A19,'"INCC-FGV"'!$A$2:$A$400,0)),'VALOR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2">
        <f>IF(A20&lt;='VALOR POR PL'!$P$5,'MODELO PARA BI'!X61,0)</f>
        <v/>
      </c>
      <c r="E20" s="62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PL'!$P$5,IFERROR(INDEX('"INCC-FGV"'!$B$2:$B$400,MATCH(A20,'"INCC-FGV"'!$A$2:$A$400,0)),'VALOR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2">
        <f>IF(A21&lt;='VALOR POR PL'!$P$5,'MODELO PARA BI'!Y61,0)</f>
        <v/>
      </c>
      <c r="E21" s="62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PL'!$P$5,IFERROR(INDEX('"INCC-FGV"'!$B$2:$B$400,MATCH(A21,'"INCC-FGV"'!$A$2:$A$400,0)),'VALOR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2">
        <f>IF(A22&lt;='VALOR POR PL'!$P$5,'MODELO PARA BI'!Z61,0)</f>
        <v/>
      </c>
      <c r="E22" s="62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PL'!$P$5,IFERROR(INDEX('"INCC-FGV"'!$B$2:$B$400,MATCH(A22,'"INCC-FGV"'!$A$2:$A$400,0)),'VALOR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2">
        <f>IF(A23&lt;='VALOR POR PL'!$P$5,'MODELO PARA BI'!AA61,0)</f>
        <v/>
      </c>
      <c r="E23" s="62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PL'!$P$5,IFERROR(INDEX('"INCC-FGV"'!$B$2:$B$400,MATCH(A23,'"INCC-FGV"'!$A$2:$A$400,0)),'VALOR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2">
        <f>IF(A24&lt;='VALOR POR PL'!$P$5,'MODELO PARA BI'!AB61,0)</f>
        <v/>
      </c>
      <c r="E24" s="62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PL'!$P$5,IFERROR(INDEX('"INCC-FGV"'!$B$2:$B$400,MATCH(A24,'"INCC-FGV"'!$A$2:$A$400,0)),'VALOR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2">
        <f>IF(A25&lt;='VALOR POR PL'!$P$5,'MODELO PARA BI'!AC61,0)</f>
        <v/>
      </c>
      <c r="E25" s="62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PL'!$P$5,IFERROR(INDEX('"INCC-FGV"'!$B$2:$B$400,MATCH(A25,'"INCC-FGV"'!$A$2:$A$400,0)),'VALOR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2">
        <f>IF(A26&lt;='VALOR POR PL'!$P$5,'MODELO PARA BI'!AD61,0)</f>
        <v/>
      </c>
      <c r="E26" s="62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PL'!$P$5,IFERROR(INDEX('"INCC-FGV"'!$B$2:$B$400,MATCH(A26,'"INCC-FGV"'!$A$2:$A$400,0)),'VALOR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2">
        <f>IF(A27&lt;='VALOR POR PL'!$P$5,'MODELO PARA BI'!AE61,0)</f>
        <v/>
      </c>
      <c r="E27" s="62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PL'!$P$5,IFERROR(INDEX('"INCC-FGV"'!$B$2:$B$400,MATCH(A27,'"INCC-FGV"'!$A$2:$A$400,0)),'VALOR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2">
        <f>IF(A28&lt;='VALOR POR PL'!$P$5,'MODELO PARA BI'!AF61,0)</f>
        <v/>
      </c>
      <c r="E28" s="62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PL'!$P$5,IFERROR(INDEX('"INCC-FGV"'!$B$2:$B$400,MATCH(A28,'"INCC-FGV"'!$A$2:$A$400,0)),'VALOR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2">
        <f>IF(A29&lt;='VALOR POR PL'!$P$5,'MODELO PARA BI'!AG61,0)</f>
        <v/>
      </c>
      <c r="E29" s="62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PL'!$P$5,IFERROR(INDEX('"INCC-FGV"'!$B$2:$B$400,MATCH(A29,'"INCC-FGV"'!$A$2:$A$400,0)),'VALOR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2">
        <f>IF(A30&lt;='VALOR POR PL'!$P$5,'MODELO PARA BI'!AH61,0)</f>
        <v/>
      </c>
      <c r="E30" s="62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PL'!$P$5,IFERROR(INDEX('"INCC-FGV"'!$B$2:$B$400,MATCH(A30,'"INCC-FGV"'!$A$2:$A$400,0)),'VALOR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2">
        <f>IF(A31&lt;='VALOR POR PL'!$P$5,'MODELO PARA BI'!AI61,0)</f>
        <v/>
      </c>
      <c r="E31" s="62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PL'!$P$5,IFERROR(INDEX('"INCC-FGV"'!$B$2:$B$400,MATCH(A31,'"INCC-FGV"'!$A$2:$A$400,0)),'VALOR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2">
        <f>IF(A32&lt;='VALOR POR PL'!$P$5,'MODELO PARA BI'!AJ61,0)</f>
        <v/>
      </c>
      <c r="E32" s="62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PL'!$P$5,IFERROR(INDEX('"INCC-FGV"'!$B$2:$B$400,MATCH(A32,'"INCC-FGV"'!$A$2:$A$400,0)),'VALOR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2">
        <f>IF(A33&lt;='VALOR POR PL'!$P$5,'MODELO PARA BI'!AK61,0)</f>
        <v/>
      </c>
      <c r="E33" s="62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PL'!$P$5,IFERROR(INDEX('"INCC-FGV"'!$B$2:$B$400,MATCH(A33,'"INCC-FGV"'!$A$2:$A$400,0)),'VALOR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2">
        <f>IF(A34&lt;='VALOR POR PL'!$P$5,'MODELO PARA BI'!AL61,0)</f>
        <v/>
      </c>
      <c r="E34" s="62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PL'!$P$5,IFERROR(INDEX('"INCC-FGV"'!$B$2:$B$400,MATCH(A34,'"INCC-FGV"'!$A$2:$A$400,0)),'VALOR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2">
        <f>IF(A35&lt;='VALOR POR PL'!$P$5,'MODELO PARA BI'!AM61,0)</f>
        <v/>
      </c>
      <c r="E35" s="62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PL'!$P$5,IFERROR(INDEX('"INCC-FGV"'!$B$2:$B$400,MATCH(A35,'"INCC-FGV"'!$A$2:$A$400,0)),'VALOR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2">
        <f>IF(A36&lt;='VALOR POR PL'!$P$5,'MODELO PARA BI'!AN61,0)</f>
        <v/>
      </c>
      <c r="E36" s="62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PL'!$P$5,IFERROR(INDEX('"INCC-FGV"'!$B$2:$B$400,MATCH(A36,'"INCC-FGV"'!$A$2:$A$400,0)),'VALOR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2">
        <f>IF(A37&lt;='VALOR POR PL'!$P$5,'MODELO PARA BI'!AO61,0)</f>
        <v/>
      </c>
      <c r="E37" s="62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PL'!$P$5,IFERROR(INDEX('"INCC-FGV"'!$B$2:$B$400,MATCH(A37,'"INCC-FGV"'!$A$2:$A$400,0)),'VALOR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2">
        <f>IF(A38&lt;='VALOR POR PL'!$P$5,'MODELO PARA BI'!AP61,0)</f>
        <v/>
      </c>
      <c r="E38" s="62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PL'!$P$5,IFERROR(INDEX('"INCC-FGV"'!$B$2:$B$400,MATCH(A38,'"INCC-FGV"'!$A$2:$A$400,0)),'VALOR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2">
        <f>IF(A39&lt;='VALOR POR PL'!$P$5,'MODELO PARA BI'!AQ61,0)</f>
        <v/>
      </c>
      <c r="E39" s="62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PL'!$P$5,IFERROR(INDEX('"INCC-FGV"'!$B$2:$B$400,MATCH(A39,'"INCC-FGV"'!$A$2:$A$400,0)),'VALOR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2">
        <f>IF(A40&lt;='VALOR POR PL'!$P$5,'MODELO PARA BI'!AR61,0)</f>
        <v/>
      </c>
      <c r="E40" s="62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PL'!$P$5,IFERROR(INDEX('"INCC-FGV"'!$B$2:$B$400,MATCH(A40,'"INCC-FGV"'!$A$2:$A$400,0)),'VALOR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2">
        <f>IF(A41&lt;='VALOR POR PL'!$P$5,'MODELO PARA BI'!AS61,0)</f>
        <v/>
      </c>
      <c r="E41" s="62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PL'!$P$5,IFERROR(INDEX('"INCC-FGV"'!$B$2:$B$400,MATCH(A41,'"INCC-FGV"'!$A$2:$A$400,0)),'VALOR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2">
        <f>IF(A42&lt;='VALOR POR PL'!$P$5,'MODELO PARA BI'!AT61,0)</f>
        <v/>
      </c>
      <c r="E42" s="62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PL'!$P$5,IFERROR(INDEX('"INCC-FGV"'!$B$2:$B$400,MATCH(A42,'"INCC-FGV"'!$A$2:$A$400,0)),'VALOR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2">
        <f>IF(A43&lt;='VALOR POR PL'!$P$5,'MODELO PARA BI'!AU61,0)</f>
        <v/>
      </c>
      <c r="E43" s="62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PL'!$P$5,IFERROR(INDEX('"INCC-FGV"'!$B$2:$B$400,MATCH(A43,'"INCC-FGV"'!$A$2:$A$400,0)),'VALOR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2">
        <f>IF(A44&lt;='VALOR POR PL'!$P$5,'MODELO PARA BI'!AV61,0)</f>
        <v/>
      </c>
      <c r="E44" s="62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PL'!$P$5,IFERROR(INDEX('"INCC-FGV"'!$B$2:$B$400,MATCH(A44,'"INCC-FGV"'!$A$2:$A$400,0)),'VALOR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2">
        <f>IF(A45&lt;='VALOR POR PL'!$P$5,'MODELO PARA BI'!AW61,0)</f>
        <v/>
      </c>
      <c r="E45" s="62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PL'!$P$5,IFERROR(INDEX('"INCC-FGV"'!$B$2:$B$400,MATCH(A45,'"INCC-FGV"'!$A$2:$A$400,0)),'VALOR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2">
        <f>IF(A46&lt;='VALOR POR PL'!$P$5,'MODELO PARA BI'!AX61,0)</f>
        <v/>
      </c>
      <c r="E46" s="62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PL'!$P$5,IFERROR(INDEX('"INCC-FGV"'!$B$2:$B$400,MATCH(A46,'"INCC-FGV"'!$A$2:$A$400,0)),'VALOR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2">
        <f>IF(A47&lt;='VALOR POR PL'!$P$5,'MODELO PARA BI'!AY61,0)</f>
        <v/>
      </c>
      <c r="E47" s="62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PL'!$P$5,IFERROR(INDEX('"INCC-FGV"'!$B$2:$B$400,MATCH(A47,'"INCC-FGV"'!$A$2:$A$400,0)),'VALOR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2">
        <f>IF(A48&lt;='VALOR POR PL'!$P$5,'MODELO PARA BI'!AZ61,0)</f>
        <v/>
      </c>
      <c r="E48" s="62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PL'!$P$5,IFERROR(INDEX('"INCC-FGV"'!$B$2:$B$400,MATCH(A48,'"INCC-FGV"'!$A$2:$A$400,0)),'VALOR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2">
        <f>IF(A49&lt;='VALOR POR PL'!$P$5,'MODELO PARA BI'!BA61,0)</f>
        <v/>
      </c>
      <c r="E49" s="62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PL'!$P$5,IFERROR(INDEX('"INCC-FGV"'!$B$2:$B$400,MATCH(A49,'"INCC-FGV"'!$A$2:$A$400,0)),'VALOR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2">
        <f>IF(A50&lt;='VALOR POR PL'!$P$5,'MODELO PARA BI'!BB61,0)</f>
        <v/>
      </c>
      <c r="E50" s="62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PL'!$P$5,IFERROR(INDEX('"INCC-FGV"'!$B$2:$B$400,MATCH(A50,'"INCC-FGV"'!$A$2:$A$400,0)),'VALOR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2">
        <f>IF(A51&lt;='VALOR POR PL'!$P$5,'MODELO PARA BI'!BC61,0)</f>
        <v/>
      </c>
      <c r="E51" s="62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PL'!$P$5,IFERROR(INDEX('"INCC-FGV"'!$B$2:$B$400,MATCH(A51,'"INCC-FGV"'!$A$2:$A$400,0)),'VALOR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2">
        <f>IF(A52&lt;='VALOR POR PL'!$P$5,'MODELO PARA BI'!BD61,0)</f>
        <v/>
      </c>
      <c r="E52" s="62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PL'!$P$5,IFERROR(INDEX('"INCC-FGV"'!$B$2:$B$400,MATCH(A52,'"INCC-FGV"'!$A$2:$A$400,0)),'VALOR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2">
        <f>IF(A53&lt;='VALOR POR PL'!$P$5,'MODELO PARA BI'!BE61,0)</f>
        <v/>
      </c>
      <c r="E53" s="62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PL'!$P$5,IFERROR(INDEX('"INCC-FGV"'!$B$2:$B$400,MATCH(A53,'"INCC-FGV"'!$A$2:$A$400,0)),'VALOR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2">
        <f>IF(A54&lt;='VALOR POR PL'!$P$5,'MODELO PARA BI'!BF61,0)</f>
        <v/>
      </c>
      <c r="E54" s="62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PL'!$P$5,IFERROR(INDEX('"INCC-FGV"'!$B$2:$B$400,MATCH(A54,'"INCC-FGV"'!$A$2:$A$400,0)),'VALOR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2">
        <f>IF(A55&lt;='VALOR POR PL'!$P$5,'MODELO PARA BI'!BG61,0)</f>
        <v/>
      </c>
      <c r="E55" s="62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PL'!$P$5,IFERROR(INDEX('"INCC-FGV"'!$B$2:$B$400,MATCH(A55,'"INCC-FGV"'!$A$2:$A$400,0)),'VALOR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2">
        <f>IF(A56&lt;='VALOR POR PL'!$P$5,'MODELO PARA BI'!BH61,0)</f>
        <v/>
      </c>
      <c r="E56" s="62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PL'!$P$5,IFERROR(INDEX('"INCC-FGV"'!$B$2:$B$400,MATCH(A56,'"INCC-FGV"'!$A$2:$A$400,0)),'VALOR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2">
        <f>IF(A57&lt;='VALOR POR PL'!$P$5,'MODELO PARA BI'!BI61,0)</f>
        <v/>
      </c>
      <c r="E57" s="62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PL'!$P$5,IFERROR(INDEX('"INCC-FGV"'!$B$2:$B$400,MATCH(A57,'"INCC-FGV"'!$A$2:$A$400,0)),'VALOR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2">
        <f>IF(A58&lt;='VALOR POR PL'!$P$5,'MODELO PARA BI'!BJ61,0)</f>
        <v/>
      </c>
      <c r="E58" s="62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PL'!$P$5,IFERROR(INDEX('"INCC-FGV"'!$B$2:$B$400,MATCH(A58,'"INCC-FGV"'!$A$2:$A$400,0)),'VALOR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2">
        <f>IF(A59&lt;='VALOR POR PL'!$P$5,'MODELO PARA BI'!BK61,0)</f>
        <v/>
      </c>
      <c r="E59" s="62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PL'!$P$5,IFERROR(INDEX('"INCC-FGV"'!$B$2:$B$400,MATCH(A59,'"INCC-FGV"'!$A$2:$A$400,0)),'VALOR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2">
        <f>IF(A60&lt;='VALOR POR PL'!$P$5,'MODELO PARA BI'!BL61,0)</f>
        <v/>
      </c>
      <c r="E60" s="62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PL'!$P$5,IFERROR(INDEX('"INCC-FGV"'!$B$2:$B$400,MATCH(A60,'"INCC-FGV"'!$A$2:$A$400,0)),'VALOR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2">
        <f>IF(A61&lt;='VALOR POR PL'!$P$5,'MODELO PARA BI'!BM61,0)</f>
        <v/>
      </c>
      <c r="E61" s="62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PL'!$P$5,IFERROR(INDEX('"INCC-FGV"'!$B$2:$B$400,MATCH(A61,'"INCC-FGV"'!$A$2:$A$400,0)),'VALOR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2">
        <f>IF(A62&lt;='VALOR POR PL'!$P$5,'MODELO PARA BI'!BN61,0)</f>
        <v/>
      </c>
      <c r="E62" s="62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PL'!$P$5,IFERROR(INDEX('"INCC-FGV"'!$B$2:$B$400,MATCH(A62,'"INCC-FGV"'!$A$2:$A$400,0)),'VALOR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2">
        <f>IF(A63&lt;='VALOR POR PL'!$P$5,'MODELO PARA BI'!BO61,0)</f>
        <v/>
      </c>
      <c r="E63" s="62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PL'!$P$5,IFERROR(INDEX('"INCC-FGV"'!$B$2:$B$400,MATCH(A63,'"INCC-FGV"'!$A$2:$A$400,0)),'VALOR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2">
        <f>IF(A64&lt;='VALOR POR PL'!$P$5,'MODELO PARA BI'!BP61,0)</f>
        <v/>
      </c>
      <c r="E64" s="62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PL'!$P$5,IFERROR(INDEX('"INCC-FGV"'!$B$2:$B$400,MATCH(A64,'"INCC-FGV"'!$A$2:$A$400,0)),'VALOR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2">
        <f>IF(A65&lt;='VALOR POR PL'!$P$5,'MODELO PARA BI'!BQ61,0)</f>
        <v/>
      </c>
      <c r="E65" s="62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PL'!$P$5,IFERROR(INDEX('"INCC-FGV"'!$B$2:$B$400,MATCH(A65,'"INCC-FGV"'!$A$2:$A$400,0)),'VALOR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2">
        <f>IF(A66&lt;='VALOR POR PL'!$P$5,'MODELO PARA BI'!BR61,0)</f>
        <v/>
      </c>
      <c r="E66" s="62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PL'!$P$5,IFERROR(INDEX('"INCC-FGV"'!$B$2:$B$400,MATCH(A66,'"INCC-FGV"'!$A$2:$A$400,0)),'VALOR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2">
        <f>IF(A67&lt;='VALOR POR PL'!$P$5,'MODELO PARA BI'!BS61,0)</f>
        <v/>
      </c>
      <c r="E67" s="62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PL'!$P$5,IFERROR(INDEX('"INCC-FGV"'!$B$2:$B$400,MATCH(A67,'"INCC-FGV"'!$A$2:$A$400,0)),'VALOR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2">
        <f>IF(A68&lt;='VALOR POR PL'!$P$5,'MODELO PARA BI'!BT61,0)</f>
        <v/>
      </c>
      <c r="E68" s="62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PL'!$P$5,IFERROR(INDEX('"INCC-FGV"'!$B$2:$B$400,MATCH(A68,'"INCC-FGV"'!$A$2:$A$400,0)),'VALOR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2">
        <f>IF(A69&lt;='VALOR POR PL'!$P$5,'MODELO PARA BI'!BU61,0)</f>
        <v/>
      </c>
      <c r="E69" s="62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PL'!$P$5,IFERROR(INDEX('"INCC-FGV"'!$B$2:$B$400,MATCH(A69,'"INCC-FGV"'!$A$2:$A$400,0)),'VALOR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2">
        <f>IF(A70&lt;='VALOR POR PL'!$P$5,'MODELO PARA BI'!BV61,0)</f>
        <v/>
      </c>
      <c r="E70" s="62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PL'!$P$5,IFERROR(INDEX('"INCC-FGV"'!$B$2:$B$400,MATCH(A70,'"INCC-FGV"'!$A$2:$A$400,0)),'VALOR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2">
        <f>IF(A71&lt;='VALOR POR PL'!$P$5,'MODELO PARA BI'!BW61,0)</f>
        <v/>
      </c>
      <c r="E71" s="62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PL'!$P$5,IFERROR(INDEX('"INCC-FGV"'!$B$2:$B$400,MATCH(A71,'"INCC-FGV"'!$A$2:$A$400,0)),'VALOR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2">
        <f>IF(A72&lt;='VALOR POR PL'!$P$5,'MODELO PARA BI'!BX61,0)</f>
        <v/>
      </c>
      <c r="E72" s="62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PL'!$P$5,IFERROR(INDEX('"INCC-FGV"'!$B$2:$B$400,MATCH(A72,'"INCC-FGV"'!$A$2:$A$400,0)),'VALOR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2">
        <f>IF(A73&lt;='VALOR POR PL'!$P$5,'MODELO PARA BI'!BY61,0)</f>
        <v/>
      </c>
      <c r="E73" s="62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PL'!$P$5,IFERROR(INDEX('"INCC-FGV"'!$B$2:$B$400,MATCH(A73,'"INCC-FGV"'!$A$2:$A$400,0)),'VALOR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2">
        <f>IF(A74&lt;='VALOR POR PL'!$P$5,'MODELO PARA BI'!BZ61,0)</f>
        <v/>
      </c>
      <c r="E74" s="62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PL'!$P$5,IFERROR(INDEX('"INCC-FGV"'!$B$2:$B$400,MATCH(A74,'"INCC-FGV"'!$A$2:$A$400,0)),'VALOR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2">
        <f>IF(A75&lt;='VALOR POR PL'!$P$5,'MODELO PARA BI'!CA61,0)</f>
        <v/>
      </c>
      <c r="E75" s="62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PL'!$P$5,IFERROR(INDEX('"INCC-FGV"'!$B$2:$B$400,MATCH(A75,'"INCC-FGV"'!$A$2:$A$400,0)),'VALOR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45536</v>
      </c>
      <c r="B2" s="47" t="n">
        <v>1141.398</v>
      </c>
      <c r="D2" s="114">
        <f>IF(B2="","",IFERROR(B2/INDEX($B$2:$B$400,MATCH(DATE(YEAR(A2)-1,12,1),$A$2:$A$400,0))-1,""))</f>
        <v/>
      </c>
      <c r="E2" s="114">
        <f>IF(B2="","",IFERROR(B2/INDEX($B$2:$B$400,MATCH(DATE(YEAR(A2)-1,MONTH(A2),1),$A$2:$A$400,0))-1,""))</f>
        <v/>
      </c>
      <c r="G2" s="115" t="inlineStr">
        <is>
          <t>Fonte: FGV (INCC-DI). Acrescente uma linha por mês.</t>
        </is>
      </c>
    </row>
    <row r="3">
      <c r="A3" s="113" t="n">
        <v>45566</v>
      </c>
      <c r="B3" s="47" t="n">
        <v>1149.17</v>
      </c>
      <c r="C3" s="114">
        <f>IF(OR(B3="",B2=""),"",B3/B2-1)</f>
        <v/>
      </c>
      <c r="D3" s="114">
        <f>IF(B3="","",IFERROR(B3/INDEX($B$2:$B$400,MATCH(DATE(YEAR(A3)-1,12,1),$A$2:$A$400,0))-1,""))</f>
        <v/>
      </c>
      <c r="E3" s="114">
        <f>IF(B3="","",IFERROR(B3/INDEX($B$2:$B$400,MATCH(DATE(YEAR(A3)-1,MONTH(A3),1),$A$2:$A$400,0))-1,""))</f>
        <v/>
      </c>
    </row>
    <row r="4">
      <c r="A4" s="113" t="n">
        <v>45597</v>
      </c>
      <c r="B4" s="47" t="n">
        <v>1153.725</v>
      </c>
      <c r="C4" s="114">
        <f>IF(OR(B4="",B3=""),"",B4/B3-1)</f>
        <v/>
      </c>
      <c r="D4" s="114">
        <f>IF(B4="","",IFERROR(B4/INDEX($B$2:$B$400,MATCH(DATE(YEAR(A4)-1,12,1),$A$2:$A$400,0))-1,""))</f>
        <v/>
      </c>
      <c r="E4" s="114">
        <f>IF(B4="","",IFERROR(B4/INDEX($B$2:$B$400,MATCH(DATE(YEAR(A4)-1,MONTH(A4),1),$A$2:$A$400,0))-1,""))</f>
        <v/>
      </c>
    </row>
    <row r="5">
      <c r="A5" s="113" t="n">
        <v>45627</v>
      </c>
      <c r="B5" s="47" t="n">
        <v>1159.536</v>
      </c>
      <c r="C5" s="114">
        <f>IF(OR(B5="",B4=""),"",B5/B4-1)</f>
        <v/>
      </c>
      <c r="D5" s="114">
        <f>IF(B5="","",IFERROR(B5/INDEX($B$2:$B$400,MATCH(DATE(YEAR(A5)-1,12,1),$A$2:$A$400,0))-1,""))</f>
        <v/>
      </c>
      <c r="E5" s="114">
        <f>IF(B5="","",IFERROR(B5/INDEX($B$2:$B$400,MATCH(DATE(YEAR(A5)-1,MONTH(A5),1),$A$2:$A$400,0))-1,""))</f>
        <v/>
      </c>
    </row>
    <row r="6">
      <c r="A6" s="113" t="n">
        <v>45658</v>
      </c>
      <c r="B6" s="47" t="n">
        <v>1169.116</v>
      </c>
      <c r="C6" s="114">
        <f>IF(OR(B6="",B5=""),"",B6/B5-1)</f>
        <v/>
      </c>
      <c r="D6" s="114">
        <f>IF(B6="","",IFERROR(B6/INDEX($B$2:$B$400,MATCH(DATE(YEAR(A6)-1,12,1),$A$2:$A$400,0))-1,""))</f>
        <v/>
      </c>
      <c r="E6" s="114">
        <f>IF(B6="","",IFERROR(B6/INDEX($B$2:$B$400,MATCH(DATE(YEAR(A6)-1,MONTH(A6),1),$A$2:$A$400,0))-1,""))</f>
        <v/>
      </c>
    </row>
    <row r="7">
      <c r="A7" s="113" t="n">
        <v>45689</v>
      </c>
      <c r="B7" s="47" t="n">
        <v>1173.775</v>
      </c>
      <c r="C7" s="114">
        <f>IF(OR(B7="",B6=""),"",B7/B6-1)</f>
        <v/>
      </c>
      <c r="D7" s="114">
        <f>IF(B7="","",IFERROR(B7/INDEX($B$2:$B$400,MATCH(DATE(YEAR(A7)-1,12,1),$A$2:$A$400,0))-1,""))</f>
        <v/>
      </c>
      <c r="E7" s="114">
        <f>IF(B7="","",IFERROR(B7/INDEX($B$2:$B$400,MATCH(DATE(YEAR(A7)-1,MONTH(A7),1),$A$2:$A$400,0))-1,""))</f>
        <v/>
      </c>
    </row>
    <row r="8">
      <c r="A8" s="113" t="n">
        <v>45717</v>
      </c>
      <c r="B8" s="47" t="n">
        <v>1178.386</v>
      </c>
      <c r="C8" s="114">
        <f>IF(OR(B8="",B7=""),"",B8/B7-1)</f>
        <v/>
      </c>
      <c r="D8" s="114">
        <f>IF(B8="","",IFERROR(B8/INDEX($B$2:$B$400,MATCH(DATE(YEAR(A8)-1,12,1),$A$2:$A$400,0))-1,""))</f>
        <v/>
      </c>
      <c r="E8" s="114">
        <f>IF(B8="","",IFERROR(B8/INDEX($B$2:$B$400,MATCH(DATE(YEAR(A8)-1,MONTH(A8),1),$A$2:$A$400,0))-1,""))</f>
        <v/>
      </c>
    </row>
    <row r="9">
      <c r="A9" s="113" t="n">
        <v>45748</v>
      </c>
      <c r="B9" s="47" t="n">
        <v>1184.462</v>
      </c>
      <c r="C9" s="114">
        <f>IF(OR(B9="",B8=""),"",B9/B8-1)</f>
        <v/>
      </c>
      <c r="D9" s="114">
        <f>IF(B9="","",IFERROR(B9/INDEX($B$2:$B$400,MATCH(DATE(YEAR(A9)-1,12,1),$A$2:$A$400,0))-1,""))</f>
        <v/>
      </c>
      <c r="E9" s="114">
        <f>IF(B9="","",IFERROR(B9/INDEX($B$2:$B$400,MATCH(DATE(YEAR(A9)-1,MONTH(A9),1),$A$2:$A$400,0))-1,""))</f>
        <v/>
      </c>
    </row>
    <row r="10">
      <c r="A10" s="113" t="n">
        <v>45778</v>
      </c>
      <c r="B10" s="47" t="n">
        <v>1191.327</v>
      </c>
      <c r="C10" s="114">
        <f>IF(OR(B10="",B9=""),"",B10/B9-1)</f>
        <v/>
      </c>
      <c r="D10" s="114">
        <f>IF(B10="","",IFERROR(B10/INDEX($B$2:$B$400,MATCH(DATE(YEAR(A10)-1,12,1),$A$2:$A$400,0))-1,""))</f>
        <v/>
      </c>
      <c r="E10" s="114">
        <f>IF(B10="","",IFERROR(B10/INDEX($B$2:$B$400,MATCH(DATE(YEAR(A10)-1,MONTH(A10),1),$A$2:$A$400,0))-1,""))</f>
        <v/>
      </c>
    </row>
    <row r="11">
      <c r="A11" s="113" t="n">
        <v>45809</v>
      </c>
      <c r="B11" s="47" t="n">
        <v>1199.509</v>
      </c>
      <c r="C11" s="114">
        <f>IF(OR(B11="",B10=""),"",B11/B10-1)</f>
        <v/>
      </c>
      <c r="D11" s="114">
        <f>IF(B11="","",IFERROR(B11/INDEX($B$2:$B$400,MATCH(DATE(YEAR(A11)-1,12,1),$A$2:$A$400,0))-1,""))</f>
        <v/>
      </c>
      <c r="E11" s="114">
        <f>IF(B11="","",IFERROR(B11/INDEX($B$2:$B$400,MATCH(DATE(YEAR(A11)-1,MONTH(A11),1),$A$2:$A$400,0))-1,""))</f>
        <v/>
      </c>
    </row>
    <row r="12">
      <c r="A12" s="113" t="n">
        <v>45839</v>
      </c>
      <c r="B12" s="47" t="n">
        <v>1210.471</v>
      </c>
      <c r="C12" s="114">
        <f>IF(OR(B12="",B11=""),"",B12/B11-1)</f>
        <v/>
      </c>
      <c r="D12" s="114">
        <f>IF(B12="","",IFERROR(B12/INDEX($B$2:$B$400,MATCH(DATE(YEAR(A12)-1,12,1),$A$2:$A$400,0))-1,""))</f>
        <v/>
      </c>
      <c r="E12" s="114">
        <f>IF(B12="","",IFERROR(B12/INDEX($B$2:$B$400,MATCH(DATE(YEAR(A12)-1,MONTH(A12),1),$A$2:$A$400,0))-1,""))</f>
        <v/>
      </c>
    </row>
    <row r="13">
      <c r="A13" s="113" t="n">
        <v>45870</v>
      </c>
      <c r="B13" s="47" t="n">
        <v>1216.706</v>
      </c>
      <c r="C13" s="114">
        <f>IF(OR(B13="",B12=""),"",B13/B12-1)</f>
        <v/>
      </c>
      <c r="D13" s="114">
        <f>IF(B13="","",IFERROR(B13/INDEX($B$2:$B$400,MATCH(DATE(YEAR(A13)-1,12,1),$A$2:$A$400,0))-1,""))</f>
        <v/>
      </c>
      <c r="E13" s="114">
        <f>IF(B13="","",IFERROR(B13/INDEX($B$2:$B$400,MATCH(DATE(YEAR(A13)-1,MONTH(A13),1),$A$2:$A$400,0))-1,""))</f>
        <v/>
      </c>
    </row>
    <row r="14">
      <c r="A14" s="113" t="n">
        <v>45901</v>
      </c>
      <c r="B14" s="47" t="n">
        <v>1218.747</v>
      </c>
      <c r="C14" s="114">
        <f>IF(OR(B14="",B13=""),"",B14/B13-1)</f>
        <v/>
      </c>
      <c r="D14" s="114">
        <f>IF(B14="","",IFERROR(B14/INDEX($B$2:$B$400,MATCH(DATE(YEAR(A14)-1,12,1),$A$2:$A$400,0))-1,""))</f>
        <v/>
      </c>
      <c r="E14" s="114">
        <f>IF(B14="","",IFERROR(B14/INDEX($B$2:$B$400,MATCH(DATE(YEAR(A14)-1,MONTH(A14),1),$A$2:$A$400,0))-1,""))</f>
        <v/>
      </c>
    </row>
    <row r="15">
      <c r="A15" s="113" t="n">
        <v>45931</v>
      </c>
      <c r="B15" s="47" t="n">
        <v>1222.356</v>
      </c>
      <c r="C15" s="114">
        <f>IF(OR(B15="",B14=""),"",B15/B14-1)</f>
        <v/>
      </c>
      <c r="D15" s="114">
        <f>IF(B15="","",IFERROR(B15/INDEX($B$2:$B$400,MATCH(DATE(YEAR(A15)-1,12,1),$A$2:$A$400,0))-1,""))</f>
        <v/>
      </c>
      <c r="E15" s="114">
        <f>IF(B15="","",IFERROR(B15/INDEX($B$2:$B$400,MATCH(DATE(YEAR(A15)-1,MONTH(A15),1),$A$2:$A$400,0))-1,""))</f>
        <v/>
      </c>
    </row>
    <row r="16">
      <c r="A16" s="113" t="n">
        <v>45962</v>
      </c>
      <c r="B16" s="47" t="n">
        <v>1225.633</v>
      </c>
      <c r="C16" s="114">
        <f>IF(OR(B16="",B15=""),"",B16/B15-1)</f>
        <v/>
      </c>
      <c r="D16" s="114">
        <f>IF(B16="","",IFERROR(B16/INDEX($B$2:$B$400,MATCH(DATE(YEAR(A16)-1,12,1),$A$2:$A$400,0))-1,""))</f>
        <v/>
      </c>
      <c r="E16" s="114">
        <f>IF(B16="","",IFERROR(B16/INDEX($B$2:$B$400,MATCH(DATE(YEAR(A16)-1,MONTH(A16),1),$A$2:$A$400,0))-1,""))</f>
        <v/>
      </c>
    </row>
    <row r="17">
      <c r="A17" s="113" t="n">
        <v>45992</v>
      </c>
      <c r="B17" s="47" t="n">
        <v>1228.161</v>
      </c>
      <c r="C17" s="114">
        <f>IF(OR(B17="",B16=""),"",B17/B16-1)</f>
        <v/>
      </c>
      <c r="D17" s="114">
        <f>IF(B17="","",IFERROR(B17/INDEX($B$2:$B$400,MATCH(DATE(YEAR(A17)-1,12,1),$A$2:$A$400,0))-1,""))</f>
        <v/>
      </c>
      <c r="E17" s="114">
        <f>IF(B17="","",IFERROR(B17/INDEX($B$2:$B$400,MATCH(DATE(YEAR(A17)-1,MONTH(A17),1),$A$2:$A$400,0))-1,""))</f>
        <v/>
      </c>
    </row>
    <row r="18">
      <c r="A18" s="113" t="n">
        <v>46023</v>
      </c>
      <c r="B18" s="47" t="n">
        <v>1237.036</v>
      </c>
      <c r="C18" s="114">
        <f>IF(OR(B18="",B17=""),"",B18/B17-1)</f>
        <v/>
      </c>
      <c r="D18" s="114">
        <f>IF(B18="","",IFERROR(B18/INDEX($B$2:$B$400,MATCH(DATE(YEAR(A18)-1,12,1),$A$2:$A$400,0))-1,""))</f>
        <v/>
      </c>
      <c r="E18" s="114">
        <f>IF(B18="","",IFERROR(B18/INDEX($B$2:$B$400,MATCH(DATE(YEAR(A18)-1,MONTH(A18),1),$A$2:$A$400,0))-1,""))</f>
        <v/>
      </c>
    </row>
    <row r="19">
      <c r="A19" s="113" t="n">
        <v>46054</v>
      </c>
      <c r="B19" s="47" t="n">
        <v>1240.481</v>
      </c>
      <c r="C19" s="114">
        <f>IF(OR(B19="",B18=""),"",B19/B18-1)</f>
        <v/>
      </c>
      <c r="D19" s="114">
        <f>IF(B19="","",IFERROR(B19/INDEX($B$2:$B$400,MATCH(DATE(YEAR(A19)-1,12,1),$A$2:$A$400,0))-1,""))</f>
        <v/>
      </c>
      <c r="E19" s="114">
        <f>IF(B19="","",IFERROR(B19/INDEX($B$2:$B$400,MATCH(DATE(YEAR(A19)-1,MONTH(A19),1),$A$2:$A$400,0))-1,""))</f>
        <v/>
      </c>
    </row>
    <row r="20">
      <c r="A20" s="113" t="n">
        <v>46082</v>
      </c>
      <c r="B20" s="47" t="n">
        <v>1247.181</v>
      </c>
      <c r="C20" s="114">
        <f>IF(OR(B20="",B19=""),"",B20/B19-1)</f>
        <v/>
      </c>
      <c r="D20" s="114">
        <f>IF(B20="","",IFERROR(B20/INDEX($B$2:$B$400,MATCH(DATE(YEAR(A20)-1,12,1),$A$2:$A$400,0))-1,""))</f>
        <v/>
      </c>
      <c r="E20" s="114">
        <f>IF(B20="","",IFERROR(B20/INDEX($B$2:$B$400,MATCH(DATE(YEAR(A20)-1,MONTH(A20),1),$A$2:$A$400,0))-1,""))</f>
        <v/>
      </c>
    </row>
    <row r="21">
      <c r="A21" s="113" t="n">
        <v>46113</v>
      </c>
      <c r="B21" s="47" t="n">
        <v>1259.652</v>
      </c>
      <c r="C21" s="114">
        <f>IF(OR(B21="",B20=""),"",B21/B20-1)</f>
        <v/>
      </c>
      <c r="D21" s="114">
        <f>IF(B21="","",IFERROR(B21/INDEX($B$2:$B$400,MATCH(DATE(YEAR(A21)-1,12,1),$A$2:$A$400,0))-1,""))</f>
        <v/>
      </c>
      <c r="E21" s="114">
        <f>IF(B21="","",IFERROR(B21/INDEX($B$2:$B$400,MATCH(DATE(YEAR(A21)-1,MONTH(A21),1),$A$2:$A$400,0))-1,""))</f>
        <v/>
      </c>
    </row>
    <row r="22">
      <c r="A22" s="113" t="n">
        <v>46143</v>
      </c>
      <c r="B22" s="47" t="n">
        <v>1270.695</v>
      </c>
      <c r="C22" s="114">
        <f>IF(OR(B22="",B21=""),"",B22/B21-1)</f>
        <v/>
      </c>
      <c r="D22" s="114">
        <f>IF(B22="","",IFERROR(B22/INDEX($B$2:$B$400,MATCH(DATE(YEAR(A22)-1,12,1),$A$2:$A$400,0))-1,""))</f>
        <v/>
      </c>
      <c r="E22" s="114">
        <f>IF(B22="","",IFERROR(B22/INDEX($B$2:$B$400,MATCH(DATE(YEAR(A22)-1,MONTH(A22),1),$A$2:$A$400,0))-1,""))</f>
        <v/>
      </c>
    </row>
    <row r="23">
      <c r="A23" s="113" t="n">
        <v>46174</v>
      </c>
      <c r="B23" s="47" t="n">
        <v>1280.641</v>
      </c>
      <c r="C23" s="114">
        <f>IF(OR(B23="",B22=""),"",B23/B22-1)</f>
        <v/>
      </c>
      <c r="D23" s="114">
        <f>IF(B23="","",IFERROR(B23/INDEX($B$2:$B$400,MATCH(DATE(YEAR(A23)-1,12,1),$A$2:$A$400,0))-1,""))</f>
        <v/>
      </c>
      <c r="E23" s="114">
        <f>IF(B23="","",IFERROR(B23/INDEX($B$2:$B$400,MATCH(DATE(YEAR(A23)-1,MONTH(A23),1),$A$2:$A$400,0))-1,""))</f>
        <v/>
      </c>
    </row>
    <row r="24">
      <c r="A24" s="113" t="n">
        <v>46204</v>
      </c>
      <c r="B24" s="47" t="n">
        <v>1288.431</v>
      </c>
      <c r="C24" s="114">
        <f>IF(OR(B24="",B23=""),"",B24/B23-1)</f>
        <v/>
      </c>
      <c r="D24" s="114">
        <f>IF(B24="","",IFERROR(B24/INDEX($B$2:$B$400,MATCH(DATE(YEAR(A24)-1,12,1),$A$2:$A$400,0))-1,""))</f>
        <v/>
      </c>
      <c r="E24" s="114">
        <f>IF(B24="","",IFERROR(B24/INDEX($B$2:$B$400,MATCH(DATE(YEAR(A24)-1,MONTH(A24),1),$A$2:$A$400,0))-1,""))</f>
        <v/>
      </c>
    </row>
    <row r="25">
      <c r="A25" s="113" t="n">
        <v>46235</v>
      </c>
      <c r="B25" s="47" t="n">
        <v>1296.889</v>
      </c>
      <c r="C25" s="114">
        <f>IF(OR(B25="",B24=""),"",B25/B24-1)</f>
        <v/>
      </c>
      <c r="D25" s="114">
        <f>IF(B25="","",IFERROR(B25/INDEX($B$2:$B$400,MATCH(DATE(YEAR(A25)-1,12,1),$A$2:$A$400,0))-1,""))</f>
        <v/>
      </c>
      <c r="E25" s="114">
        <f>IF(B25="","",IFERROR(B25/INDEX($B$2:$B$400,MATCH(DATE(YEAR(A25)-1,MONTH(A25),1),$A$2:$A$400,0))-1,""))</f>
        <v/>
      </c>
    </row>
    <row r="26">
      <c r="A26" s="116" t="n"/>
      <c r="B26" s="117" t="n"/>
      <c r="C26" s="114">
        <f>IF(OR(B26="",B25=""),"",B26/B25-1)</f>
        <v/>
      </c>
      <c r="D26" s="114">
        <f>IF(B26="","",IFERROR(B26/INDEX($B$2:$B$400,MATCH(DATE(YEAR(A26)-1,12,1),$A$2:$A$400,0))-1,""))</f>
        <v/>
      </c>
      <c r="E26" s="114">
        <f>IF(B26="","",IFERROR(B26/INDEX($B$2:$B$400,MATCH(DATE(YEAR(A26)-1,MONTH(A26),1),$A$2:$A$400,0))-1,""))</f>
        <v/>
      </c>
    </row>
    <row r="27">
      <c r="A27" s="116" t="n"/>
      <c r="B27" s="117" t="n"/>
      <c r="C27" s="114">
        <f>IF(OR(B27="",B26=""),"",B27/B26-1)</f>
        <v/>
      </c>
      <c r="D27" s="114">
        <f>IF(B27="","",IFERROR(B27/INDEX($B$2:$B$400,MATCH(DATE(YEAR(A27)-1,12,1),$A$2:$A$400,0))-1,""))</f>
        <v/>
      </c>
      <c r="E27" s="114">
        <f>IF(B27="","",IFERROR(B27/INDEX($B$2:$B$400,MATCH(DATE(YEAR(A27)-1,MONTH(A27),1),$A$2:$A$400,0))-1,""))</f>
        <v/>
      </c>
    </row>
    <row r="28">
      <c r="A28" s="116" t="n"/>
      <c r="B28" s="117" t="n"/>
      <c r="C28" s="114">
        <f>IF(OR(B28="",B27=""),"",B28/B27-1)</f>
        <v/>
      </c>
      <c r="D28" s="114">
        <f>IF(B28="","",IFERROR(B28/INDEX($B$2:$B$400,MATCH(DATE(YEAR(A28)-1,12,1),$A$2:$A$400,0))-1,""))</f>
        <v/>
      </c>
      <c r="E28" s="114">
        <f>IF(B28="","",IFERROR(B28/INDEX($B$2:$B$400,MATCH(DATE(YEAR(A28)-1,MONTH(A28),1),$A$2:$A$400,0))-1,""))</f>
        <v/>
      </c>
    </row>
    <row r="29">
      <c r="A29" s="116" t="n"/>
      <c r="B29" s="117" t="n"/>
      <c r="C29" s="114">
        <f>IF(OR(B29="",B28=""),"",B29/B28-1)</f>
        <v/>
      </c>
      <c r="D29" s="114">
        <f>IF(B29="","",IFERROR(B29/INDEX($B$2:$B$400,MATCH(DATE(YEAR(A29)-1,12,1),$A$2:$A$400,0))-1,""))</f>
        <v/>
      </c>
      <c r="E29" s="114">
        <f>IF(B29="","",IFERROR(B29/INDEX($B$2:$B$400,MATCH(DATE(YEAR(A29)-1,MONTH(A29),1),$A$2:$A$400,0))-1,""))</f>
        <v/>
      </c>
    </row>
    <row r="30">
      <c r="A30" s="116" t="n"/>
      <c r="B30" s="117" t="n"/>
      <c r="C30" s="114">
        <f>IF(OR(B30="",B29=""),"",B30/B29-1)</f>
        <v/>
      </c>
      <c r="D30" s="114">
        <f>IF(B30="","",IFERROR(B30/INDEX($B$2:$B$400,MATCH(DATE(YEAR(A30)-1,12,1),$A$2:$A$400,0))-1,""))</f>
        <v/>
      </c>
      <c r="E30" s="114">
        <f>IF(B30="","",IFERROR(B30/INDEX($B$2:$B$400,MATCH(DATE(YEAR(A30)-1,MONTH(A30),1),$A$2:$A$400,0))-1,""))</f>
        <v/>
      </c>
    </row>
    <row r="31">
      <c r="A31" s="116" t="n"/>
      <c r="B31" s="117" t="n"/>
      <c r="C31" s="114">
        <f>IF(OR(B31="",B30=""),"",B31/B30-1)</f>
        <v/>
      </c>
      <c r="D31" s="114">
        <f>IF(B31="","",IFERROR(B31/INDEX($B$2:$B$400,MATCH(DATE(YEAR(A31)-1,12,1),$A$2:$A$400,0))-1,""))</f>
        <v/>
      </c>
      <c r="E31" s="114">
        <f>IF(B31="","",IFERROR(B31/INDEX($B$2:$B$400,MATCH(DATE(YEAR(A31)-1,MONTH(A31),1),$A$2:$A$400,0))-1,""))</f>
        <v/>
      </c>
    </row>
    <row r="32">
      <c r="A32" s="116" t="n"/>
      <c r="B32" s="117" t="n"/>
      <c r="C32" s="114">
        <f>IF(OR(B32="",B31=""),"",B32/B31-1)</f>
        <v/>
      </c>
      <c r="D32" s="114">
        <f>IF(B32="","",IFERROR(B32/INDEX($B$2:$B$400,MATCH(DATE(YEAR(A32)-1,12,1),$A$2:$A$400,0))-1,""))</f>
        <v/>
      </c>
      <c r="E32" s="114">
        <f>IF(B32="","",IFERROR(B32/INDEX($B$2:$B$400,MATCH(DATE(YEAR(A32)-1,MONTH(A32),1),$A$2:$A$400,0))-1,""))</f>
        <v/>
      </c>
    </row>
    <row r="33">
      <c r="A33" s="116" t="n"/>
      <c r="B33" s="117" t="n"/>
      <c r="C33" s="114">
        <f>IF(OR(B33="",B32=""),"",B33/B32-1)</f>
        <v/>
      </c>
      <c r="D33" s="114">
        <f>IF(B33="","",IFERROR(B33/INDEX($B$2:$B$400,MATCH(DATE(YEAR(A33)-1,12,1),$A$2:$A$400,0))-1,""))</f>
        <v/>
      </c>
      <c r="E33" s="114">
        <f>IF(B33="","",IFERROR(B33/INDEX($B$2:$B$400,MATCH(DATE(YEAR(A33)-1,MONTH(A33),1),$A$2:$A$400,0))-1,""))</f>
        <v/>
      </c>
    </row>
    <row r="34">
      <c r="A34" s="116" t="n"/>
      <c r="B34" s="117" t="n"/>
      <c r="C34" s="114">
        <f>IF(OR(B34="",B33=""),"",B34/B33-1)</f>
        <v/>
      </c>
      <c r="D34" s="114">
        <f>IF(B34="","",IFERROR(B34/INDEX($B$2:$B$400,MATCH(DATE(YEAR(A34)-1,12,1),$A$2:$A$400,0))-1,""))</f>
        <v/>
      </c>
      <c r="E34" s="114">
        <f>IF(B34="","",IFERROR(B34/INDEX($B$2:$B$400,MATCH(DATE(YEAR(A34)-1,MONTH(A34),1),$A$2:$A$400,0))-1,""))</f>
        <v/>
      </c>
    </row>
    <row r="35">
      <c r="A35" s="116" t="n"/>
      <c r="B35" s="117" t="n"/>
      <c r="C35" s="114">
        <f>IF(OR(B35="",B34=""),"",B35/B34-1)</f>
        <v/>
      </c>
      <c r="D35" s="114">
        <f>IF(B35="","",IFERROR(B35/INDEX($B$2:$B$400,MATCH(DATE(YEAR(A35)-1,12,1),$A$2:$A$400,0))-1,""))</f>
        <v/>
      </c>
      <c r="E35" s="114">
        <f>IF(B35="","",IFERROR(B35/INDEX($B$2:$B$400,MATCH(DATE(YEAR(A35)-1,MONTH(A35),1),$A$2:$A$400,0))-1,""))</f>
        <v/>
      </c>
    </row>
    <row r="36">
      <c r="A36" s="116" t="n"/>
      <c r="B36" s="117" t="n"/>
      <c r="C36" s="114">
        <f>IF(OR(B36="",B35=""),"",B36/B35-1)</f>
        <v/>
      </c>
      <c r="D36" s="114">
        <f>IF(B36="","",IFERROR(B36/INDEX($B$2:$B$400,MATCH(DATE(YEAR(A36)-1,12,1),$A$2:$A$400,0))-1,""))</f>
        <v/>
      </c>
      <c r="E36" s="114">
        <f>IF(B36="","",IFERROR(B36/INDEX($B$2:$B$400,MATCH(DATE(YEAR(A36)-1,MONTH(A36),1),$A$2:$A$400,0))-1,""))</f>
        <v/>
      </c>
    </row>
    <row r="37">
      <c r="A37" s="116" t="n"/>
      <c r="B37" s="117" t="n"/>
      <c r="C37" s="114">
        <f>IF(OR(B37="",B36=""),"",B37/B36-1)</f>
        <v/>
      </c>
      <c r="D37" s="114">
        <f>IF(B37="","",IFERROR(B37/INDEX($B$2:$B$400,MATCH(DATE(YEAR(A37)-1,12,1),$A$2:$A$400,0))-1,""))</f>
        <v/>
      </c>
      <c r="E37" s="114">
        <f>IF(B37="","",IFERROR(B37/INDEX($B$2:$B$400,MATCH(DATE(YEAR(A37)-1,MONTH(A37),1),$A$2:$A$400,0))-1,""))</f>
        <v/>
      </c>
    </row>
    <row r="38">
      <c r="A38" s="116" t="n"/>
      <c r="B38" s="117" t="n"/>
      <c r="C38" s="114">
        <f>IF(OR(B38="",B37=""),"",B38/B37-1)</f>
        <v/>
      </c>
      <c r="D38" s="114">
        <f>IF(B38="","",IFERROR(B38/INDEX($B$2:$B$400,MATCH(DATE(YEAR(A38)-1,12,1),$A$2:$A$400,0))-1,""))</f>
        <v/>
      </c>
      <c r="E38" s="114">
        <f>IF(B38="","",IFERROR(B38/INDEX($B$2:$B$400,MATCH(DATE(YEAR(A38)-1,MONTH(A38),1),$A$2:$A$400,0))-1,""))</f>
        <v/>
      </c>
    </row>
    <row r="39">
      <c r="A39" s="116" t="n"/>
      <c r="B39" s="117" t="n"/>
      <c r="C39" s="114">
        <f>IF(OR(B39="",B38=""),"",B39/B38-1)</f>
        <v/>
      </c>
      <c r="D39" s="114">
        <f>IF(B39="","",IFERROR(B39/INDEX($B$2:$B$400,MATCH(DATE(YEAR(A39)-1,12,1),$A$2:$A$400,0))-1,""))</f>
        <v/>
      </c>
      <c r="E39" s="114">
        <f>IF(B39="","",IFERROR(B39/INDEX($B$2:$B$400,MATCH(DATE(YEAR(A39)-1,MONTH(A39),1),$A$2:$A$400,0))-1,""))</f>
        <v/>
      </c>
    </row>
    <row r="40">
      <c r="A40" s="116" t="n"/>
      <c r="B40" s="117" t="n"/>
      <c r="C40" s="114">
        <f>IF(OR(B40="",B39=""),"",B40/B39-1)</f>
        <v/>
      </c>
      <c r="D40" s="114">
        <f>IF(B40="","",IFERROR(B40/INDEX($B$2:$B$400,MATCH(DATE(YEAR(A40)-1,12,1),$A$2:$A$400,0))-1,""))</f>
        <v/>
      </c>
      <c r="E40" s="114">
        <f>IF(B40="","",IFERROR(B40/INDEX($B$2:$B$400,MATCH(DATE(YEAR(A40)-1,MONTH(A40),1),$A$2:$A$400,0))-1,""))</f>
        <v/>
      </c>
    </row>
    <row r="41">
      <c r="A41" s="116" t="n"/>
      <c r="B41" s="117" t="n"/>
      <c r="C41" s="114">
        <f>IF(OR(B41="",B40=""),"",B41/B40-1)</f>
        <v/>
      </c>
      <c r="D41" s="114">
        <f>IF(B41="","",IFERROR(B41/INDEX($B$2:$B$400,MATCH(DATE(YEAR(A41)-1,12,1),$A$2:$A$400,0))-1,""))</f>
        <v/>
      </c>
      <c r="E41" s="114">
        <f>IF(B41="","",IFERROR(B41/INDEX($B$2:$B$400,MATCH(DATE(YEAR(A41)-1,MONTH(A41),1),$A$2:$A$400,0))-1,""))</f>
        <v/>
      </c>
    </row>
    <row r="42">
      <c r="A42" s="116" t="n"/>
      <c r="B42" s="117" t="n"/>
      <c r="C42" s="114">
        <f>IF(OR(B42="",B41=""),"",B42/B41-1)</f>
        <v/>
      </c>
      <c r="D42" s="114">
        <f>IF(B42="","",IFERROR(B42/INDEX($B$2:$B$400,MATCH(DATE(YEAR(A42)-1,12,1),$A$2:$A$400,0))-1,""))</f>
        <v/>
      </c>
      <c r="E42" s="114">
        <f>IF(B42="","",IFERROR(B42/INDEX($B$2:$B$400,MATCH(DATE(YEAR(A42)-1,MONTH(A42),1),$A$2:$A$400,0))-1,""))</f>
        <v/>
      </c>
    </row>
    <row r="43">
      <c r="A43" s="116" t="n"/>
      <c r="B43" s="117" t="n"/>
      <c r="C43" s="114">
        <f>IF(OR(B43="",B42=""),"",B43/B42-1)</f>
        <v/>
      </c>
      <c r="D43" s="114">
        <f>IF(B43="","",IFERROR(B43/INDEX($B$2:$B$400,MATCH(DATE(YEAR(A43)-1,12,1),$A$2:$A$400,0))-1,""))</f>
        <v/>
      </c>
      <c r="E43" s="114">
        <f>IF(B43="","",IFERROR(B43/INDEX($B$2:$B$400,MATCH(DATE(YEAR(A43)-1,MONTH(A43),1),$A$2:$A$400,0))-1,""))</f>
        <v/>
      </c>
    </row>
    <row r="44">
      <c r="A44" s="116" t="n"/>
      <c r="B44" s="117" t="n"/>
      <c r="C44" s="114">
        <f>IF(OR(B44="",B43=""),"",B44/B43-1)</f>
        <v/>
      </c>
      <c r="D44" s="114">
        <f>IF(B44="","",IFERROR(B44/INDEX($B$2:$B$400,MATCH(DATE(YEAR(A44)-1,12,1),$A$2:$A$400,0))-1,""))</f>
        <v/>
      </c>
      <c r="E44" s="114">
        <f>IF(B44="","",IFERROR(B44/INDEX($B$2:$B$400,MATCH(DATE(YEAR(A44)-1,MONTH(A44),1),$A$2:$A$400,0))-1,""))</f>
        <v/>
      </c>
    </row>
    <row r="45">
      <c r="A45" s="116" t="n"/>
      <c r="B45" s="117" t="n"/>
      <c r="C45" s="114">
        <f>IF(OR(B45="",B44=""),"",B45/B44-1)</f>
        <v/>
      </c>
      <c r="D45" s="114">
        <f>IF(B45="","",IFERROR(B45/INDEX($B$2:$B$400,MATCH(DATE(YEAR(A45)-1,12,1),$A$2:$A$400,0))-1,""))</f>
        <v/>
      </c>
      <c r="E45" s="114">
        <f>IF(B45="","",IFERROR(B45/INDEX($B$2:$B$400,MATCH(DATE(YEAR(A45)-1,MONTH(A45),1),$A$2:$A$400,0))-1,""))</f>
        <v/>
      </c>
    </row>
    <row r="46">
      <c r="A46" s="116" t="n"/>
      <c r="B46" s="117" t="n"/>
      <c r="C46" s="114">
        <f>IF(OR(B46="",B45=""),"",B46/B45-1)</f>
        <v/>
      </c>
      <c r="D46" s="114">
        <f>IF(B46="","",IFERROR(B46/INDEX($B$2:$B$400,MATCH(DATE(YEAR(A46)-1,12,1),$A$2:$A$400,0))-1,""))</f>
        <v/>
      </c>
      <c r="E46" s="114">
        <f>IF(B46="","",IFERROR(B46/INDEX($B$2:$B$400,MATCH(DATE(YEAR(A46)-1,MONTH(A46),1),$A$2:$A$400,0))-1,""))</f>
        <v/>
      </c>
    </row>
    <row r="47">
      <c r="A47" s="116" t="n"/>
      <c r="B47" s="117" t="n"/>
      <c r="C47" s="114">
        <f>IF(OR(B47="",B46=""),"",B47/B46-1)</f>
        <v/>
      </c>
      <c r="D47" s="114">
        <f>IF(B47="","",IFERROR(B47/INDEX($B$2:$B$400,MATCH(DATE(YEAR(A47)-1,12,1),$A$2:$A$400,0))-1,""))</f>
        <v/>
      </c>
      <c r="E47" s="114">
        <f>IF(B47="","",IFERROR(B47/INDEX($B$2:$B$400,MATCH(DATE(YEAR(A47)-1,MONTH(A47),1),$A$2:$A$400,0))-1,""))</f>
        <v/>
      </c>
    </row>
    <row r="48">
      <c r="A48" s="116" t="n"/>
      <c r="B48" s="117" t="n"/>
      <c r="C48" s="114">
        <f>IF(OR(B48="",B47=""),"",B48/B47-1)</f>
        <v/>
      </c>
      <c r="D48" s="114">
        <f>IF(B48="","",IFERROR(B48/INDEX($B$2:$B$400,MATCH(DATE(YEAR(A48)-1,12,1),$A$2:$A$400,0))-1,""))</f>
        <v/>
      </c>
      <c r="E48" s="114">
        <f>IF(B48="","",IFERROR(B48/INDEX($B$2:$B$400,MATCH(DATE(YEAR(A48)-1,MONTH(A48),1),$A$2:$A$400,0))-1,""))</f>
        <v/>
      </c>
    </row>
    <row r="49">
      <c r="A49" s="116" t="n"/>
      <c r="B49" s="117" t="n"/>
      <c r="C49" s="114">
        <f>IF(OR(B49="",B48=""),"",B49/B48-1)</f>
        <v/>
      </c>
      <c r="D49" s="114">
        <f>IF(B49="","",IFERROR(B49/INDEX($B$2:$B$400,MATCH(DATE(YEAR(A49)-1,12,1),$A$2:$A$400,0))-1,""))</f>
        <v/>
      </c>
      <c r="E49" s="114">
        <f>IF(B49="","",IFERROR(B49/INDEX($B$2:$B$400,MATCH(DATE(YEAR(A49)-1,MONTH(A49),1),$A$2:$A$400,0))-1,""))</f>
        <v/>
      </c>
    </row>
    <row r="50">
      <c r="A50" s="116" t="n"/>
      <c r="B50" s="117" t="n"/>
      <c r="C50" s="114">
        <f>IF(OR(B50="",B49=""),"",B50/B49-1)</f>
        <v/>
      </c>
      <c r="D50" s="114">
        <f>IF(B50="","",IFERROR(B50/INDEX($B$2:$B$400,MATCH(DATE(YEAR(A50)-1,12,1),$A$2:$A$400,0))-1,""))</f>
        <v/>
      </c>
      <c r="E50" s="114">
        <f>IF(B50="","",IFERROR(B50/INDEX($B$2:$B$400,MATCH(DATE(YEAR(A50)-1,MONTH(A50),1),$A$2:$A$400,0))-1,""))</f>
        <v/>
      </c>
    </row>
    <row r="51">
      <c r="A51" s="116" t="n"/>
      <c r="B51" s="117" t="n"/>
      <c r="C51" s="114">
        <f>IF(OR(B51="",B50=""),"",B51/B50-1)</f>
        <v/>
      </c>
      <c r="D51" s="114">
        <f>IF(B51="","",IFERROR(B51/INDEX($B$2:$B$400,MATCH(DATE(YEAR(A51)-1,12,1),$A$2:$A$400,0))-1,""))</f>
        <v/>
      </c>
      <c r="E51" s="114">
        <f>IF(B51="","",IFERROR(B51/INDEX($B$2:$B$400,MATCH(DATE(YEAR(A51)-1,MONTH(A51),1),$A$2:$A$400,0))-1,""))</f>
        <v/>
      </c>
    </row>
    <row r="52">
      <c r="A52" s="116" t="n"/>
      <c r="B52" s="117" t="n"/>
      <c r="C52" s="114">
        <f>IF(OR(B52="",B51=""),"",B52/B51-1)</f>
        <v/>
      </c>
      <c r="D52" s="114">
        <f>IF(B52="","",IFERROR(B52/INDEX($B$2:$B$400,MATCH(DATE(YEAR(A52)-1,12,1),$A$2:$A$400,0))-1,""))</f>
        <v/>
      </c>
      <c r="E52" s="114">
        <f>IF(B52="","",IFERROR(B52/INDEX($B$2:$B$400,MATCH(DATE(YEAR(A52)-1,MONTH(A52),1),$A$2:$A$400,0))-1,""))</f>
        <v/>
      </c>
    </row>
    <row r="53">
      <c r="A53" s="116" t="n"/>
      <c r="B53" s="117" t="n"/>
      <c r="C53" s="114">
        <f>IF(OR(B53="",B52=""),"",B53/B52-1)</f>
        <v/>
      </c>
      <c r="D53" s="114">
        <f>IF(B53="","",IFERROR(B53/INDEX($B$2:$B$400,MATCH(DATE(YEAR(A53)-1,12,1),$A$2:$A$400,0))-1,""))</f>
        <v/>
      </c>
      <c r="E53" s="114">
        <f>IF(B53="","",IFERROR(B53/INDEX($B$2:$B$400,MATCH(DATE(YEAR(A53)-1,MONTH(A53),1),$A$2:$A$400,0))-1,""))</f>
        <v/>
      </c>
    </row>
    <row r="54">
      <c r="A54" s="116" t="n"/>
      <c r="B54" s="117" t="n"/>
      <c r="C54" s="114">
        <f>IF(OR(B54="",B53=""),"",B54/B53-1)</f>
        <v/>
      </c>
      <c r="D54" s="114">
        <f>IF(B54="","",IFERROR(B54/INDEX($B$2:$B$400,MATCH(DATE(YEAR(A54)-1,12,1),$A$2:$A$400,0))-1,""))</f>
        <v/>
      </c>
      <c r="E54" s="114">
        <f>IF(B54="","",IFERROR(B54/INDEX($B$2:$B$400,MATCH(DATE(YEAR(A54)-1,MONTH(A54),1),$A$2:$A$400,0))-1,""))</f>
        <v/>
      </c>
    </row>
    <row r="55">
      <c r="A55" s="116" t="n"/>
      <c r="B55" s="117" t="n"/>
      <c r="C55" s="114">
        <f>IF(OR(B55="",B54=""),"",B55/B54-1)</f>
        <v/>
      </c>
      <c r="D55" s="114">
        <f>IF(B55="","",IFERROR(B55/INDEX($B$2:$B$400,MATCH(DATE(YEAR(A55)-1,12,1),$A$2:$A$400,0))-1,""))</f>
        <v/>
      </c>
      <c r="E55" s="114">
        <f>IF(B55="","",IFERROR(B55/INDEX($B$2:$B$400,MATCH(DATE(YEAR(A55)-1,MONTH(A55),1),$A$2:$A$400,0))-1,""))</f>
        <v/>
      </c>
    </row>
    <row r="56">
      <c r="A56" s="116" t="n"/>
      <c r="B56" s="117" t="n"/>
      <c r="C56" s="114">
        <f>IF(OR(B56="",B55=""),"",B56/B55-1)</f>
        <v/>
      </c>
      <c r="D56" s="114">
        <f>IF(B56="","",IFERROR(B56/INDEX($B$2:$B$400,MATCH(DATE(YEAR(A56)-1,12,1),$A$2:$A$400,0))-1,""))</f>
        <v/>
      </c>
      <c r="E56" s="114">
        <f>IF(B56="","",IFERROR(B56/INDEX($B$2:$B$400,MATCH(DATE(YEAR(A56)-1,MONTH(A56),1),$A$2:$A$400,0))-1,""))</f>
        <v/>
      </c>
    </row>
    <row r="57">
      <c r="A57" s="116" t="n"/>
      <c r="B57" s="117" t="n"/>
      <c r="C57" s="114">
        <f>IF(OR(B57="",B56=""),"",B57/B56-1)</f>
        <v/>
      </c>
      <c r="D57" s="114">
        <f>IF(B57="","",IFERROR(B57/INDEX($B$2:$B$400,MATCH(DATE(YEAR(A57)-1,12,1),$A$2:$A$400,0))-1,""))</f>
        <v/>
      </c>
      <c r="E57" s="114">
        <f>IF(B57="","",IFERROR(B57/INDEX($B$2:$B$400,MATCH(DATE(YEAR(A57)-1,MONTH(A57),1),$A$2:$A$400,0))-1,""))</f>
        <v/>
      </c>
    </row>
    <row r="58">
      <c r="A58" s="116" t="n"/>
      <c r="B58" s="117" t="n"/>
      <c r="C58" s="114">
        <f>IF(OR(B58="",B57=""),"",B58/B57-1)</f>
        <v/>
      </c>
      <c r="D58" s="114">
        <f>IF(B58="","",IFERROR(B58/INDEX($B$2:$B$400,MATCH(DATE(YEAR(A58)-1,12,1),$A$2:$A$400,0))-1,""))</f>
        <v/>
      </c>
      <c r="E58" s="114">
        <f>IF(B58="","",IFERROR(B58/INDEX($B$2:$B$400,MATCH(DATE(YEAR(A58)-1,MONTH(A58),1),$A$2:$A$400,0))-1,""))</f>
        <v/>
      </c>
    </row>
    <row r="59">
      <c r="A59" s="116" t="n"/>
      <c r="B59" s="117" t="n"/>
      <c r="C59" s="114">
        <f>IF(OR(B59="",B58=""),"",B59/B58-1)</f>
        <v/>
      </c>
      <c r="D59" s="114">
        <f>IF(B59="","",IFERROR(B59/INDEX($B$2:$B$400,MATCH(DATE(YEAR(A59)-1,12,1),$A$2:$A$400,0))-1,""))</f>
        <v/>
      </c>
      <c r="E59" s="114">
        <f>IF(B59="","",IFERROR(B59/INDEX($B$2:$B$400,MATCH(DATE(YEAR(A59)-1,MONTH(A59),1),$A$2:$A$400,0))-1,""))</f>
        <v/>
      </c>
    </row>
    <row r="60">
      <c r="A60" s="116" t="n"/>
      <c r="B60" s="117" t="n"/>
      <c r="C60" s="114">
        <f>IF(OR(B60="",B59=""),"",B60/B59-1)</f>
        <v/>
      </c>
      <c r="D60" s="114">
        <f>IF(B60="","",IFERROR(B60/INDEX($B$2:$B$400,MATCH(DATE(YEAR(A60)-1,12,1),$A$2:$A$400,0))-1,""))</f>
        <v/>
      </c>
      <c r="E60" s="114">
        <f>IF(B60="","",IFERROR(B60/INDEX($B$2:$B$400,MATCH(DATE(YEAR(A60)-1,MONTH(A60),1),$A$2:$A$400,0))-1,""))</f>
        <v/>
      </c>
    </row>
    <row r="61">
      <c r="A61" s="116" t="n"/>
      <c r="B61" s="117" t="n"/>
      <c r="C61" s="114">
        <f>IF(OR(B61="",B60=""),"",B61/B60-1)</f>
        <v/>
      </c>
      <c r="D61" s="114">
        <f>IF(B61="","",IFERROR(B61/INDEX($B$2:$B$400,MATCH(DATE(YEAR(A61)-1,12,1),$A$2:$A$400,0))-1,""))</f>
        <v/>
      </c>
      <c r="E61" s="114">
        <f>IF(B61="","",IFERROR(B61/INDEX($B$2:$B$400,MATCH(DATE(YEAR(A61)-1,MONTH(A61),1),$A$2:$A$400,0))-1,""))</f>
        <v/>
      </c>
    </row>
    <row r="62">
      <c r="A62" s="116" t="n"/>
      <c r="B62" s="117" t="n"/>
      <c r="C62" s="114">
        <f>IF(OR(B62="",B61=""),"",B62/B61-1)</f>
        <v/>
      </c>
      <c r="D62" s="114">
        <f>IF(B62="","",IFERROR(B62/INDEX($B$2:$B$400,MATCH(DATE(YEAR(A62)-1,12,1),$A$2:$A$400,0))-1,""))</f>
        <v/>
      </c>
      <c r="E62" s="114">
        <f>IF(B62="","",IFERROR(B62/INDEX($B$2:$B$400,MATCH(DATE(YEAR(A62)-1,MONTH(A62),1),$A$2:$A$400,0))-1,""))</f>
        <v/>
      </c>
    </row>
    <row r="63">
      <c r="A63" s="116" t="n"/>
      <c r="B63" s="117" t="n"/>
      <c r="C63" s="114">
        <f>IF(OR(B63="",B62=""),"",B63/B62-1)</f>
        <v/>
      </c>
      <c r="D63" s="114">
        <f>IF(B63="","",IFERROR(B63/INDEX($B$2:$B$400,MATCH(DATE(YEAR(A63)-1,12,1),$A$2:$A$400,0))-1,""))</f>
        <v/>
      </c>
      <c r="E63" s="114">
        <f>IF(B63="","",IFERROR(B63/INDEX($B$2:$B$400,MATCH(DATE(YEAR(A63)-1,MONTH(A63),1),$A$2:$A$400,0))-1,""))</f>
        <v/>
      </c>
    </row>
    <row r="64">
      <c r="A64" s="116" t="n"/>
      <c r="B64" s="117" t="n"/>
      <c r="C64" s="114">
        <f>IF(OR(B64="",B63=""),"",B64/B63-1)</f>
        <v/>
      </c>
      <c r="D64" s="114">
        <f>IF(B64="","",IFERROR(B64/INDEX($B$2:$B$400,MATCH(DATE(YEAR(A64)-1,12,1),$A$2:$A$400,0))-1,""))</f>
        <v/>
      </c>
      <c r="E64" s="114">
        <f>IF(B64="","",IFERROR(B64/INDEX($B$2:$B$400,MATCH(DATE(YEAR(A64)-1,MONTH(A64),1),$A$2:$A$400,0))-1,""))</f>
        <v/>
      </c>
    </row>
    <row r="65">
      <c r="A65" s="116" t="n"/>
      <c r="B65" s="117" t="n"/>
      <c r="C65" s="114">
        <f>IF(OR(B65="",B64=""),"",B65/B64-1)</f>
        <v/>
      </c>
      <c r="D65" s="114">
        <f>IF(B65="","",IFERROR(B65/INDEX($B$2:$B$400,MATCH(DATE(YEAR(A65)-1,12,1),$A$2:$A$400,0))-1,""))</f>
        <v/>
      </c>
      <c r="E65" s="114">
        <f>IF(B65="","",IFERROR(B65/INDEX($B$2:$B$400,MATCH(DATE(YEAR(A65)-1,MONTH(A65),1),$A$2:$A$400,0))-1,""))</f>
        <v/>
      </c>
    </row>
    <row r="66">
      <c r="A66" s="116" t="n"/>
      <c r="B66" s="117" t="n"/>
      <c r="C66" s="114">
        <f>IF(OR(B66="",B65=""),"",B66/B65-1)</f>
        <v/>
      </c>
      <c r="D66" s="114">
        <f>IF(B66="","",IFERROR(B66/INDEX($B$2:$B$400,MATCH(DATE(YEAR(A66)-1,12,1),$A$2:$A$400,0))-1,""))</f>
        <v/>
      </c>
      <c r="E66" s="114">
        <f>IF(B66="","",IFERROR(B66/INDEX($B$2:$B$400,MATCH(DATE(YEAR(A66)-1,MONTH(A66),1),$A$2:$A$400,0))-1,""))</f>
        <v/>
      </c>
    </row>
    <row r="67">
      <c r="A67" s="116" t="n"/>
      <c r="B67" s="117" t="n"/>
      <c r="C67" s="114">
        <f>IF(OR(B67="",B66=""),"",B67/B66-1)</f>
        <v/>
      </c>
      <c r="D67" s="114">
        <f>IF(B67="","",IFERROR(B67/INDEX($B$2:$B$400,MATCH(DATE(YEAR(A67)-1,12,1),$A$2:$A$400,0))-1,""))</f>
        <v/>
      </c>
      <c r="E67" s="114">
        <f>IF(B67="","",IFERROR(B67/INDEX($B$2:$B$400,MATCH(DATE(YEAR(A67)-1,MONTH(A67),1),$A$2:$A$400,0))-1,""))</f>
        <v/>
      </c>
    </row>
    <row r="68">
      <c r="A68" s="116" t="n"/>
      <c r="B68" s="117" t="n"/>
      <c r="C68" s="114">
        <f>IF(OR(B68="",B67=""),"",B68/B67-1)</f>
        <v/>
      </c>
      <c r="D68" s="114">
        <f>IF(B68="","",IFERROR(B68/INDEX($B$2:$B$400,MATCH(DATE(YEAR(A68)-1,12,1),$A$2:$A$400,0))-1,""))</f>
        <v/>
      </c>
      <c r="E68" s="114">
        <f>IF(B68="","",IFERROR(B68/INDEX($B$2:$B$400,MATCH(DATE(YEAR(A68)-1,MONTH(A68),1),$A$2:$A$400,0))-1,""))</f>
        <v/>
      </c>
    </row>
    <row r="69">
      <c r="A69" s="116" t="n"/>
      <c r="B69" s="117" t="n"/>
      <c r="C69" s="114">
        <f>IF(OR(B69="",B68=""),"",B69/B68-1)</f>
        <v/>
      </c>
      <c r="D69" s="114">
        <f>IF(B69="","",IFERROR(B69/INDEX($B$2:$B$400,MATCH(DATE(YEAR(A69)-1,12,1),$A$2:$A$400,0))-1,""))</f>
        <v/>
      </c>
      <c r="E69" s="114">
        <f>IF(B69="","",IFERROR(B69/INDEX($B$2:$B$400,MATCH(DATE(YEAR(A69)-1,MONTH(A69),1),$A$2:$A$400,0))-1,""))</f>
        <v/>
      </c>
    </row>
    <row r="70">
      <c r="A70" s="116" t="n"/>
      <c r="B70" s="117" t="n"/>
      <c r="C70" s="114">
        <f>IF(OR(B70="",B69=""),"",B70/B69-1)</f>
        <v/>
      </c>
      <c r="D70" s="114">
        <f>IF(B70="","",IFERROR(B70/INDEX($B$2:$B$400,MATCH(DATE(YEAR(A70)-1,12,1),$A$2:$A$400,0))-1,""))</f>
        <v/>
      </c>
      <c r="E70" s="114">
        <f>IF(B70="","",IFERROR(B70/INDEX($B$2:$B$400,MATCH(DATE(YEAR(A70)-1,MONTH(A70),1),$A$2:$A$400,0))-1,""))</f>
        <v/>
      </c>
    </row>
    <row r="71">
      <c r="A71" s="116" t="n"/>
      <c r="B71" s="117" t="n"/>
      <c r="C71" s="114">
        <f>IF(OR(B71="",B70=""),"",B71/B70-1)</f>
        <v/>
      </c>
      <c r="D71" s="114">
        <f>IF(B71="","",IFERROR(B71/INDEX($B$2:$B$400,MATCH(DATE(YEAR(A71)-1,12,1),$A$2:$A$400,0))-1,""))</f>
        <v/>
      </c>
      <c r="E71" s="114">
        <f>IF(B71="","",IFERROR(B71/INDEX($B$2:$B$400,MATCH(DATE(YEAR(A71)-1,MONTH(A71),1),$A$2:$A$400,0))-1,""))</f>
        <v/>
      </c>
    </row>
    <row r="72">
      <c r="A72" s="116" t="n"/>
      <c r="B72" s="117" t="n"/>
      <c r="C72" s="114">
        <f>IF(OR(B72="",B71=""),"",B72/B71-1)</f>
        <v/>
      </c>
      <c r="D72" s="114">
        <f>IF(B72="","",IFERROR(B72/INDEX($B$2:$B$400,MATCH(DATE(YEAR(A72)-1,12,1),$A$2:$A$400,0))-1,""))</f>
        <v/>
      </c>
      <c r="E72" s="114">
        <f>IF(B72="","",IFERROR(B72/INDEX($B$2:$B$400,MATCH(DATE(YEAR(A72)-1,MONTH(A72),1),$A$2:$A$400,0))-1,""))</f>
        <v/>
      </c>
    </row>
    <row r="73">
      <c r="A73" s="116" t="n"/>
      <c r="B73" s="117" t="n"/>
      <c r="C73" s="114">
        <f>IF(OR(B73="",B72=""),"",B73/B72-1)</f>
        <v/>
      </c>
      <c r="D73" s="114">
        <f>IF(B73="","",IFERROR(B73/INDEX($B$2:$B$400,MATCH(DATE(YEAR(A73)-1,12,1),$A$2:$A$400,0))-1,""))</f>
        <v/>
      </c>
      <c r="E73" s="114">
        <f>IF(B73="","",IFERROR(B73/INDEX($B$2:$B$400,MATCH(DATE(YEAR(A73)-1,MONTH(A73),1),$A$2:$A$400,0))-1,""))</f>
        <v/>
      </c>
    </row>
    <row r="74">
      <c r="A74" s="116" t="n"/>
      <c r="B74" s="117" t="n"/>
      <c r="C74" s="114">
        <f>IF(OR(B74="",B73=""),"",B74/B73-1)</f>
        <v/>
      </c>
      <c r="D74" s="114">
        <f>IF(B74="","",IFERROR(B74/INDEX($B$2:$B$400,MATCH(DATE(YEAR(A74)-1,12,1),$A$2:$A$400,0))-1,""))</f>
        <v/>
      </c>
      <c r="E74" s="114">
        <f>IF(B74="","",IFERROR(B74/INDEX($B$2:$B$400,MATCH(DATE(YEAR(A74)-1,MONTH(A74),1),$A$2:$A$400,0))-1,""))</f>
        <v/>
      </c>
    </row>
    <row r="75">
      <c r="A75" s="116" t="n"/>
      <c r="B75" s="117" t="n"/>
      <c r="C75" s="114">
        <f>IF(OR(B75="",B74=""),"",B75/B74-1)</f>
        <v/>
      </c>
      <c r="D75" s="114">
        <f>IF(B75="","",IFERROR(B75/INDEX($B$2:$B$400,MATCH(DATE(YEAR(A75)-1,12,1),$A$2:$A$400,0))-1,""))</f>
        <v/>
      </c>
      <c r="E75" s="114">
        <f>IF(B75="","",IFERROR(B75/INDEX($B$2:$B$400,MATCH(DATE(YEAR(A75)-1,MONTH(A75),1),$A$2:$A$400,0))-1,""))</f>
        <v/>
      </c>
    </row>
    <row r="76">
      <c r="A76" s="116" t="n"/>
      <c r="B76" s="117" t="n"/>
      <c r="C76" s="114">
        <f>IF(OR(B76="",B75=""),"",B76/B75-1)</f>
        <v/>
      </c>
      <c r="D76" s="114">
        <f>IF(B76="","",IFERROR(B76/INDEX($B$2:$B$400,MATCH(DATE(YEAR(A76)-1,12,1),$A$2:$A$400,0))-1,""))</f>
        <v/>
      </c>
      <c r="E76" s="114">
        <f>IF(B76="","",IFERROR(B76/INDEX($B$2:$B$400,MATCH(DATE(YEAR(A76)-1,MONTH(A76),1),$A$2:$A$400,0))-1,""))</f>
        <v/>
      </c>
    </row>
    <row r="77">
      <c r="A77" s="116" t="n"/>
      <c r="B77" s="117" t="n"/>
      <c r="C77" s="114">
        <f>IF(OR(B77="",B76=""),"",B77/B76-1)</f>
        <v/>
      </c>
      <c r="D77" s="114">
        <f>IF(B77="","",IFERROR(B77/INDEX($B$2:$B$400,MATCH(DATE(YEAR(A77)-1,12,1),$A$2:$A$400,0))-1,""))</f>
        <v/>
      </c>
      <c r="E77" s="114">
        <f>IF(B77="","",IFERROR(B77/INDEX($B$2:$B$400,MATCH(DATE(YEAR(A77)-1,MONTH(A77),1),$A$2:$A$400,0))-1,""))</f>
        <v/>
      </c>
    </row>
    <row r="78">
      <c r="A78" s="116" t="n"/>
      <c r="B78" s="117" t="n"/>
      <c r="C78" s="114">
        <f>IF(OR(B78="",B77=""),"",B78/B77-1)</f>
        <v/>
      </c>
      <c r="D78" s="114">
        <f>IF(B78="","",IFERROR(B78/INDEX($B$2:$B$400,MATCH(DATE(YEAR(A78)-1,12,1),$A$2:$A$400,0))-1,""))</f>
        <v/>
      </c>
      <c r="E78" s="114">
        <f>IF(B78="","",IFERROR(B78/INDEX($B$2:$B$400,MATCH(DATE(YEAR(A78)-1,MONTH(A78),1),$A$2:$A$400,0))-1,""))</f>
        <v/>
      </c>
    </row>
    <row r="79">
      <c r="A79" s="116" t="n"/>
      <c r="B79" s="117" t="n"/>
      <c r="C79" s="114">
        <f>IF(OR(B79="",B78=""),"",B79/B78-1)</f>
        <v/>
      </c>
      <c r="D79" s="114">
        <f>IF(B79="","",IFERROR(B79/INDEX($B$2:$B$400,MATCH(DATE(YEAR(A79)-1,12,1),$A$2:$A$400,0))-1,""))</f>
        <v/>
      </c>
      <c r="E79" s="114">
        <f>IF(B79="","",IFERROR(B79/INDEX($B$2:$B$400,MATCH(DATE(YEAR(A79)-1,MONTH(A79),1),$A$2:$A$400,0))-1,""))</f>
        <v/>
      </c>
    </row>
    <row r="80">
      <c r="A80" s="116" t="n"/>
      <c r="B80" s="117" t="n"/>
      <c r="C80" s="114">
        <f>IF(OR(B80="",B79=""),"",B80/B79-1)</f>
        <v/>
      </c>
      <c r="D80" s="114">
        <f>IF(B80="","",IFERROR(B80/INDEX($B$2:$B$400,MATCH(DATE(YEAR(A80)-1,12,1),$A$2:$A$400,0))-1,""))</f>
        <v/>
      </c>
      <c r="E80" s="114">
        <f>IF(B80="","",IFERROR(B80/INDEX($B$2:$B$400,MATCH(DATE(YEAR(A80)-1,MONTH(A80),1),$A$2:$A$400,0))-1,""))</f>
        <v/>
      </c>
    </row>
    <row r="81">
      <c r="A81" s="116" t="n"/>
      <c r="B81" s="117" t="n"/>
      <c r="C81" s="114">
        <f>IF(OR(B81="",B80=""),"",B81/B80-1)</f>
        <v/>
      </c>
      <c r="D81" s="114">
        <f>IF(B81="","",IFERROR(B81/INDEX($B$2:$B$400,MATCH(DATE(YEAR(A81)-1,12,1),$A$2:$A$400,0))-1,""))</f>
        <v/>
      </c>
      <c r="E81" s="114">
        <f>IF(B81="","",IFERROR(B81/INDEX($B$2:$B$400,MATCH(DATE(YEAR(A81)-1,MONTH(A81),1),$A$2:$A$400,0))-1,""))</f>
        <v/>
      </c>
    </row>
    <row r="82">
      <c r="A82" s="116" t="n"/>
      <c r="B82" s="117" t="n"/>
      <c r="C82" s="114">
        <f>IF(OR(B82="",B81=""),"",B82/B81-1)</f>
        <v/>
      </c>
      <c r="D82" s="114">
        <f>IF(B82="","",IFERROR(B82/INDEX($B$2:$B$400,MATCH(DATE(YEAR(A82)-1,12,1),$A$2:$A$400,0))-1,""))</f>
        <v/>
      </c>
      <c r="E82" s="114">
        <f>IF(B82="","",IFERROR(B82/INDEX($B$2:$B$400,MATCH(DATE(YEAR(A82)-1,MONTH(A82),1),$A$2:$A$400,0))-1,""))</f>
        <v/>
      </c>
    </row>
    <row r="83">
      <c r="A83" s="116" t="n"/>
      <c r="B83" s="117" t="n"/>
      <c r="C83" s="114">
        <f>IF(OR(B83="",B82=""),"",B83/B82-1)</f>
        <v/>
      </c>
      <c r="D83" s="114">
        <f>IF(B83="","",IFERROR(B83/INDEX($B$2:$B$400,MATCH(DATE(YEAR(A83)-1,12,1),$A$2:$A$400,0))-1,""))</f>
        <v/>
      </c>
      <c r="E83" s="114">
        <f>IF(B83="","",IFERROR(B83/INDEX($B$2:$B$400,MATCH(DATE(YEAR(A83)-1,MONTH(A83),1),$A$2:$A$400,0))-1,""))</f>
        <v/>
      </c>
    </row>
    <row r="84">
      <c r="A84" s="116" t="n"/>
      <c r="B84" s="117" t="n"/>
      <c r="C84" s="114">
        <f>IF(OR(B84="",B83=""),"",B84/B83-1)</f>
        <v/>
      </c>
      <c r="D84" s="114">
        <f>IF(B84="","",IFERROR(B84/INDEX($B$2:$B$400,MATCH(DATE(YEAR(A84)-1,12,1),$A$2:$A$400,0))-1,""))</f>
        <v/>
      </c>
      <c r="E84" s="114">
        <f>IF(B84="","",IFERROR(B84/INDEX($B$2:$B$400,MATCH(DATE(YEAR(A84)-1,MONTH(A84),1),$A$2:$A$400,0))-1,""))</f>
        <v/>
      </c>
    </row>
    <row r="85">
      <c r="A85" s="116" t="n"/>
      <c r="B85" s="117" t="n"/>
      <c r="C85" s="114">
        <f>IF(OR(B85="",B84=""),"",B85/B84-1)</f>
        <v/>
      </c>
      <c r="D85" s="114">
        <f>IF(B85="","",IFERROR(B85/INDEX($B$2:$B$400,MATCH(DATE(YEAR(A85)-1,12,1),$A$2:$A$400,0))-1,""))</f>
        <v/>
      </c>
      <c r="E85" s="114">
        <f>IF(B85="","",IFERROR(B85/INDEX($B$2:$B$400,MATCH(DATE(YEAR(A85)-1,MONTH(A85),1),$A$2:$A$400,0))-1,""))</f>
        <v/>
      </c>
    </row>
    <row r="86">
      <c r="A86" s="116" t="n"/>
      <c r="B86" s="117" t="n"/>
      <c r="C86" s="114">
        <f>IF(OR(B86="",B85=""),"",B86/B85-1)</f>
        <v/>
      </c>
      <c r="D86" s="114">
        <f>IF(B86="","",IFERROR(B86/INDEX($B$2:$B$400,MATCH(DATE(YEAR(A86)-1,12,1),$A$2:$A$400,0))-1,""))</f>
        <v/>
      </c>
      <c r="E86" s="114">
        <f>IF(B86="","",IFERROR(B86/INDEX($B$2:$B$400,MATCH(DATE(YEAR(A86)-1,MONTH(A86),1),$A$2:$A$400,0))-1,""))</f>
        <v/>
      </c>
    </row>
    <row r="87">
      <c r="A87" s="116" t="n"/>
      <c r="B87" s="117" t="n"/>
      <c r="C87" s="114">
        <f>IF(OR(B87="",B86=""),"",B87/B86-1)</f>
        <v/>
      </c>
      <c r="D87" s="114">
        <f>IF(B87="","",IFERROR(B87/INDEX($B$2:$B$400,MATCH(DATE(YEAR(A87)-1,12,1),$A$2:$A$400,0))-1,""))</f>
        <v/>
      </c>
      <c r="E87" s="114">
        <f>IF(B87="","",IFERROR(B87/INDEX($B$2:$B$400,MATCH(DATE(YEAR(A87)-1,MONTH(A87),1),$A$2:$A$400,0))-1,""))</f>
        <v/>
      </c>
    </row>
    <row r="88">
      <c r="A88" s="116" t="n"/>
      <c r="B88" s="117" t="n"/>
      <c r="C88" s="114">
        <f>IF(OR(B88="",B87=""),"",B88/B87-1)</f>
        <v/>
      </c>
      <c r="D88" s="114">
        <f>IF(B88="","",IFERROR(B88/INDEX($B$2:$B$400,MATCH(DATE(YEAR(A88)-1,12,1),$A$2:$A$400,0))-1,""))</f>
        <v/>
      </c>
      <c r="E88" s="114">
        <f>IF(B88="","",IFERROR(B88/INDEX($B$2:$B$400,MATCH(DATE(YEAR(A88)-1,MONTH(A88),1),$A$2:$A$400,0))-1,""))</f>
        <v/>
      </c>
    </row>
    <row r="89">
      <c r="A89" s="116" t="n"/>
      <c r="B89" s="117" t="n"/>
      <c r="C89" s="114">
        <f>IF(OR(B89="",B88=""),"",B89/B88-1)</f>
        <v/>
      </c>
      <c r="D89" s="114">
        <f>IF(B89="","",IFERROR(B89/INDEX($B$2:$B$400,MATCH(DATE(YEAR(A89)-1,12,1),$A$2:$A$400,0))-1,""))</f>
        <v/>
      </c>
      <c r="E89" s="114">
        <f>IF(B89="","",IFERROR(B89/INDEX($B$2:$B$400,MATCH(DATE(YEAR(A89)-1,MONTH(A89),1),$A$2:$A$400,0))-1,""))</f>
        <v/>
      </c>
    </row>
    <row r="90">
      <c r="A90" s="116" t="n"/>
      <c r="B90" s="117" t="n"/>
      <c r="C90" s="114">
        <f>IF(OR(B90="",B89=""),"",B90/B89-1)</f>
        <v/>
      </c>
      <c r="D90" s="114">
        <f>IF(B90="","",IFERROR(B90/INDEX($B$2:$B$400,MATCH(DATE(YEAR(A90)-1,12,1),$A$2:$A$400,0))-1,""))</f>
        <v/>
      </c>
      <c r="E90" s="114">
        <f>IF(B90="","",IFERROR(B90/INDEX($B$2:$B$400,MATCH(DATE(YEAR(A90)-1,MONTH(A90),1),$A$2:$A$400,0))-1,""))</f>
        <v/>
      </c>
    </row>
    <row r="91">
      <c r="A91" s="116" t="n"/>
      <c r="B91" s="117" t="n"/>
      <c r="C91" s="114">
        <f>IF(OR(B91="",B90=""),"",B91/B90-1)</f>
        <v/>
      </c>
      <c r="D91" s="114">
        <f>IF(B91="","",IFERROR(B91/INDEX($B$2:$B$400,MATCH(DATE(YEAR(A91)-1,12,1),$A$2:$A$400,0))-1,""))</f>
        <v/>
      </c>
      <c r="E91" s="114">
        <f>IF(B91="","",IFERROR(B91/INDEX($B$2:$B$400,MATCH(DATE(YEAR(A91)-1,MONTH(A91),1),$A$2:$A$400,0))-1,""))</f>
        <v/>
      </c>
    </row>
    <row r="92">
      <c r="A92" s="116" t="n"/>
      <c r="B92" s="117" t="n"/>
      <c r="C92" s="114">
        <f>IF(OR(B92="",B91=""),"",B92/B91-1)</f>
        <v/>
      </c>
      <c r="D92" s="114">
        <f>IF(B92="","",IFERROR(B92/INDEX($B$2:$B$400,MATCH(DATE(YEAR(A92)-1,12,1),$A$2:$A$400,0))-1,""))</f>
        <v/>
      </c>
      <c r="E92" s="114">
        <f>IF(B92="","",IFERROR(B92/INDEX($B$2:$B$400,MATCH(DATE(YEAR(A92)-1,MONTH(A92),1),$A$2:$A$400,0))-1,""))</f>
        <v/>
      </c>
    </row>
    <row r="93">
      <c r="A93" s="116" t="n"/>
      <c r="B93" s="117" t="n"/>
      <c r="C93" s="114">
        <f>IF(OR(B93="",B92=""),"",B93/B92-1)</f>
        <v/>
      </c>
      <c r="D93" s="114">
        <f>IF(B93="","",IFERROR(B93/INDEX($B$2:$B$400,MATCH(DATE(YEAR(A93)-1,12,1),$A$2:$A$400,0))-1,""))</f>
        <v/>
      </c>
      <c r="E93" s="114">
        <f>IF(B93="","",IFERROR(B93/INDEX($B$2:$B$400,MATCH(DATE(YEAR(A93)-1,MONTH(A93),1),$A$2:$A$400,0))-1,""))</f>
        <v/>
      </c>
    </row>
    <row r="94">
      <c r="A94" s="116" t="n"/>
      <c r="B94" s="117" t="n"/>
      <c r="C94" s="114">
        <f>IF(OR(B94="",B93=""),"",B94/B93-1)</f>
        <v/>
      </c>
      <c r="D94" s="114">
        <f>IF(B94="","",IFERROR(B94/INDEX($B$2:$B$400,MATCH(DATE(YEAR(A94)-1,12,1),$A$2:$A$400,0))-1,""))</f>
        <v/>
      </c>
      <c r="E94" s="114">
        <f>IF(B94="","",IFERROR(B94/INDEX($B$2:$B$400,MATCH(DATE(YEAR(A94)-1,MONTH(A94),1),$A$2:$A$400,0))-1,""))</f>
        <v/>
      </c>
    </row>
    <row r="95">
      <c r="A95" s="116" t="n"/>
      <c r="B95" s="117" t="n"/>
      <c r="C95" s="114">
        <f>IF(OR(B95="",B94=""),"",B95/B94-1)</f>
        <v/>
      </c>
      <c r="D95" s="114">
        <f>IF(B95="","",IFERROR(B95/INDEX($B$2:$B$400,MATCH(DATE(YEAR(A95)-1,12,1),$A$2:$A$400,0))-1,""))</f>
        <v/>
      </c>
      <c r="E95" s="114">
        <f>IF(B95="","",IFERROR(B95/INDEX($B$2:$B$400,MATCH(DATE(YEAR(A95)-1,MONTH(A95),1),$A$2:$A$400,0))-1,""))</f>
        <v/>
      </c>
    </row>
    <row r="96">
      <c r="A96" s="116" t="n"/>
      <c r="B96" s="117" t="n"/>
      <c r="C96" s="114">
        <f>IF(OR(B96="",B95=""),"",B96/B95-1)</f>
        <v/>
      </c>
      <c r="D96" s="114">
        <f>IF(B96="","",IFERROR(B96/INDEX($B$2:$B$400,MATCH(DATE(YEAR(A96)-1,12,1),$A$2:$A$400,0))-1,""))</f>
        <v/>
      </c>
      <c r="E96" s="114">
        <f>IF(B96="","",IFERROR(B96/INDEX($B$2:$B$400,MATCH(DATE(YEAR(A96)-1,MONTH(A96),1),$A$2:$A$400,0))-1,""))</f>
        <v/>
      </c>
    </row>
    <row r="97">
      <c r="A97" s="116" t="n"/>
      <c r="B97" s="117" t="n"/>
      <c r="C97" s="114">
        <f>IF(OR(B97="",B96=""),"",B97/B96-1)</f>
        <v/>
      </c>
      <c r="D97" s="114">
        <f>IF(B97="","",IFERROR(B97/INDEX($B$2:$B$400,MATCH(DATE(YEAR(A97)-1,12,1),$A$2:$A$400,0))-1,""))</f>
        <v/>
      </c>
      <c r="E97" s="114">
        <f>IF(B97="","",IFERROR(B97/INDEX($B$2:$B$400,MATCH(DATE(YEAR(A97)-1,MONTH(A97),1),$A$2:$A$400,0))-1,""))</f>
        <v/>
      </c>
    </row>
    <row r="98">
      <c r="A98" s="116" t="n"/>
      <c r="B98" s="117" t="n"/>
      <c r="C98" s="114">
        <f>IF(OR(B98="",B97=""),"",B98/B97-1)</f>
        <v/>
      </c>
      <c r="D98" s="114">
        <f>IF(B98="","",IFERROR(B98/INDEX($B$2:$B$400,MATCH(DATE(YEAR(A98)-1,12,1),$A$2:$A$400,0))-1,""))</f>
        <v/>
      </c>
      <c r="E98" s="114">
        <f>IF(B98="","",IFERROR(B98/INDEX($B$2:$B$400,MATCH(DATE(YEAR(A98)-1,MONTH(A98),1),$A$2:$A$400,0))-1,""))</f>
        <v/>
      </c>
    </row>
    <row r="99">
      <c r="A99" s="116" t="n"/>
      <c r="B99" s="117" t="n"/>
      <c r="C99" s="114">
        <f>IF(OR(B99="",B98=""),"",B99/B98-1)</f>
        <v/>
      </c>
      <c r="D99" s="114">
        <f>IF(B99="","",IFERROR(B99/INDEX($B$2:$B$400,MATCH(DATE(YEAR(A99)-1,12,1),$A$2:$A$400,0))-1,""))</f>
        <v/>
      </c>
      <c r="E99" s="114">
        <f>IF(B99="","",IFERROR(B99/INDEX($B$2:$B$400,MATCH(DATE(YEAR(A99)-1,MONTH(A99),1),$A$2:$A$400,0))-1,""))</f>
        <v/>
      </c>
    </row>
    <row r="100">
      <c r="A100" s="116" t="n"/>
      <c r="B100" s="117" t="n"/>
      <c r="C100" s="114">
        <f>IF(OR(B100="",B99=""),"",B100/B99-1)</f>
        <v/>
      </c>
      <c r="D100" s="114">
        <f>IF(B100="","",IFERROR(B100/INDEX($B$2:$B$400,MATCH(DATE(YEAR(A100)-1,12,1),$A$2:$A$400,0))-1,""))</f>
        <v/>
      </c>
      <c r="E100" s="114">
        <f>IF(B100="","",IFERROR(B100/INDEX($B$2:$B$400,MATCH(DATE(YEAR(A100)-1,MONTH(A100),1),$A$2:$A$400,0))-1,""))</f>
        <v/>
      </c>
    </row>
    <row r="101">
      <c r="A101" s="116" t="n"/>
      <c r="B101" s="117" t="n"/>
      <c r="C101" s="114">
        <f>IF(OR(B101="",B100=""),"",B101/B100-1)</f>
        <v/>
      </c>
      <c r="D101" s="114">
        <f>IF(B101="","",IFERROR(B101/INDEX($B$2:$B$400,MATCH(DATE(YEAR(A101)-1,12,1),$A$2:$A$400,0))-1,""))</f>
        <v/>
      </c>
      <c r="E101" s="114">
        <f>IF(B101="","",IFERROR(B101/INDEX($B$2:$B$400,MATCH(DATE(YEAR(A101)-1,MONTH(A101),1),$A$2:$A$400,0))-1,""))</f>
        <v/>
      </c>
    </row>
    <row r="102">
      <c r="A102" s="116" t="n"/>
      <c r="B102" s="117" t="n"/>
      <c r="C102" s="114">
        <f>IF(OR(B102="",B101=""),"",B102/B101-1)</f>
        <v/>
      </c>
      <c r="D102" s="114">
        <f>IF(B102="","",IFERROR(B102/INDEX($B$2:$B$400,MATCH(DATE(YEAR(A102)-1,12,1),$A$2:$A$400,0))-1,""))</f>
        <v/>
      </c>
      <c r="E102" s="114">
        <f>IF(B102="","",IFERROR(B102/INDEX($B$2:$B$400,MATCH(DATE(YEAR(A102)-1,MONTH(A102),1),$A$2:$A$400,0))-1,""))</f>
        <v/>
      </c>
    </row>
    <row r="103">
      <c r="A103" s="116" t="n"/>
      <c r="B103" s="117" t="n"/>
      <c r="C103" s="114">
        <f>IF(OR(B103="",B102=""),"",B103/B102-1)</f>
        <v/>
      </c>
      <c r="D103" s="114">
        <f>IF(B103="","",IFERROR(B103/INDEX($B$2:$B$400,MATCH(DATE(YEAR(A103)-1,12,1),$A$2:$A$400,0))-1,""))</f>
        <v/>
      </c>
      <c r="E103" s="114">
        <f>IF(B103="","",IFERROR(B103/INDEX($B$2:$B$400,MATCH(DATE(YEAR(A103)-1,MONTH(A103),1),$A$2:$A$400,0))-1,""))</f>
        <v/>
      </c>
    </row>
    <row r="104">
      <c r="A104" s="116" t="n"/>
      <c r="B104" s="117" t="n"/>
      <c r="C104" s="114">
        <f>IF(OR(B104="",B103=""),"",B104/B103-1)</f>
        <v/>
      </c>
      <c r="D104" s="114">
        <f>IF(B104="","",IFERROR(B104/INDEX($B$2:$B$400,MATCH(DATE(YEAR(A104)-1,12,1),$A$2:$A$400,0))-1,""))</f>
        <v/>
      </c>
      <c r="E104" s="114">
        <f>IF(B104="","",IFERROR(B104/INDEX($B$2:$B$400,MATCH(DATE(YEAR(A104)-1,MONTH(A104),1),$A$2:$A$400,0))-1,""))</f>
        <v/>
      </c>
    </row>
    <row r="105">
      <c r="A105" s="116" t="n"/>
      <c r="B105" s="117" t="n"/>
      <c r="C105" s="114">
        <f>IF(OR(B105="",B104=""),"",B105/B104-1)</f>
        <v/>
      </c>
      <c r="D105" s="114">
        <f>IF(B105="","",IFERROR(B105/INDEX($B$2:$B$400,MATCH(DATE(YEAR(A105)-1,12,1),$A$2:$A$400,0))-1,""))</f>
        <v/>
      </c>
      <c r="E105" s="114">
        <f>IF(B105="","",IFERROR(B105/INDEX($B$2:$B$400,MATCH(DATE(YEAR(A105)-1,MONTH(A105),1),$A$2:$A$400,0))-1,""))</f>
        <v/>
      </c>
    </row>
    <row r="106">
      <c r="A106" s="116" t="n"/>
      <c r="B106" s="117" t="n"/>
      <c r="C106" s="114">
        <f>IF(OR(B106="",B105=""),"",B106/B105-1)</f>
        <v/>
      </c>
      <c r="D106" s="114">
        <f>IF(B106="","",IFERROR(B106/INDEX($B$2:$B$400,MATCH(DATE(YEAR(A106)-1,12,1),$A$2:$A$400,0))-1,""))</f>
        <v/>
      </c>
      <c r="E106" s="114">
        <f>IF(B106="","",IFERROR(B106/INDEX($B$2:$B$400,MATCH(DATE(YEAR(A106)-1,MONTH(A106),1),$A$2:$A$400,0))-1,""))</f>
        <v/>
      </c>
    </row>
    <row r="107">
      <c r="A107" s="116" t="n"/>
      <c r="B107" s="117" t="n"/>
      <c r="C107" s="114">
        <f>IF(OR(B107="",B106=""),"",B107/B106-1)</f>
        <v/>
      </c>
      <c r="D107" s="114">
        <f>IF(B107="","",IFERROR(B107/INDEX($B$2:$B$400,MATCH(DATE(YEAR(A107)-1,12,1),$A$2:$A$400,0))-1,""))</f>
        <v/>
      </c>
      <c r="E107" s="114">
        <f>IF(B107="","",IFERROR(B107/INDEX($B$2:$B$400,MATCH(DATE(YEAR(A107)-1,MONTH(A107),1),$A$2:$A$400,0))-1,""))</f>
        <v/>
      </c>
    </row>
    <row r="108">
      <c r="A108" s="116" t="n"/>
      <c r="B108" s="117" t="n"/>
      <c r="C108" s="114">
        <f>IF(OR(B108="",B107=""),"",B108/B107-1)</f>
        <v/>
      </c>
      <c r="D108" s="114">
        <f>IF(B108="","",IFERROR(B108/INDEX($B$2:$B$400,MATCH(DATE(YEAR(A108)-1,12,1),$A$2:$A$400,0))-1,""))</f>
        <v/>
      </c>
      <c r="E108" s="114">
        <f>IF(B108="","",IFERROR(B108/INDEX($B$2:$B$400,MATCH(DATE(YEAR(A108)-1,MONTH(A108),1),$A$2:$A$400,0))-1,""))</f>
        <v/>
      </c>
    </row>
    <row r="109">
      <c r="A109" s="116" t="n"/>
      <c r="B109" s="117" t="n"/>
      <c r="C109" s="114">
        <f>IF(OR(B109="",B108=""),"",B109/B108-1)</f>
        <v/>
      </c>
      <c r="D109" s="114">
        <f>IF(B109="","",IFERROR(B109/INDEX($B$2:$B$400,MATCH(DATE(YEAR(A109)-1,12,1),$A$2:$A$400,0))-1,""))</f>
        <v/>
      </c>
      <c r="E109" s="114">
        <f>IF(B109="","",IFERROR(B109/INDEX($B$2:$B$400,MATCH(DATE(YEAR(A109)-1,MONTH(A109),1),$A$2:$A$400,0))-1,""))</f>
        <v/>
      </c>
    </row>
    <row r="110">
      <c r="A110" s="116" t="n"/>
      <c r="B110" s="117" t="n"/>
      <c r="C110" s="114">
        <f>IF(OR(B110="",B109=""),"",B110/B109-1)</f>
        <v/>
      </c>
      <c r="D110" s="114">
        <f>IF(B110="","",IFERROR(B110/INDEX($B$2:$B$400,MATCH(DATE(YEAR(A110)-1,12,1),$A$2:$A$400,0))-1,""))</f>
        <v/>
      </c>
      <c r="E110" s="114">
        <f>IF(B110="","",IFERROR(B110/INDEX($B$2:$B$400,MATCH(DATE(YEAR(A110)-1,MONTH(A110),1),$A$2:$A$400,0))-1,""))</f>
        <v/>
      </c>
    </row>
    <row r="111">
      <c r="A111" s="116" t="n"/>
      <c r="B111" s="117" t="n"/>
      <c r="C111" s="114">
        <f>IF(OR(B111="",B110=""),"",B111/B110-1)</f>
        <v/>
      </c>
      <c r="D111" s="114">
        <f>IF(B111="","",IFERROR(B111/INDEX($B$2:$B$400,MATCH(DATE(YEAR(A111)-1,12,1),$A$2:$A$400,0))-1,""))</f>
        <v/>
      </c>
      <c r="E111" s="114">
        <f>IF(B111="","",IFERROR(B111/INDEX($B$2:$B$400,MATCH(DATE(YEAR(A111)-1,MONTH(A111),1),$A$2:$A$400,0))-1,""))</f>
        <v/>
      </c>
    </row>
    <row r="112">
      <c r="A112" s="116" t="n"/>
      <c r="B112" s="117" t="n"/>
      <c r="C112" s="114">
        <f>IF(OR(B112="",B111=""),"",B112/B111-1)</f>
        <v/>
      </c>
      <c r="D112" s="114">
        <f>IF(B112="","",IFERROR(B112/INDEX($B$2:$B$400,MATCH(DATE(YEAR(A112)-1,12,1),$A$2:$A$400,0))-1,""))</f>
        <v/>
      </c>
      <c r="E112" s="114">
        <f>IF(B112="","",IFERROR(B112/INDEX($B$2:$B$400,MATCH(DATE(YEAR(A112)-1,MONTH(A112),1),$A$2:$A$400,0))-1,""))</f>
        <v/>
      </c>
    </row>
    <row r="113">
      <c r="A113" s="116" t="n"/>
      <c r="B113" s="117" t="n"/>
      <c r="C113" s="114">
        <f>IF(OR(B113="",B112=""),"",B113/B112-1)</f>
        <v/>
      </c>
      <c r="D113" s="114">
        <f>IF(B113="","",IFERROR(B113/INDEX($B$2:$B$400,MATCH(DATE(YEAR(A113)-1,12,1),$A$2:$A$400,0))-1,""))</f>
        <v/>
      </c>
      <c r="E113" s="114">
        <f>IF(B113="","",IFERROR(B113/INDEX($B$2:$B$400,MATCH(DATE(YEAR(A113)-1,MONTH(A113),1),$A$2:$A$400,0))-1,""))</f>
        <v/>
      </c>
    </row>
    <row r="114">
      <c r="A114" s="116" t="n"/>
      <c r="B114" s="117" t="n"/>
      <c r="C114" s="114">
        <f>IF(OR(B114="",B113=""),"",B114/B113-1)</f>
        <v/>
      </c>
      <c r="D114" s="114">
        <f>IF(B114="","",IFERROR(B114/INDEX($B$2:$B$400,MATCH(DATE(YEAR(A114)-1,12,1),$A$2:$A$400,0))-1,""))</f>
        <v/>
      </c>
      <c r="E114" s="114">
        <f>IF(B114="","",IFERROR(B114/INDEX($B$2:$B$400,MATCH(DATE(YEAR(A114)-1,MONTH(A114),1),$A$2:$A$400,0))-1,""))</f>
        <v/>
      </c>
    </row>
    <row r="115">
      <c r="A115" s="116" t="n"/>
      <c r="B115" s="117" t="n"/>
      <c r="C115" s="114">
        <f>IF(OR(B115="",B114=""),"",B115/B114-1)</f>
        <v/>
      </c>
      <c r="D115" s="114">
        <f>IF(B115="","",IFERROR(B115/INDEX($B$2:$B$400,MATCH(DATE(YEAR(A115)-1,12,1),$A$2:$A$400,0))-1,""))</f>
        <v/>
      </c>
      <c r="E115" s="114">
        <f>IF(B115="","",IFERROR(B115/INDEX($B$2:$B$400,MATCH(DATE(YEAR(A115)-1,MONTH(A115),1),$A$2:$A$400,0))-1,""))</f>
        <v/>
      </c>
    </row>
    <row r="116">
      <c r="A116" s="116" t="n"/>
      <c r="B116" s="117" t="n"/>
      <c r="C116" s="114">
        <f>IF(OR(B116="",B115=""),"",B116/B115-1)</f>
        <v/>
      </c>
      <c r="D116" s="114">
        <f>IF(B116="","",IFERROR(B116/INDEX($B$2:$B$400,MATCH(DATE(YEAR(A116)-1,12,1),$A$2:$A$400,0))-1,""))</f>
        <v/>
      </c>
      <c r="E116" s="114">
        <f>IF(B116="","",IFERROR(B116/INDEX($B$2:$B$400,MATCH(DATE(YEAR(A116)-1,MONTH(A116),1),$A$2:$A$400,0))-1,""))</f>
        <v/>
      </c>
    </row>
    <row r="117">
      <c r="A117" s="116" t="n"/>
      <c r="B117" s="117" t="n"/>
      <c r="C117" s="114">
        <f>IF(OR(B117="",B116=""),"",B117/B116-1)</f>
        <v/>
      </c>
      <c r="D117" s="114">
        <f>IF(B117="","",IFERROR(B117/INDEX($B$2:$B$400,MATCH(DATE(YEAR(A117)-1,12,1),$A$2:$A$400,0))-1,""))</f>
        <v/>
      </c>
      <c r="E117" s="114">
        <f>IF(B117="","",IFERROR(B117/INDEX($B$2:$B$400,MATCH(DATE(YEAR(A117)-1,MONTH(A117),1),$A$2:$A$400,0))-1,""))</f>
        <v/>
      </c>
    </row>
    <row r="118">
      <c r="A118" s="116" t="n"/>
      <c r="B118" s="117" t="n"/>
      <c r="C118" s="114">
        <f>IF(OR(B118="",B117=""),"",B118/B117-1)</f>
        <v/>
      </c>
      <c r="D118" s="114">
        <f>IF(B118="","",IFERROR(B118/INDEX($B$2:$B$400,MATCH(DATE(YEAR(A118)-1,12,1),$A$2:$A$400,0))-1,""))</f>
        <v/>
      </c>
      <c r="E118" s="114">
        <f>IF(B118="","",IFERROR(B118/INDEX($B$2:$B$400,MATCH(DATE(YEAR(A118)-1,MONTH(A118),1),$A$2:$A$400,0))-1,""))</f>
        <v/>
      </c>
    </row>
    <row r="119">
      <c r="A119" s="116" t="n"/>
      <c r="B119" s="117" t="n"/>
      <c r="C119" s="114">
        <f>IF(OR(B119="",B118=""),"",B119/B118-1)</f>
        <v/>
      </c>
      <c r="D119" s="114">
        <f>IF(B119="","",IFERROR(B119/INDEX($B$2:$B$400,MATCH(DATE(YEAR(A119)-1,12,1),$A$2:$A$400,0))-1,""))</f>
        <v/>
      </c>
      <c r="E119" s="114">
        <f>IF(B119="","",IFERROR(B119/INDEX($B$2:$B$400,MATCH(DATE(YEAR(A119)-1,MONTH(A119),1),$A$2:$A$400,0))-1,""))</f>
        <v/>
      </c>
    </row>
    <row r="120">
      <c r="A120" s="116" t="n"/>
      <c r="B120" s="117" t="n"/>
      <c r="C120" s="114">
        <f>IF(OR(B120="",B119=""),"",B120/B119-1)</f>
        <v/>
      </c>
      <c r="D120" s="114">
        <f>IF(B120="","",IFERROR(B120/INDEX($B$2:$B$400,MATCH(DATE(YEAR(A120)-1,12,1),$A$2:$A$400,0))-1,""))</f>
        <v/>
      </c>
      <c r="E120" s="114">
        <f>IF(B120="","",IFERROR(B120/INDEX($B$2:$B$400,MATCH(DATE(YEAR(A120)-1,MONTH(A120),1),$A$2:$A$400,0))-1,""))</f>
        <v/>
      </c>
    </row>
    <row r="121">
      <c r="A121" s="116" t="n"/>
      <c r="B121" s="117" t="n"/>
      <c r="C121" s="114">
        <f>IF(OR(B121="",B120=""),"",B121/B120-1)</f>
        <v/>
      </c>
      <c r="D121" s="114">
        <f>IF(B121="","",IFERROR(B121/INDEX($B$2:$B$400,MATCH(DATE(YEAR(A121)-1,12,1),$A$2:$A$400,0))-1,""))</f>
        <v/>
      </c>
      <c r="E121" s="114">
        <f>IF(B121="","",IFERROR(B121/INDEX($B$2:$B$400,MATCH(DATE(YEAR(A121)-1,MONTH(A121),1),$A$2:$A$400,0))-1,""))</f>
        <v/>
      </c>
    </row>
    <row r="122">
      <c r="A122" s="116" t="n"/>
      <c r="B122" s="117" t="n"/>
      <c r="C122" s="114">
        <f>IF(OR(B122="",B121=""),"",B122/B121-1)</f>
        <v/>
      </c>
      <c r="D122" s="114">
        <f>IF(B122="","",IFERROR(B122/INDEX($B$2:$B$400,MATCH(DATE(YEAR(A122)-1,12,1),$A$2:$A$400,0))-1,""))</f>
        <v/>
      </c>
      <c r="E122" s="114">
        <f>IF(B122="","",IFERROR(B122/INDEX($B$2:$B$400,MATCH(DATE(YEAR(A122)-1,MONTH(A122),1),$A$2:$A$400,0))-1,""))</f>
        <v/>
      </c>
    </row>
    <row r="123">
      <c r="A123" s="116" t="n"/>
      <c r="B123" s="117" t="n"/>
      <c r="C123" s="114">
        <f>IF(OR(B123="",B122=""),"",B123/B122-1)</f>
        <v/>
      </c>
      <c r="D123" s="114">
        <f>IF(B123="","",IFERROR(B123/INDEX($B$2:$B$400,MATCH(DATE(YEAR(A123)-1,12,1),$A$2:$A$400,0))-1,""))</f>
        <v/>
      </c>
      <c r="E123" s="114">
        <f>IF(B123="","",IFERROR(B123/INDEX($B$2:$B$400,MATCH(DATE(YEAR(A123)-1,MONTH(A123),1),$A$2:$A$400,0))-1,""))</f>
        <v/>
      </c>
    </row>
    <row r="124">
      <c r="A124" s="116" t="n"/>
      <c r="B124" s="117" t="n"/>
      <c r="C124" s="114">
        <f>IF(OR(B124="",B123=""),"",B124/B123-1)</f>
        <v/>
      </c>
      <c r="D124" s="114">
        <f>IF(B124="","",IFERROR(B124/INDEX($B$2:$B$400,MATCH(DATE(YEAR(A124)-1,12,1),$A$2:$A$400,0))-1,""))</f>
        <v/>
      </c>
      <c r="E124" s="114">
        <f>IF(B124="","",IFERROR(B124/INDEX($B$2:$B$400,MATCH(DATE(YEAR(A124)-1,MONTH(A124),1),$A$2:$A$400,0))-1,""))</f>
        <v/>
      </c>
    </row>
    <row r="125">
      <c r="A125" s="116" t="n"/>
      <c r="B125" s="117" t="n"/>
      <c r="C125" s="114">
        <f>IF(OR(B125="",B124=""),"",B125/B124-1)</f>
        <v/>
      </c>
      <c r="D125" s="114">
        <f>IF(B125="","",IFERROR(B125/INDEX($B$2:$B$400,MATCH(DATE(YEAR(A125)-1,12,1),$A$2:$A$400,0))-1,""))</f>
        <v/>
      </c>
      <c r="E125" s="114">
        <f>IF(B125="","",IFERROR(B125/INDEX($B$2:$B$400,MATCH(DATE(YEAR(A125)-1,MONTH(A125),1),$A$2:$A$400,0))-1,""))</f>
        <v/>
      </c>
    </row>
    <row r="126">
      <c r="A126" s="116" t="n"/>
      <c r="B126" s="117" t="n"/>
      <c r="C126" s="114">
        <f>IF(OR(B126="",B125=""),"",B126/B125-1)</f>
        <v/>
      </c>
      <c r="D126" s="114">
        <f>IF(B126="","",IFERROR(B126/INDEX($B$2:$B$400,MATCH(DATE(YEAR(A126)-1,12,1),$A$2:$A$400,0))-1,""))</f>
        <v/>
      </c>
      <c r="E126" s="114">
        <f>IF(B126="","",IFERROR(B126/INDEX($B$2:$B$400,MATCH(DATE(YEAR(A126)-1,MONTH(A126),1),$A$2:$A$400,0))-1,""))</f>
        <v/>
      </c>
    </row>
    <row r="127">
      <c r="A127" s="116" t="n"/>
      <c r="B127" s="117" t="n"/>
      <c r="C127" s="114">
        <f>IF(OR(B127="",B126=""),"",B127/B126-1)</f>
        <v/>
      </c>
      <c r="D127" s="114">
        <f>IF(B127="","",IFERROR(B127/INDEX($B$2:$B$400,MATCH(DATE(YEAR(A127)-1,12,1),$A$2:$A$400,0))-1,""))</f>
        <v/>
      </c>
      <c r="E127" s="114">
        <f>IF(B127="","",IFERROR(B127/INDEX($B$2:$B$400,MATCH(DATE(YEAR(A127)-1,MONTH(A127),1),$A$2:$A$400,0))-1,""))</f>
        <v/>
      </c>
    </row>
    <row r="128">
      <c r="A128" s="116" t="n"/>
      <c r="B128" s="117" t="n"/>
      <c r="C128" s="114">
        <f>IF(OR(B128="",B127=""),"",B128/B127-1)</f>
        <v/>
      </c>
      <c r="D128" s="114">
        <f>IF(B128="","",IFERROR(B128/INDEX($B$2:$B$400,MATCH(DATE(YEAR(A128)-1,12,1),$A$2:$A$400,0))-1,""))</f>
        <v/>
      </c>
      <c r="E128" s="114">
        <f>IF(B128="","",IFERROR(B128/INDEX($B$2:$B$400,MATCH(DATE(YEAR(A128)-1,MONTH(A128),1),$A$2:$A$400,0))-1,""))</f>
        <v/>
      </c>
    </row>
    <row r="129">
      <c r="A129" s="116" t="n"/>
      <c r="B129" s="117" t="n"/>
      <c r="C129" s="114">
        <f>IF(OR(B129="",B128=""),"",B129/B128-1)</f>
        <v/>
      </c>
      <c r="D129" s="114">
        <f>IF(B129="","",IFERROR(B129/INDEX($B$2:$B$400,MATCH(DATE(YEAR(A129)-1,12,1),$A$2:$A$400,0))-1,""))</f>
        <v/>
      </c>
      <c r="E129" s="114">
        <f>IF(B129="","",IFERROR(B129/INDEX($B$2:$B$400,MATCH(DATE(YEAR(A129)-1,MONTH(A129),1),$A$2:$A$400,0))-1,""))</f>
        <v/>
      </c>
    </row>
    <row r="130">
      <c r="A130" s="116" t="n"/>
      <c r="B130" s="117" t="n"/>
      <c r="C130" s="114">
        <f>IF(OR(B130="",B129=""),"",B130/B129-1)</f>
        <v/>
      </c>
      <c r="D130" s="114">
        <f>IF(B130="","",IFERROR(B130/INDEX($B$2:$B$400,MATCH(DATE(YEAR(A130)-1,12,1),$A$2:$A$400,0))-1,""))</f>
        <v/>
      </c>
      <c r="E130" s="114">
        <f>IF(B130="","",IFERROR(B130/INDEX($B$2:$B$400,MATCH(DATE(YEAR(A130)-1,MONTH(A130),1),$A$2:$A$400,0))-1,""))</f>
        <v/>
      </c>
    </row>
    <row r="131">
      <c r="A131" s="116" t="n"/>
      <c r="B131" s="117" t="n"/>
      <c r="C131" s="114">
        <f>IF(OR(B131="",B130=""),"",B131/B130-1)</f>
        <v/>
      </c>
      <c r="D131" s="114">
        <f>IF(B131="","",IFERROR(B131/INDEX($B$2:$B$400,MATCH(DATE(YEAR(A131)-1,12,1),$A$2:$A$400,0))-1,""))</f>
        <v/>
      </c>
      <c r="E131" s="114">
        <f>IF(B131="","",IFERROR(B131/INDEX($B$2:$B$400,MATCH(DATE(YEAR(A131)-1,MONTH(A131),1),$A$2:$A$400,0))-1,""))</f>
        <v/>
      </c>
    </row>
    <row r="132">
      <c r="A132" s="116" t="n"/>
      <c r="B132" s="117" t="n"/>
      <c r="C132" s="114">
        <f>IF(OR(B132="",B131=""),"",B132/B131-1)</f>
        <v/>
      </c>
      <c r="D132" s="114">
        <f>IF(B132="","",IFERROR(B132/INDEX($B$2:$B$400,MATCH(DATE(YEAR(A132)-1,12,1),$A$2:$A$400,0))-1,""))</f>
        <v/>
      </c>
      <c r="E132" s="114">
        <f>IF(B132="","",IFERROR(B132/INDEX($B$2:$B$400,MATCH(DATE(YEAR(A132)-1,MONTH(A132),1),$A$2:$A$400,0))-1,""))</f>
        <v/>
      </c>
    </row>
    <row r="133">
      <c r="A133" s="116" t="n"/>
      <c r="B133" s="117" t="n"/>
      <c r="C133" s="114">
        <f>IF(OR(B133="",B132=""),"",B133/B132-1)</f>
        <v/>
      </c>
      <c r="D133" s="114">
        <f>IF(B133="","",IFERROR(B133/INDEX($B$2:$B$400,MATCH(DATE(YEAR(A133)-1,12,1),$A$2:$A$400,0))-1,""))</f>
        <v/>
      </c>
      <c r="E133" s="114">
        <f>IF(B133="","",IFERROR(B133/INDEX($B$2:$B$400,MATCH(DATE(YEAR(A133)-1,MONTH(A133),1),$A$2:$A$400,0))-1,""))</f>
        <v/>
      </c>
    </row>
    <row r="134">
      <c r="A134" s="116" t="n"/>
      <c r="B134" s="117" t="n"/>
      <c r="C134" s="114">
        <f>IF(OR(B134="",B133=""),"",B134/B133-1)</f>
        <v/>
      </c>
      <c r="D134" s="114">
        <f>IF(B134="","",IFERROR(B134/INDEX($B$2:$B$400,MATCH(DATE(YEAR(A134)-1,12,1),$A$2:$A$400,0))-1,""))</f>
        <v/>
      </c>
      <c r="E134" s="114">
        <f>IF(B134="","",IFERROR(B134/INDEX($B$2:$B$400,MATCH(DATE(YEAR(A134)-1,MONTH(A134),1),$A$2:$A$400,0))-1,""))</f>
        <v/>
      </c>
    </row>
    <row r="135">
      <c r="A135" s="116" t="n"/>
      <c r="B135" s="117" t="n"/>
      <c r="C135" s="114">
        <f>IF(OR(B135="",B134=""),"",B135/B134-1)</f>
        <v/>
      </c>
      <c r="D135" s="114">
        <f>IF(B135="","",IFERROR(B135/INDEX($B$2:$B$400,MATCH(DATE(YEAR(A135)-1,12,1),$A$2:$A$400,0))-1,""))</f>
        <v/>
      </c>
      <c r="E135" s="114">
        <f>IF(B135="","",IFERROR(B135/INDEX($B$2:$B$400,MATCH(DATE(YEAR(A135)-1,MONTH(A135),1),$A$2:$A$400,0))-1,""))</f>
        <v/>
      </c>
    </row>
    <row r="136">
      <c r="A136" s="116" t="n"/>
      <c r="B136" s="117" t="n"/>
      <c r="C136" s="114">
        <f>IF(OR(B136="",B135=""),"",B136/B135-1)</f>
        <v/>
      </c>
      <c r="D136" s="114">
        <f>IF(B136="","",IFERROR(B136/INDEX($B$2:$B$400,MATCH(DATE(YEAR(A136)-1,12,1),$A$2:$A$400,0))-1,""))</f>
        <v/>
      </c>
      <c r="E136" s="114">
        <f>IF(B136="","",IFERROR(B136/INDEX($B$2:$B$400,MATCH(DATE(YEAR(A136)-1,MONTH(A136),1),$A$2:$A$400,0))-1,""))</f>
        <v/>
      </c>
    </row>
    <row r="137">
      <c r="A137" s="116" t="n"/>
      <c r="B137" s="117" t="n"/>
      <c r="C137" s="114">
        <f>IF(OR(B137="",B136=""),"",B137/B136-1)</f>
        <v/>
      </c>
      <c r="D137" s="114">
        <f>IF(B137="","",IFERROR(B137/INDEX($B$2:$B$400,MATCH(DATE(YEAR(A137)-1,12,1),$A$2:$A$400,0))-1,""))</f>
        <v/>
      </c>
      <c r="E137" s="114">
        <f>IF(B137="","",IFERROR(B137/INDEX($B$2:$B$400,MATCH(DATE(YEAR(A137)-1,MONTH(A137),1),$A$2:$A$400,0))-1,""))</f>
        <v/>
      </c>
    </row>
    <row r="138">
      <c r="A138" s="116" t="n"/>
      <c r="B138" s="117" t="n"/>
      <c r="C138" s="114">
        <f>IF(OR(B138="",B137=""),"",B138/B137-1)</f>
        <v/>
      </c>
      <c r="D138" s="114">
        <f>IF(B138="","",IFERROR(B138/INDEX($B$2:$B$400,MATCH(DATE(YEAR(A138)-1,12,1),$A$2:$A$400,0))-1,""))</f>
        <v/>
      </c>
      <c r="E138" s="114">
        <f>IF(B138="","",IFERROR(B138/INDEX($B$2:$B$400,MATCH(DATE(YEAR(A138)-1,MONTH(A138),1),$A$2:$A$400,0))-1,""))</f>
        <v/>
      </c>
    </row>
    <row r="139">
      <c r="A139" s="116" t="n"/>
      <c r="B139" s="117" t="n"/>
      <c r="C139" s="114">
        <f>IF(OR(B139="",B138=""),"",B139/B138-1)</f>
        <v/>
      </c>
      <c r="D139" s="114">
        <f>IF(B139="","",IFERROR(B139/INDEX($B$2:$B$400,MATCH(DATE(YEAR(A139)-1,12,1),$A$2:$A$400,0))-1,""))</f>
        <v/>
      </c>
      <c r="E139" s="114">
        <f>IF(B139="","",IFERROR(B139/INDEX($B$2:$B$400,MATCH(DATE(YEAR(A139)-1,MONTH(A139),1),$A$2:$A$400,0))-1,""))</f>
        <v/>
      </c>
    </row>
    <row r="140">
      <c r="A140" s="116" t="n"/>
      <c r="B140" s="117" t="n"/>
      <c r="C140" s="114">
        <f>IF(OR(B140="",B139=""),"",B140/B139-1)</f>
        <v/>
      </c>
      <c r="D140" s="114">
        <f>IF(B140="","",IFERROR(B140/INDEX($B$2:$B$400,MATCH(DATE(YEAR(A140)-1,12,1),$A$2:$A$400,0))-1,""))</f>
        <v/>
      </c>
      <c r="E140" s="114">
        <f>IF(B140="","",IFERROR(B140/INDEX($B$2:$B$400,MATCH(DATE(YEAR(A140)-1,MONTH(A140),1),$A$2:$A$400,0))-1,""))</f>
        <v/>
      </c>
    </row>
    <row r="141">
      <c r="A141" s="116" t="n"/>
      <c r="B141" s="117" t="n"/>
      <c r="C141" s="114">
        <f>IF(OR(B141="",B140=""),"",B141/B140-1)</f>
        <v/>
      </c>
      <c r="D141" s="114">
        <f>IF(B141="","",IFERROR(B141/INDEX($B$2:$B$400,MATCH(DATE(YEAR(A141)-1,12,1),$A$2:$A$400,0))-1,""))</f>
        <v/>
      </c>
      <c r="E141" s="114">
        <f>IF(B141="","",IFERROR(B141/INDEX($B$2:$B$400,MATCH(DATE(YEAR(A141)-1,MONTH(A141),1),$A$2:$A$400,0))-1,""))</f>
        <v/>
      </c>
    </row>
    <row r="142">
      <c r="A142" s="116" t="n"/>
      <c r="B142" s="117" t="n"/>
      <c r="C142" s="114">
        <f>IF(OR(B142="",B141=""),"",B142/B141-1)</f>
        <v/>
      </c>
      <c r="D142" s="114">
        <f>IF(B142="","",IFERROR(B142/INDEX($B$2:$B$400,MATCH(DATE(YEAR(A142)-1,12,1),$A$2:$A$400,0))-1,""))</f>
        <v/>
      </c>
      <c r="E142" s="114">
        <f>IF(B142="","",IFERROR(B142/INDEX($B$2:$B$400,MATCH(DATE(YEAR(A142)-1,MONTH(A142),1),$A$2:$A$400,0))-1,""))</f>
        <v/>
      </c>
    </row>
    <row r="143">
      <c r="A143" s="116" t="n"/>
      <c r="B143" s="117" t="n"/>
      <c r="C143" s="114">
        <f>IF(OR(B143="",B142=""),"",B143/B142-1)</f>
        <v/>
      </c>
      <c r="D143" s="114">
        <f>IF(B143="","",IFERROR(B143/INDEX($B$2:$B$400,MATCH(DATE(YEAR(A143)-1,12,1),$A$2:$A$400,0))-1,""))</f>
        <v/>
      </c>
      <c r="E143" s="114">
        <f>IF(B143="","",IFERROR(B143/INDEX($B$2:$B$400,MATCH(DATE(YEAR(A143)-1,MONTH(A143),1),$A$2:$A$400,0))-1,""))</f>
        <v/>
      </c>
    </row>
    <row r="144">
      <c r="A144" s="116" t="n"/>
      <c r="B144" s="117" t="n"/>
      <c r="C144" s="114">
        <f>IF(OR(B144="",B143=""),"",B144/B143-1)</f>
        <v/>
      </c>
      <c r="D144" s="114">
        <f>IF(B144="","",IFERROR(B144/INDEX($B$2:$B$400,MATCH(DATE(YEAR(A144)-1,12,1),$A$2:$A$400,0))-1,""))</f>
        <v/>
      </c>
      <c r="E144" s="114">
        <f>IF(B144="","",IFERROR(B144/INDEX($B$2:$B$400,MATCH(DATE(YEAR(A144)-1,MONTH(A144),1),$A$2:$A$400,0))-1,""))</f>
        <v/>
      </c>
    </row>
    <row r="145">
      <c r="A145" s="116" t="n"/>
      <c r="B145" s="117" t="n"/>
      <c r="C145" s="114">
        <f>IF(OR(B145="",B144=""),"",B145/B144-1)</f>
        <v/>
      </c>
      <c r="D145" s="114">
        <f>IF(B145="","",IFERROR(B145/INDEX($B$2:$B$400,MATCH(DATE(YEAR(A145)-1,12,1),$A$2:$A$400,0))-1,""))</f>
        <v/>
      </c>
      <c r="E145" s="114">
        <f>IF(B145="","",IFERROR(B145/INDEX($B$2:$B$400,MATCH(DATE(YEAR(A145)-1,MONTH(A145),1),$A$2:$A$400,0))-1,""))</f>
        <v/>
      </c>
    </row>
    <row r="146">
      <c r="A146" s="116" t="n"/>
      <c r="B146" s="117" t="n"/>
      <c r="C146" s="114">
        <f>IF(OR(B146="",B145=""),"",B146/B145-1)</f>
        <v/>
      </c>
      <c r="D146" s="114">
        <f>IF(B146="","",IFERROR(B146/INDEX($B$2:$B$400,MATCH(DATE(YEAR(A146)-1,12,1),$A$2:$A$400,0))-1,""))</f>
        <v/>
      </c>
      <c r="E146" s="114">
        <f>IF(B146="","",IFERROR(B146/INDEX($B$2:$B$400,MATCH(DATE(YEAR(A146)-1,MONTH(A146),1),$A$2:$A$400,0))-1,""))</f>
        <v/>
      </c>
    </row>
    <row r="147">
      <c r="A147" s="116" t="n"/>
      <c r="B147" s="117" t="n"/>
      <c r="C147" s="114">
        <f>IF(OR(B147="",B146=""),"",B147/B146-1)</f>
        <v/>
      </c>
      <c r="D147" s="114">
        <f>IF(B147="","",IFERROR(B147/INDEX($B$2:$B$400,MATCH(DATE(YEAR(A147)-1,12,1),$A$2:$A$400,0))-1,""))</f>
        <v/>
      </c>
      <c r="E147" s="114">
        <f>IF(B147="","",IFERROR(B147/INDEX($B$2:$B$400,MATCH(DATE(YEAR(A147)-1,MONTH(A147),1),$A$2:$A$400,0))-1,""))</f>
        <v/>
      </c>
    </row>
    <row r="148">
      <c r="A148" s="116" t="n"/>
      <c r="B148" s="117" t="n"/>
      <c r="C148" s="114">
        <f>IF(OR(B148="",B147=""),"",B148/B147-1)</f>
        <v/>
      </c>
      <c r="D148" s="114">
        <f>IF(B148="","",IFERROR(B148/INDEX($B$2:$B$400,MATCH(DATE(YEAR(A148)-1,12,1),$A$2:$A$400,0))-1,""))</f>
        <v/>
      </c>
      <c r="E148" s="114">
        <f>IF(B148="","",IFERROR(B148/INDEX($B$2:$B$400,MATCH(DATE(YEAR(A148)-1,MONTH(A148),1),$A$2:$A$400,0))-1,""))</f>
        <v/>
      </c>
    </row>
    <row r="149">
      <c r="A149" s="116" t="n"/>
      <c r="B149" s="117" t="n"/>
      <c r="C149" s="114">
        <f>IF(OR(B149="",B148=""),"",B149/B148-1)</f>
        <v/>
      </c>
      <c r="D149" s="114">
        <f>IF(B149="","",IFERROR(B149/INDEX($B$2:$B$400,MATCH(DATE(YEAR(A149)-1,12,1),$A$2:$A$400,0))-1,""))</f>
        <v/>
      </c>
      <c r="E149" s="114">
        <f>IF(B149="","",IFERROR(B149/INDEX($B$2:$B$400,MATCH(DATE(YEAR(A149)-1,MONTH(A149),1),$A$2:$A$400,0))-1,""))</f>
        <v/>
      </c>
    </row>
    <row r="150">
      <c r="A150" s="116" t="n"/>
      <c r="B150" s="117" t="n"/>
      <c r="C150" s="114">
        <f>IF(OR(B150="",B149=""),"",B150/B149-1)</f>
        <v/>
      </c>
      <c r="D150" s="114">
        <f>IF(B150="","",IFERROR(B150/INDEX($B$2:$B$400,MATCH(DATE(YEAR(A150)-1,12,1),$A$2:$A$400,0))-1,""))</f>
        <v/>
      </c>
      <c r="E150" s="114">
        <f>IF(B150="","",IFERROR(B150/INDEX($B$2:$B$400,MATCH(DATE(YEAR(A150)-1,MONTH(A150),1),$A$2:$A$400,0))-1,""))</f>
        <v/>
      </c>
    </row>
    <row r="151">
      <c r="A151" s="116" t="n"/>
      <c r="B151" s="117" t="n"/>
      <c r="C151" s="114">
        <f>IF(OR(B151="",B150=""),"",B151/B150-1)</f>
        <v/>
      </c>
      <c r="D151" s="114">
        <f>IF(B151="","",IFERROR(B151/INDEX($B$2:$B$400,MATCH(DATE(YEAR(A151)-1,12,1),$A$2:$A$400,0))-1,""))</f>
        <v/>
      </c>
      <c r="E151" s="114">
        <f>IF(B151="","",IFERROR(B151/INDEX($B$2:$B$400,MATCH(DATE(YEAR(A151)-1,MONTH(A151),1),$A$2:$A$400,0))-1,""))</f>
        <v/>
      </c>
    </row>
    <row r="152">
      <c r="A152" s="116" t="n"/>
      <c r="B152" s="117" t="n"/>
      <c r="C152" s="114">
        <f>IF(OR(B152="",B151=""),"",B152/B151-1)</f>
        <v/>
      </c>
      <c r="D152" s="114">
        <f>IF(B152="","",IFERROR(B152/INDEX($B$2:$B$400,MATCH(DATE(YEAR(A152)-1,12,1),$A$2:$A$400,0))-1,""))</f>
        <v/>
      </c>
      <c r="E152" s="114">
        <f>IF(B152="","",IFERROR(B152/INDEX($B$2:$B$400,MATCH(DATE(YEAR(A152)-1,MONTH(A152),1),$A$2:$A$400,0))-1,""))</f>
        <v/>
      </c>
    </row>
    <row r="153">
      <c r="A153" s="116" t="n"/>
      <c r="B153" s="117" t="n"/>
      <c r="C153" s="114">
        <f>IF(OR(B153="",B152=""),"",B153/B152-1)</f>
        <v/>
      </c>
      <c r="D153" s="114">
        <f>IF(B153="","",IFERROR(B153/INDEX($B$2:$B$400,MATCH(DATE(YEAR(A153)-1,12,1),$A$2:$A$400,0))-1,""))</f>
        <v/>
      </c>
      <c r="E153" s="114">
        <f>IF(B153="","",IFERROR(B153/INDEX($B$2:$B$400,MATCH(DATE(YEAR(A153)-1,MONTH(A153),1),$A$2:$A$400,0))-1,""))</f>
        <v/>
      </c>
    </row>
    <row r="154">
      <c r="A154" s="116" t="n"/>
      <c r="B154" s="117" t="n"/>
      <c r="C154" s="114">
        <f>IF(OR(B154="",B153=""),"",B154/B153-1)</f>
        <v/>
      </c>
      <c r="D154" s="114">
        <f>IF(B154="","",IFERROR(B154/INDEX($B$2:$B$400,MATCH(DATE(YEAR(A154)-1,12,1),$A$2:$A$400,0))-1,""))</f>
        <v/>
      </c>
      <c r="E154" s="114">
        <f>IF(B154="","",IFERROR(B154/INDEX($B$2:$B$400,MATCH(DATE(YEAR(A154)-1,MONTH(A154),1),$A$2:$A$400,0))-1,""))</f>
        <v/>
      </c>
    </row>
    <row r="155">
      <c r="A155" s="116" t="n"/>
      <c r="B155" s="117" t="n"/>
      <c r="C155" s="114">
        <f>IF(OR(B155="",B154=""),"",B155/B154-1)</f>
        <v/>
      </c>
      <c r="D155" s="114">
        <f>IF(B155="","",IFERROR(B155/INDEX($B$2:$B$400,MATCH(DATE(YEAR(A155)-1,12,1),$A$2:$A$400,0))-1,""))</f>
        <v/>
      </c>
      <c r="E155" s="114">
        <f>IF(B155="","",IFERROR(B155/INDEX($B$2:$B$400,MATCH(DATE(YEAR(A155)-1,MONTH(A155),1),$A$2:$A$400,0))-1,""))</f>
        <v/>
      </c>
    </row>
    <row r="156">
      <c r="A156" s="116" t="n"/>
      <c r="B156" s="117" t="n"/>
      <c r="C156" s="114">
        <f>IF(OR(B156="",B155=""),"",B156/B155-1)</f>
        <v/>
      </c>
      <c r="D156" s="114">
        <f>IF(B156="","",IFERROR(B156/INDEX($B$2:$B$400,MATCH(DATE(YEAR(A156)-1,12,1),$A$2:$A$400,0))-1,""))</f>
        <v/>
      </c>
      <c r="E156" s="114">
        <f>IF(B156="","",IFERROR(B156/INDEX($B$2:$B$400,MATCH(DATE(YEAR(A156)-1,MONTH(A156),1),$A$2:$A$400,0))-1,""))</f>
        <v/>
      </c>
    </row>
    <row r="157">
      <c r="A157" s="116" t="n"/>
      <c r="B157" s="117" t="n"/>
      <c r="C157" s="114">
        <f>IF(OR(B157="",B156=""),"",B157/B156-1)</f>
        <v/>
      </c>
      <c r="D157" s="114">
        <f>IF(B157="","",IFERROR(B157/INDEX($B$2:$B$400,MATCH(DATE(YEAR(A157)-1,12,1),$A$2:$A$400,0))-1,""))</f>
        <v/>
      </c>
      <c r="E157" s="114">
        <f>IF(B157="","",IFERROR(B157/INDEX($B$2:$B$400,MATCH(DATE(YEAR(A157)-1,MONTH(A157),1),$A$2:$A$400,0))-1,""))</f>
        <v/>
      </c>
    </row>
    <row r="158">
      <c r="A158" s="116" t="n"/>
      <c r="B158" s="117" t="n"/>
      <c r="C158" s="114">
        <f>IF(OR(B158="",B157=""),"",B158/B157-1)</f>
        <v/>
      </c>
      <c r="D158" s="114">
        <f>IF(B158="","",IFERROR(B158/INDEX($B$2:$B$400,MATCH(DATE(YEAR(A158)-1,12,1),$A$2:$A$400,0))-1,""))</f>
        <v/>
      </c>
      <c r="E158" s="114">
        <f>IF(B158="","",IFERROR(B158/INDEX($B$2:$B$400,MATCH(DATE(YEAR(A158)-1,MONTH(A158),1),$A$2:$A$400,0))-1,""))</f>
        <v/>
      </c>
    </row>
    <row r="159">
      <c r="A159" s="116" t="n"/>
      <c r="B159" s="117" t="n"/>
      <c r="C159" s="114">
        <f>IF(OR(B159="",B158=""),"",B159/B158-1)</f>
        <v/>
      </c>
      <c r="D159" s="114">
        <f>IF(B159="","",IFERROR(B159/INDEX($B$2:$B$400,MATCH(DATE(YEAR(A159)-1,12,1),$A$2:$A$400,0))-1,""))</f>
        <v/>
      </c>
      <c r="E159" s="114">
        <f>IF(B159="","",IFERROR(B159/INDEX($B$2:$B$400,MATCH(DATE(YEAR(A159)-1,MONTH(A159),1),$A$2:$A$400,0))-1,""))</f>
        <v/>
      </c>
    </row>
    <row r="160">
      <c r="A160" s="116" t="n"/>
      <c r="B160" s="117" t="n"/>
      <c r="C160" s="114">
        <f>IF(OR(B160="",B159=""),"",B160/B159-1)</f>
        <v/>
      </c>
      <c r="D160" s="114">
        <f>IF(B160="","",IFERROR(B160/INDEX($B$2:$B$400,MATCH(DATE(YEAR(A160)-1,12,1),$A$2:$A$400,0))-1,""))</f>
        <v/>
      </c>
      <c r="E160" s="114">
        <f>IF(B160="","",IFERROR(B160/INDEX($B$2:$B$400,MATCH(DATE(YEAR(A160)-1,MONTH(A160),1),$A$2:$A$400,0))-1,""))</f>
        <v/>
      </c>
    </row>
    <row r="161">
      <c r="A161" s="116" t="n"/>
      <c r="B161" s="117" t="n"/>
      <c r="C161" s="114">
        <f>IF(OR(B161="",B160=""),"",B161/B160-1)</f>
        <v/>
      </c>
      <c r="D161" s="114">
        <f>IF(B161="","",IFERROR(B161/INDEX($B$2:$B$400,MATCH(DATE(YEAR(A161)-1,12,1),$A$2:$A$400,0))-1,""))</f>
        <v/>
      </c>
      <c r="E161" s="114">
        <f>IF(B161="","",IFERROR(B161/INDEX($B$2:$B$400,MATCH(DATE(YEAR(A161)-1,MONTH(A161),1),$A$2:$A$400,0))-1,""))</f>
        <v/>
      </c>
    </row>
    <row r="162">
      <c r="A162" s="116" t="n"/>
      <c r="B162" s="117" t="n"/>
      <c r="C162" s="114">
        <f>IF(OR(B162="",B161=""),"",B162/B161-1)</f>
        <v/>
      </c>
      <c r="D162" s="114">
        <f>IF(B162="","",IFERROR(B162/INDEX($B$2:$B$400,MATCH(DATE(YEAR(A162)-1,12,1),$A$2:$A$400,0))-1,""))</f>
        <v/>
      </c>
      <c r="E162" s="114">
        <f>IF(B162="","",IFERROR(B162/INDEX($B$2:$B$400,MATCH(DATE(YEAR(A162)-1,MONTH(A162),1),$A$2:$A$400,0))-1,""))</f>
        <v/>
      </c>
    </row>
    <row r="163">
      <c r="A163" s="116" t="n"/>
      <c r="B163" s="117" t="n"/>
      <c r="C163" s="114">
        <f>IF(OR(B163="",B162=""),"",B163/B162-1)</f>
        <v/>
      </c>
      <c r="D163" s="114">
        <f>IF(B163="","",IFERROR(B163/INDEX($B$2:$B$400,MATCH(DATE(YEAR(A163)-1,12,1),$A$2:$A$400,0))-1,""))</f>
        <v/>
      </c>
      <c r="E163" s="114">
        <f>IF(B163="","",IFERROR(B163/INDEX($B$2:$B$400,MATCH(DATE(YEAR(A163)-1,MONTH(A163),1),$A$2:$A$400,0))-1,""))</f>
        <v/>
      </c>
    </row>
    <row r="164">
      <c r="A164" s="116" t="n"/>
      <c r="B164" s="117" t="n"/>
      <c r="C164" s="114">
        <f>IF(OR(B164="",B163=""),"",B164/B163-1)</f>
        <v/>
      </c>
      <c r="D164" s="114">
        <f>IF(B164="","",IFERROR(B164/INDEX($B$2:$B$400,MATCH(DATE(YEAR(A164)-1,12,1),$A$2:$A$400,0))-1,""))</f>
        <v/>
      </c>
      <c r="E164" s="114">
        <f>IF(B164="","",IFERROR(B164/INDEX($B$2:$B$400,MATCH(DATE(YEAR(A164)-1,MONTH(A164),1),$A$2:$A$400,0))-1,""))</f>
        <v/>
      </c>
    </row>
    <row r="165">
      <c r="A165" s="116" t="n"/>
      <c r="B165" s="117" t="n"/>
      <c r="C165" s="114">
        <f>IF(OR(B165="",B164=""),"",B165/B164-1)</f>
        <v/>
      </c>
      <c r="D165" s="114">
        <f>IF(B165="","",IFERROR(B165/INDEX($B$2:$B$400,MATCH(DATE(YEAR(A165)-1,12,1),$A$2:$A$400,0))-1,""))</f>
        <v/>
      </c>
      <c r="E165" s="114">
        <f>IF(B165="","",IFERROR(B165/INDEX($B$2:$B$400,MATCH(DATE(YEAR(A165)-1,MONTH(A165),1),$A$2:$A$400,0))-1,""))</f>
        <v/>
      </c>
    </row>
    <row r="166">
      <c r="A166" s="116" t="n"/>
      <c r="B166" s="117" t="n"/>
      <c r="C166" s="114">
        <f>IF(OR(B166="",B165=""),"",B166/B165-1)</f>
        <v/>
      </c>
      <c r="D166" s="114">
        <f>IF(B166="","",IFERROR(B166/INDEX($B$2:$B$400,MATCH(DATE(YEAR(A166)-1,12,1),$A$2:$A$400,0))-1,""))</f>
        <v/>
      </c>
      <c r="E166" s="114">
        <f>IF(B166="","",IFERROR(B166/INDEX($B$2:$B$400,MATCH(DATE(YEAR(A166)-1,MONTH(A166),1),$A$2:$A$400,0))-1,""))</f>
        <v/>
      </c>
    </row>
    <row r="167">
      <c r="A167" s="116" t="n"/>
      <c r="B167" s="117" t="n"/>
      <c r="C167" s="114">
        <f>IF(OR(B167="",B166=""),"",B167/B166-1)</f>
        <v/>
      </c>
      <c r="D167" s="114">
        <f>IF(B167="","",IFERROR(B167/INDEX($B$2:$B$400,MATCH(DATE(YEAR(A167)-1,12,1),$A$2:$A$400,0))-1,""))</f>
        <v/>
      </c>
      <c r="E167" s="114">
        <f>IF(B167="","",IFERROR(B167/INDEX($B$2:$B$400,MATCH(DATE(YEAR(A167)-1,MONTH(A167),1),$A$2:$A$400,0))-1,""))</f>
        <v/>
      </c>
    </row>
    <row r="168">
      <c r="A168" s="116" t="n"/>
      <c r="B168" s="117" t="n"/>
      <c r="C168" s="114">
        <f>IF(OR(B168="",B167=""),"",B168/B167-1)</f>
        <v/>
      </c>
      <c r="D168" s="114">
        <f>IF(B168="","",IFERROR(B168/INDEX($B$2:$B$400,MATCH(DATE(YEAR(A168)-1,12,1),$A$2:$A$400,0))-1,""))</f>
        <v/>
      </c>
      <c r="E168" s="114">
        <f>IF(B168="","",IFERROR(B168/INDEX($B$2:$B$400,MATCH(DATE(YEAR(A168)-1,MONTH(A168),1),$A$2:$A$400,0))-1,""))</f>
        <v/>
      </c>
    </row>
    <row r="169">
      <c r="A169" s="116" t="n"/>
      <c r="B169" s="117" t="n"/>
      <c r="C169" s="114">
        <f>IF(OR(B169="",B168=""),"",B169/B168-1)</f>
        <v/>
      </c>
      <c r="D169" s="114">
        <f>IF(B169="","",IFERROR(B169/INDEX($B$2:$B$400,MATCH(DATE(YEAR(A169)-1,12,1),$A$2:$A$400,0))-1,""))</f>
        <v/>
      </c>
      <c r="E169" s="114">
        <f>IF(B169="","",IFERROR(B169/INDEX($B$2:$B$400,MATCH(DATE(YEAR(A169)-1,MONTH(A169),1),$A$2:$A$400,0))-1,""))</f>
        <v/>
      </c>
    </row>
    <row r="170">
      <c r="A170" s="116" t="n"/>
      <c r="B170" s="117" t="n"/>
      <c r="C170" s="114">
        <f>IF(OR(B170="",B169=""),"",B170/B169-1)</f>
        <v/>
      </c>
      <c r="D170" s="114">
        <f>IF(B170="","",IFERROR(B170/INDEX($B$2:$B$400,MATCH(DATE(YEAR(A170)-1,12,1),$A$2:$A$400,0))-1,""))</f>
        <v/>
      </c>
      <c r="E170" s="114">
        <f>IF(B170="","",IFERROR(B170/INDEX($B$2:$B$400,MATCH(DATE(YEAR(A170)-1,MONTH(A170),1),$A$2:$A$400,0))-1,""))</f>
        <v/>
      </c>
    </row>
    <row r="171">
      <c r="A171" s="116" t="n"/>
      <c r="B171" s="117" t="n"/>
      <c r="C171" s="114">
        <f>IF(OR(B171="",B170=""),"",B171/B170-1)</f>
        <v/>
      </c>
      <c r="D171" s="114">
        <f>IF(B171="","",IFERROR(B171/INDEX($B$2:$B$400,MATCH(DATE(YEAR(A171)-1,12,1),$A$2:$A$400,0))-1,""))</f>
        <v/>
      </c>
      <c r="E171" s="114">
        <f>IF(B171="","",IFERROR(B171/INDEX($B$2:$B$400,MATCH(DATE(YEAR(A171)-1,MONTH(A171),1),$A$2:$A$400,0))-1,""))</f>
        <v/>
      </c>
    </row>
    <row r="172">
      <c r="A172" s="116" t="n"/>
      <c r="B172" s="117" t="n"/>
      <c r="C172" s="114">
        <f>IF(OR(B172="",B171=""),"",B172/B171-1)</f>
        <v/>
      </c>
      <c r="D172" s="114">
        <f>IF(B172="","",IFERROR(B172/INDEX($B$2:$B$400,MATCH(DATE(YEAR(A172)-1,12,1),$A$2:$A$400,0))-1,""))</f>
        <v/>
      </c>
      <c r="E172" s="114">
        <f>IF(B172="","",IFERROR(B172/INDEX($B$2:$B$400,MATCH(DATE(YEAR(A172)-1,MONTH(A172),1),$A$2:$A$400,0))-1,""))</f>
        <v/>
      </c>
    </row>
    <row r="173">
      <c r="A173" s="116" t="n"/>
      <c r="B173" s="117" t="n"/>
      <c r="C173" s="114">
        <f>IF(OR(B173="",B172=""),"",B173/B172-1)</f>
        <v/>
      </c>
      <c r="D173" s="114">
        <f>IF(B173="","",IFERROR(B173/INDEX($B$2:$B$400,MATCH(DATE(YEAR(A173)-1,12,1),$A$2:$A$400,0))-1,""))</f>
        <v/>
      </c>
      <c r="E173" s="114">
        <f>IF(B173="","",IFERROR(B173/INDEX($B$2:$B$400,MATCH(DATE(YEAR(A173)-1,MONTH(A173),1),$A$2:$A$400,0))-1,""))</f>
        <v/>
      </c>
    </row>
    <row r="174">
      <c r="A174" s="116" t="n"/>
      <c r="B174" s="117" t="n"/>
      <c r="C174" s="114">
        <f>IF(OR(B174="",B173=""),"",B174/B173-1)</f>
        <v/>
      </c>
      <c r="D174" s="114">
        <f>IF(B174="","",IFERROR(B174/INDEX($B$2:$B$400,MATCH(DATE(YEAR(A174)-1,12,1),$A$2:$A$400,0))-1,""))</f>
        <v/>
      </c>
      <c r="E174" s="114">
        <f>IF(B174="","",IFERROR(B174/INDEX($B$2:$B$400,MATCH(DATE(YEAR(A174)-1,MONTH(A174),1),$A$2:$A$400,0))-1,""))</f>
        <v/>
      </c>
    </row>
    <row r="175">
      <c r="A175" s="116" t="n"/>
      <c r="B175" s="117" t="n"/>
      <c r="C175" s="114">
        <f>IF(OR(B175="",B174=""),"",B175/B174-1)</f>
        <v/>
      </c>
      <c r="D175" s="114">
        <f>IF(B175="","",IFERROR(B175/INDEX($B$2:$B$400,MATCH(DATE(YEAR(A175)-1,12,1),$A$2:$A$400,0))-1,""))</f>
        <v/>
      </c>
      <c r="E175" s="114">
        <f>IF(B175="","",IFERROR(B175/INDEX($B$2:$B$400,MATCH(DATE(YEAR(A175)-1,MONTH(A175),1),$A$2:$A$400,0))-1,""))</f>
        <v/>
      </c>
    </row>
    <row r="176">
      <c r="A176" s="116" t="n"/>
      <c r="B176" s="117" t="n"/>
      <c r="C176" s="114">
        <f>IF(OR(B176="",B175=""),"",B176/B175-1)</f>
        <v/>
      </c>
      <c r="D176" s="114">
        <f>IF(B176="","",IFERROR(B176/INDEX($B$2:$B$400,MATCH(DATE(YEAR(A176)-1,12,1),$A$2:$A$400,0))-1,""))</f>
        <v/>
      </c>
      <c r="E176" s="114">
        <f>IF(B176="","",IFERROR(B176/INDEX($B$2:$B$400,MATCH(DATE(YEAR(A176)-1,MONTH(A176),1),$A$2:$A$400,0))-1,""))</f>
        <v/>
      </c>
    </row>
    <row r="177">
      <c r="A177" s="116" t="n"/>
      <c r="B177" s="117" t="n"/>
      <c r="C177" s="114">
        <f>IF(OR(B177="",B176=""),"",B177/B176-1)</f>
        <v/>
      </c>
      <c r="D177" s="114">
        <f>IF(B177="","",IFERROR(B177/INDEX($B$2:$B$400,MATCH(DATE(YEAR(A177)-1,12,1),$A$2:$A$400,0))-1,""))</f>
        <v/>
      </c>
      <c r="E177" s="114">
        <f>IF(B177="","",IFERROR(B177/INDEX($B$2:$B$400,MATCH(DATE(YEAR(A177)-1,MONTH(A177),1),$A$2:$A$400,0))-1,""))</f>
        <v/>
      </c>
    </row>
    <row r="178">
      <c r="A178" s="116" t="n"/>
      <c r="B178" s="117" t="n"/>
      <c r="C178" s="114">
        <f>IF(OR(B178="",B177=""),"",B178/B177-1)</f>
        <v/>
      </c>
      <c r="D178" s="114">
        <f>IF(B178="","",IFERROR(B178/INDEX($B$2:$B$400,MATCH(DATE(YEAR(A178)-1,12,1),$A$2:$A$400,0))-1,""))</f>
        <v/>
      </c>
      <c r="E178" s="114">
        <f>IF(B178="","",IFERROR(B178/INDEX($B$2:$B$400,MATCH(DATE(YEAR(A178)-1,MONTH(A178),1),$A$2:$A$400,0))-1,""))</f>
        <v/>
      </c>
    </row>
    <row r="179">
      <c r="A179" s="116" t="n"/>
      <c r="B179" s="117" t="n"/>
      <c r="C179" s="114">
        <f>IF(OR(B179="",B178=""),"",B179/B178-1)</f>
        <v/>
      </c>
      <c r="D179" s="114">
        <f>IF(B179="","",IFERROR(B179/INDEX($B$2:$B$400,MATCH(DATE(YEAR(A179)-1,12,1),$A$2:$A$400,0))-1,""))</f>
        <v/>
      </c>
      <c r="E179" s="114">
        <f>IF(B179="","",IFERROR(B179/INDEX($B$2:$B$400,MATCH(DATE(YEAR(A179)-1,MONTH(A179),1),$A$2:$A$400,0))-1,""))</f>
        <v/>
      </c>
    </row>
    <row r="180">
      <c r="A180" s="116" t="n"/>
      <c r="B180" s="117" t="n"/>
      <c r="C180" s="114">
        <f>IF(OR(B180="",B179=""),"",B180/B179-1)</f>
        <v/>
      </c>
      <c r="D180" s="114">
        <f>IF(B180="","",IFERROR(B180/INDEX($B$2:$B$400,MATCH(DATE(YEAR(A180)-1,12,1),$A$2:$A$400,0))-1,""))</f>
        <v/>
      </c>
      <c r="E180" s="114">
        <f>IF(B180="","",IFERROR(B180/INDEX($B$2:$B$400,MATCH(DATE(YEAR(A180)-1,MONTH(A180),1),$A$2:$A$400,0))-1,""))</f>
        <v/>
      </c>
    </row>
    <row r="181">
      <c r="A181" s="116" t="n"/>
      <c r="B181" s="117" t="n"/>
      <c r="C181" s="114">
        <f>IF(OR(B181="",B180=""),"",B181/B180-1)</f>
        <v/>
      </c>
      <c r="D181" s="114">
        <f>IF(B181="","",IFERROR(B181/INDEX($B$2:$B$400,MATCH(DATE(YEAR(A181)-1,12,1),$A$2:$A$400,0))-1,""))</f>
        <v/>
      </c>
      <c r="E181" s="114">
        <f>IF(B181="","",IFERROR(B181/INDEX($B$2:$B$400,MATCH(DATE(YEAR(A181)-1,MONTH(A181),1),$A$2:$A$400,0))-1,""))</f>
        <v/>
      </c>
    </row>
    <row r="182">
      <c r="A182" s="116" t="n"/>
      <c r="B182" s="117" t="n"/>
      <c r="C182" s="114">
        <f>IF(OR(B182="",B181=""),"",B182/B181-1)</f>
        <v/>
      </c>
      <c r="D182" s="114">
        <f>IF(B182="","",IFERROR(B182/INDEX($B$2:$B$400,MATCH(DATE(YEAR(A182)-1,12,1),$A$2:$A$400,0))-1,""))</f>
        <v/>
      </c>
      <c r="E182" s="114">
        <f>IF(B182="","",IFERROR(B182/INDEX($B$2:$B$400,MATCH(DATE(YEAR(A182)-1,MONTH(A182),1),$A$2:$A$400,0))-1,""))</f>
        <v/>
      </c>
    </row>
    <row r="183">
      <c r="A183" s="116" t="n"/>
      <c r="B183" s="117" t="n"/>
      <c r="C183" s="114">
        <f>IF(OR(B183="",B182=""),"",B183/B182-1)</f>
        <v/>
      </c>
      <c r="D183" s="114">
        <f>IF(B183="","",IFERROR(B183/INDEX($B$2:$B$400,MATCH(DATE(YEAR(A183)-1,12,1),$A$2:$A$400,0))-1,""))</f>
        <v/>
      </c>
      <c r="E183" s="114">
        <f>IF(B183="","",IFERROR(B183/INDEX($B$2:$B$400,MATCH(DATE(YEAR(A183)-1,MONTH(A183),1),$A$2:$A$400,0))-1,""))</f>
        <v/>
      </c>
    </row>
    <row r="184">
      <c r="A184" s="116" t="n"/>
      <c r="B184" s="117" t="n"/>
      <c r="C184" s="114">
        <f>IF(OR(B184="",B183=""),"",B184/B183-1)</f>
        <v/>
      </c>
      <c r="D184" s="114">
        <f>IF(B184="","",IFERROR(B184/INDEX($B$2:$B$400,MATCH(DATE(YEAR(A184)-1,12,1),$A$2:$A$400,0))-1,""))</f>
        <v/>
      </c>
      <c r="E184" s="114">
        <f>IF(B184="","",IFERROR(B184/INDEX($B$2:$B$400,MATCH(DATE(YEAR(A184)-1,MONTH(A184),1),$A$2:$A$400,0))-1,""))</f>
        <v/>
      </c>
    </row>
    <row r="185">
      <c r="A185" s="116" t="n"/>
      <c r="B185" s="117" t="n"/>
      <c r="C185" s="114">
        <f>IF(OR(B185="",B184=""),"",B185/B184-1)</f>
        <v/>
      </c>
      <c r="D185" s="114">
        <f>IF(B185="","",IFERROR(B185/INDEX($B$2:$B$400,MATCH(DATE(YEAR(A185)-1,12,1),$A$2:$A$400,0))-1,""))</f>
        <v/>
      </c>
      <c r="E185" s="114">
        <f>IF(B185="","",IFERROR(B185/INDEX($B$2:$B$400,MATCH(DATE(YEAR(A185)-1,MONTH(A185),1),$A$2:$A$400,0))-1,""))</f>
        <v/>
      </c>
    </row>
    <row r="186">
      <c r="A186" s="116" t="n"/>
      <c r="B186" s="117" t="n"/>
      <c r="C186" s="114">
        <f>IF(OR(B186="",B185=""),"",B186/B185-1)</f>
        <v/>
      </c>
      <c r="D186" s="114">
        <f>IF(B186="","",IFERROR(B186/INDEX($B$2:$B$400,MATCH(DATE(YEAR(A186)-1,12,1),$A$2:$A$400,0))-1,""))</f>
        <v/>
      </c>
      <c r="E186" s="114">
        <f>IF(B186="","",IFERROR(B186/INDEX($B$2:$B$400,MATCH(DATE(YEAR(A186)-1,MONTH(A186),1),$A$2:$A$400,0))-1,""))</f>
        <v/>
      </c>
    </row>
    <row r="187">
      <c r="A187" s="116" t="n"/>
      <c r="B187" s="117" t="n"/>
      <c r="C187" s="114">
        <f>IF(OR(B187="",B186=""),"",B187/B186-1)</f>
        <v/>
      </c>
      <c r="D187" s="114">
        <f>IF(B187="","",IFERROR(B187/INDEX($B$2:$B$400,MATCH(DATE(YEAR(A187)-1,12,1),$A$2:$A$400,0))-1,""))</f>
        <v/>
      </c>
      <c r="E187" s="114">
        <f>IF(B187="","",IFERROR(B187/INDEX($B$2:$B$400,MATCH(DATE(YEAR(A187)-1,MONTH(A187),1),$A$2:$A$400,0))-1,""))</f>
        <v/>
      </c>
    </row>
    <row r="188">
      <c r="A188" s="116" t="n"/>
      <c r="B188" s="117" t="n"/>
      <c r="C188" s="114">
        <f>IF(OR(B188="",B187=""),"",B188/B187-1)</f>
        <v/>
      </c>
      <c r="D188" s="114">
        <f>IF(B188="","",IFERROR(B188/INDEX($B$2:$B$400,MATCH(DATE(YEAR(A188)-1,12,1),$A$2:$A$400,0))-1,""))</f>
        <v/>
      </c>
      <c r="E188" s="114">
        <f>IF(B188="","",IFERROR(B188/INDEX($B$2:$B$400,MATCH(DATE(YEAR(A188)-1,MONTH(A188),1),$A$2:$A$400,0))-1,""))</f>
        <v/>
      </c>
    </row>
    <row r="189">
      <c r="A189" s="116" t="n"/>
      <c r="B189" s="117" t="n"/>
      <c r="C189" s="114">
        <f>IF(OR(B189="",B188=""),"",B189/B188-1)</f>
        <v/>
      </c>
      <c r="D189" s="114">
        <f>IF(B189="","",IFERROR(B189/INDEX($B$2:$B$400,MATCH(DATE(YEAR(A189)-1,12,1),$A$2:$A$400,0))-1,""))</f>
        <v/>
      </c>
      <c r="E189" s="114">
        <f>IF(B189="","",IFERROR(B189/INDEX($B$2:$B$400,MATCH(DATE(YEAR(A189)-1,MONTH(A189),1),$A$2:$A$400,0))-1,""))</f>
        <v/>
      </c>
    </row>
    <row r="190">
      <c r="A190" s="116" t="n"/>
      <c r="B190" s="117" t="n"/>
      <c r="C190" s="114">
        <f>IF(OR(B190="",B189=""),"",B190/B189-1)</f>
        <v/>
      </c>
      <c r="D190" s="114">
        <f>IF(B190="","",IFERROR(B190/INDEX($B$2:$B$400,MATCH(DATE(YEAR(A190)-1,12,1),$A$2:$A$400,0))-1,""))</f>
        <v/>
      </c>
      <c r="E190" s="114">
        <f>IF(B190="","",IFERROR(B190/INDEX($B$2:$B$400,MATCH(DATE(YEAR(A190)-1,MONTH(A190),1),$A$2:$A$400,0))-1,""))</f>
        <v/>
      </c>
    </row>
    <row r="191">
      <c r="A191" s="116" t="n"/>
      <c r="B191" s="117" t="n"/>
      <c r="C191" s="114">
        <f>IF(OR(B191="",B190=""),"",B191/B190-1)</f>
        <v/>
      </c>
      <c r="D191" s="114">
        <f>IF(B191="","",IFERROR(B191/INDEX($B$2:$B$400,MATCH(DATE(YEAR(A191)-1,12,1),$A$2:$A$400,0))-1,""))</f>
        <v/>
      </c>
      <c r="E191" s="114">
        <f>IF(B191="","",IFERROR(B191/INDEX($B$2:$B$400,MATCH(DATE(YEAR(A191)-1,MONTH(A191),1),$A$2:$A$400,0))-1,""))</f>
        <v/>
      </c>
    </row>
    <row r="192">
      <c r="A192" s="116" t="n"/>
      <c r="B192" s="117" t="n"/>
      <c r="C192" s="114">
        <f>IF(OR(B192="",B191=""),"",B192/B191-1)</f>
        <v/>
      </c>
      <c r="D192" s="114">
        <f>IF(B192="","",IFERROR(B192/INDEX($B$2:$B$400,MATCH(DATE(YEAR(A192)-1,12,1),$A$2:$A$400,0))-1,""))</f>
        <v/>
      </c>
      <c r="E192" s="114">
        <f>IF(B192="","",IFERROR(B192/INDEX($B$2:$B$400,MATCH(DATE(YEAR(A192)-1,MONTH(A192),1),$A$2:$A$400,0))-1,""))</f>
        <v/>
      </c>
    </row>
    <row r="193">
      <c r="A193" s="116" t="n"/>
      <c r="B193" s="117" t="n"/>
      <c r="C193" s="114">
        <f>IF(OR(B193="",B192=""),"",B193/B192-1)</f>
        <v/>
      </c>
      <c r="D193" s="114">
        <f>IF(B193="","",IFERROR(B193/INDEX($B$2:$B$400,MATCH(DATE(YEAR(A193)-1,12,1),$A$2:$A$400,0))-1,""))</f>
        <v/>
      </c>
      <c r="E193" s="114">
        <f>IF(B193="","",IFERROR(B193/INDEX($B$2:$B$400,MATCH(DATE(YEAR(A193)-1,MONTH(A193),1),$A$2:$A$400,0))-1,""))</f>
        <v/>
      </c>
    </row>
    <row r="194">
      <c r="A194" s="116" t="n"/>
      <c r="B194" s="117" t="n"/>
      <c r="C194" s="114">
        <f>IF(OR(B194="",B193=""),"",B194/B193-1)</f>
        <v/>
      </c>
      <c r="D194" s="114">
        <f>IF(B194="","",IFERROR(B194/INDEX($B$2:$B$400,MATCH(DATE(YEAR(A194)-1,12,1),$A$2:$A$400,0))-1,""))</f>
        <v/>
      </c>
      <c r="E194" s="114">
        <f>IF(B194="","",IFERROR(B194/INDEX($B$2:$B$400,MATCH(DATE(YEAR(A194)-1,MONTH(A194),1),$A$2:$A$400,0))-1,""))</f>
        <v/>
      </c>
    </row>
    <row r="195">
      <c r="A195" s="116" t="n"/>
      <c r="B195" s="117" t="n"/>
      <c r="C195" s="114">
        <f>IF(OR(B195="",B194=""),"",B195/B194-1)</f>
        <v/>
      </c>
      <c r="D195" s="114">
        <f>IF(B195="","",IFERROR(B195/INDEX($B$2:$B$400,MATCH(DATE(YEAR(A195)-1,12,1),$A$2:$A$400,0))-1,""))</f>
        <v/>
      </c>
      <c r="E195" s="114">
        <f>IF(B195="","",IFERROR(B195/INDEX($B$2:$B$400,MATCH(DATE(YEAR(A195)-1,MONTH(A195),1),$A$2:$A$400,0))-1,""))</f>
        <v/>
      </c>
    </row>
    <row r="196">
      <c r="A196" s="116" t="n"/>
      <c r="B196" s="117" t="n"/>
      <c r="C196" s="114">
        <f>IF(OR(B196="",B195=""),"",B196/B195-1)</f>
        <v/>
      </c>
      <c r="D196" s="114">
        <f>IF(B196="","",IFERROR(B196/INDEX($B$2:$B$400,MATCH(DATE(YEAR(A196)-1,12,1),$A$2:$A$400,0))-1,""))</f>
        <v/>
      </c>
      <c r="E196" s="114">
        <f>IF(B196="","",IFERROR(B196/INDEX($B$2:$B$400,MATCH(DATE(YEAR(A196)-1,MONTH(A196),1),$A$2:$A$400,0))-1,""))</f>
        <v/>
      </c>
    </row>
    <row r="197">
      <c r="A197" s="116" t="n"/>
      <c r="B197" s="117" t="n"/>
      <c r="C197" s="114">
        <f>IF(OR(B197="",B196=""),"",B197/B196-1)</f>
        <v/>
      </c>
      <c r="D197" s="114">
        <f>IF(B197="","",IFERROR(B197/INDEX($B$2:$B$400,MATCH(DATE(YEAR(A197)-1,12,1),$A$2:$A$400,0))-1,""))</f>
        <v/>
      </c>
      <c r="E197" s="114">
        <f>IF(B197="","",IFERROR(B197/INDEX($B$2:$B$400,MATCH(DATE(YEAR(A197)-1,MONTH(A197),1),$A$2:$A$400,0))-1,""))</f>
        <v/>
      </c>
    </row>
    <row r="198">
      <c r="A198" s="116" t="n"/>
      <c r="B198" s="117" t="n"/>
      <c r="C198" s="114">
        <f>IF(OR(B198="",B197=""),"",B198/B197-1)</f>
        <v/>
      </c>
      <c r="D198" s="114">
        <f>IF(B198="","",IFERROR(B198/INDEX($B$2:$B$400,MATCH(DATE(YEAR(A198)-1,12,1),$A$2:$A$400,0))-1,""))</f>
        <v/>
      </c>
      <c r="E198" s="114">
        <f>IF(B198="","",IFERROR(B198/INDEX($B$2:$B$400,MATCH(DATE(YEAR(A198)-1,MONTH(A198),1),$A$2:$A$400,0))-1,""))</f>
        <v/>
      </c>
    </row>
    <row r="199">
      <c r="A199" s="116" t="n"/>
      <c r="B199" s="117" t="n"/>
      <c r="C199" s="114">
        <f>IF(OR(B199="",B198=""),"",B199/B198-1)</f>
        <v/>
      </c>
      <c r="D199" s="114">
        <f>IF(B199="","",IFERROR(B199/INDEX($B$2:$B$400,MATCH(DATE(YEAR(A199)-1,12,1),$A$2:$A$400,0))-1,""))</f>
        <v/>
      </c>
      <c r="E199" s="114">
        <f>IF(B199="","",IFERROR(B199/INDEX($B$2:$B$400,MATCH(DATE(YEAR(A199)-1,MONTH(A199),1),$A$2:$A$400,0))-1,""))</f>
        <v/>
      </c>
    </row>
    <row r="200">
      <c r="A200" s="116" t="n"/>
      <c r="B200" s="117" t="n"/>
      <c r="C200" s="114">
        <f>IF(OR(B200="",B199=""),"",B200/B199-1)</f>
        <v/>
      </c>
      <c r="D200" s="114">
        <f>IF(B200="","",IFERROR(B200/INDEX($B$2:$B$400,MATCH(DATE(YEAR(A200)-1,12,1),$A$2:$A$400,0))-1,""))</f>
        <v/>
      </c>
      <c r="E200" s="114">
        <f>IF(B200="","",IFERROR(B200/INDEX($B$2:$B$400,MATCH(DATE(YEAR(A200)-1,MONTH(A200),1),$A$2:$A$400,0))-1,""))</f>
        <v/>
      </c>
    </row>
    <row r="201">
      <c r="A201" s="116" t="n"/>
      <c r="B201" s="117" t="n"/>
      <c r="C201" s="114">
        <f>IF(OR(B201="",B200=""),"",B201/B200-1)</f>
        <v/>
      </c>
      <c r="D201" s="114">
        <f>IF(B201="","",IFERROR(B201/INDEX($B$2:$B$400,MATCH(DATE(YEAR(A201)-1,12,1),$A$2:$A$400,0))-1,""))</f>
        <v/>
      </c>
      <c r="E201" s="114">
        <f>IF(B201="","",IFERROR(B201/INDEX($B$2:$B$400,MATCH(DATE(YEAR(A201)-1,MONTH(A201),1),$A$2:$A$400,0))-1,""))</f>
        <v/>
      </c>
    </row>
    <row r="202">
      <c r="A202" s="116" t="n"/>
      <c r="B202" s="117" t="n"/>
      <c r="C202" s="114">
        <f>IF(OR(B202="",B201=""),"",B202/B201-1)</f>
        <v/>
      </c>
      <c r="D202" s="114">
        <f>IF(B202="","",IFERROR(B202/INDEX($B$2:$B$400,MATCH(DATE(YEAR(A202)-1,12,1),$A$2:$A$400,0))-1,""))</f>
        <v/>
      </c>
      <c r="E202" s="114">
        <f>IF(B202="","",IFERROR(B202/INDEX($B$2:$B$400,MATCH(DATE(YEAR(A202)-1,MONTH(A202),1),$A$2:$A$400,0))-1,""))</f>
        <v/>
      </c>
    </row>
    <row r="203">
      <c r="A203" s="116" t="n"/>
      <c r="B203" s="117" t="n"/>
      <c r="C203" s="114">
        <f>IF(OR(B203="",B202=""),"",B203/B202-1)</f>
        <v/>
      </c>
      <c r="D203" s="114">
        <f>IF(B203="","",IFERROR(B203/INDEX($B$2:$B$400,MATCH(DATE(YEAR(A203)-1,12,1),$A$2:$A$400,0))-1,""))</f>
        <v/>
      </c>
      <c r="E203" s="114">
        <f>IF(B203="","",IFERROR(B203/INDEX($B$2:$B$400,MATCH(DATE(YEAR(A203)-1,MONTH(A203),1),$A$2:$A$400,0))-1,""))</f>
        <v/>
      </c>
    </row>
    <row r="204">
      <c r="A204" s="116" t="n"/>
      <c r="B204" s="117" t="n"/>
      <c r="C204" s="114">
        <f>IF(OR(B204="",B203=""),"",B204/B203-1)</f>
        <v/>
      </c>
      <c r="D204" s="114">
        <f>IF(B204="","",IFERROR(B204/INDEX($B$2:$B$400,MATCH(DATE(YEAR(A204)-1,12,1),$A$2:$A$400,0))-1,""))</f>
        <v/>
      </c>
      <c r="E204" s="114">
        <f>IF(B204="","",IFERROR(B204/INDEX($B$2:$B$400,MATCH(DATE(YEAR(A204)-1,MONTH(A204),1),$A$2:$A$400,0))-1,""))</f>
        <v/>
      </c>
    </row>
    <row r="205">
      <c r="A205" s="116" t="n"/>
      <c r="B205" s="117" t="n"/>
      <c r="C205" s="114">
        <f>IF(OR(B205="",B204=""),"",B205/B204-1)</f>
        <v/>
      </c>
      <c r="D205" s="114">
        <f>IF(B205="","",IFERROR(B205/INDEX($B$2:$B$400,MATCH(DATE(YEAR(A205)-1,12,1),$A$2:$A$400,0))-1,""))</f>
        <v/>
      </c>
      <c r="E205" s="114">
        <f>IF(B205="","",IFERROR(B205/INDEX($B$2:$B$400,MATCH(DATE(YEAR(A205)-1,MONTH(A205),1),$A$2:$A$400,0))-1,""))</f>
        <v/>
      </c>
    </row>
    <row r="206">
      <c r="A206" s="116" t="n"/>
      <c r="B206" s="117" t="n"/>
      <c r="C206" s="114">
        <f>IF(OR(B206="",B205=""),"",B206/B205-1)</f>
        <v/>
      </c>
      <c r="D206" s="114">
        <f>IF(B206="","",IFERROR(B206/INDEX($B$2:$B$400,MATCH(DATE(YEAR(A206)-1,12,1),$A$2:$A$400,0))-1,""))</f>
        <v/>
      </c>
      <c r="E206" s="114">
        <f>IF(B206="","",IFERROR(B206/INDEX($B$2:$B$400,MATCH(DATE(YEAR(A206)-1,MONTH(A206),1),$A$2:$A$400,0))-1,""))</f>
        <v/>
      </c>
    </row>
    <row r="207">
      <c r="A207" s="116" t="n"/>
      <c r="B207" s="117" t="n"/>
      <c r="C207" s="114">
        <f>IF(OR(B207="",B206=""),"",B207/B206-1)</f>
        <v/>
      </c>
      <c r="D207" s="114">
        <f>IF(B207="","",IFERROR(B207/INDEX($B$2:$B$400,MATCH(DATE(YEAR(A207)-1,12,1),$A$2:$A$400,0))-1,""))</f>
        <v/>
      </c>
      <c r="E207" s="114">
        <f>IF(B207="","",IFERROR(B207/INDEX($B$2:$B$400,MATCH(DATE(YEAR(A207)-1,MONTH(A207),1),$A$2:$A$400,0))-1,""))</f>
        <v/>
      </c>
    </row>
    <row r="208">
      <c r="A208" s="116" t="n"/>
      <c r="B208" s="117" t="n"/>
      <c r="C208" s="114">
        <f>IF(OR(B208="",B207=""),"",B208/B207-1)</f>
        <v/>
      </c>
      <c r="D208" s="114">
        <f>IF(B208="","",IFERROR(B208/INDEX($B$2:$B$400,MATCH(DATE(YEAR(A208)-1,12,1),$A$2:$A$400,0))-1,""))</f>
        <v/>
      </c>
      <c r="E208" s="114">
        <f>IF(B208="","",IFERROR(B208/INDEX($B$2:$B$400,MATCH(DATE(YEAR(A208)-1,MONTH(A208),1),$A$2:$A$400,0))-1,""))</f>
        <v/>
      </c>
    </row>
    <row r="209">
      <c r="A209" s="116" t="n"/>
      <c r="B209" s="117" t="n"/>
      <c r="C209" s="114">
        <f>IF(OR(B209="",B208=""),"",B209/B208-1)</f>
        <v/>
      </c>
      <c r="D209" s="114">
        <f>IF(B209="","",IFERROR(B209/INDEX($B$2:$B$400,MATCH(DATE(YEAR(A209)-1,12,1),$A$2:$A$400,0))-1,""))</f>
        <v/>
      </c>
      <c r="E209" s="114">
        <f>IF(B209="","",IFERROR(B209/INDEX($B$2:$B$400,MATCH(DATE(YEAR(A209)-1,MONTH(A209),1),$A$2:$A$400,0))-1,""))</f>
        <v/>
      </c>
    </row>
    <row r="210">
      <c r="A210" s="116" t="n"/>
      <c r="B210" s="117" t="n"/>
      <c r="C210" s="114">
        <f>IF(OR(B210="",B209=""),"",B210/B209-1)</f>
        <v/>
      </c>
      <c r="D210" s="114">
        <f>IF(B210="","",IFERROR(B210/INDEX($B$2:$B$400,MATCH(DATE(YEAR(A210)-1,12,1),$A$2:$A$400,0))-1,""))</f>
        <v/>
      </c>
      <c r="E210" s="114">
        <f>IF(B210="","",IFERROR(B210/INDEX($B$2:$B$400,MATCH(DATE(YEAR(A210)-1,MONTH(A210),1),$A$2:$A$400,0))-1,""))</f>
        <v/>
      </c>
    </row>
    <row r="211">
      <c r="A211" s="116" t="n"/>
      <c r="B211" s="117" t="n"/>
      <c r="C211" s="114">
        <f>IF(OR(B211="",B210=""),"",B211/B210-1)</f>
        <v/>
      </c>
      <c r="D211" s="114">
        <f>IF(B211="","",IFERROR(B211/INDEX($B$2:$B$400,MATCH(DATE(YEAR(A211)-1,12,1),$A$2:$A$400,0))-1,""))</f>
        <v/>
      </c>
      <c r="E211" s="114">
        <f>IF(B211="","",IFERROR(B211/INDEX($B$2:$B$400,MATCH(DATE(YEAR(A211)-1,MONTH(A211),1),$A$2:$A$400,0))-1,""))</f>
        <v/>
      </c>
    </row>
    <row r="212">
      <c r="A212" s="116" t="n"/>
      <c r="B212" s="117" t="n"/>
      <c r="C212" s="114">
        <f>IF(OR(B212="",B211=""),"",B212/B211-1)</f>
        <v/>
      </c>
      <c r="D212" s="114">
        <f>IF(B212="","",IFERROR(B212/INDEX($B$2:$B$400,MATCH(DATE(YEAR(A212)-1,12,1),$A$2:$A$400,0))-1,""))</f>
        <v/>
      </c>
      <c r="E212" s="114">
        <f>IF(B212="","",IFERROR(B212/INDEX($B$2:$B$400,MATCH(DATE(YEAR(A212)-1,MONTH(A212),1),$A$2:$A$400,0))-1,""))</f>
        <v/>
      </c>
    </row>
    <row r="213">
      <c r="A213" s="116" t="n"/>
      <c r="B213" s="117" t="n"/>
      <c r="C213" s="114">
        <f>IF(OR(B213="",B212=""),"",B213/B212-1)</f>
        <v/>
      </c>
      <c r="D213" s="114">
        <f>IF(B213="","",IFERROR(B213/INDEX($B$2:$B$400,MATCH(DATE(YEAR(A213)-1,12,1),$A$2:$A$400,0))-1,""))</f>
        <v/>
      </c>
      <c r="E213" s="114">
        <f>IF(B213="","",IFERROR(B213/INDEX($B$2:$B$400,MATCH(DATE(YEAR(A213)-1,MONTH(A213),1),$A$2:$A$400,0))-1,""))</f>
        <v/>
      </c>
    </row>
    <row r="214">
      <c r="A214" s="116" t="n"/>
      <c r="B214" s="117" t="n"/>
      <c r="C214" s="114">
        <f>IF(OR(B214="",B213=""),"",B214/B213-1)</f>
        <v/>
      </c>
      <c r="D214" s="114">
        <f>IF(B214="","",IFERROR(B214/INDEX($B$2:$B$400,MATCH(DATE(YEAR(A214)-1,12,1),$A$2:$A$400,0))-1,""))</f>
        <v/>
      </c>
      <c r="E214" s="114">
        <f>IF(B214="","",IFERROR(B214/INDEX($B$2:$B$400,MATCH(DATE(YEAR(A214)-1,MONTH(A214),1),$A$2:$A$400,0))-1,""))</f>
        <v/>
      </c>
    </row>
    <row r="215">
      <c r="A215" s="116" t="n"/>
      <c r="B215" s="117" t="n"/>
      <c r="C215" s="114">
        <f>IF(OR(B215="",B214=""),"",B215/B214-1)</f>
        <v/>
      </c>
      <c r="D215" s="114">
        <f>IF(B215="","",IFERROR(B215/INDEX($B$2:$B$400,MATCH(DATE(YEAR(A215)-1,12,1),$A$2:$A$400,0))-1,""))</f>
        <v/>
      </c>
      <c r="E215" s="114">
        <f>IF(B215="","",IFERROR(B215/INDEX($B$2:$B$400,MATCH(DATE(YEAR(A215)-1,MONTH(A215),1),$A$2:$A$400,0))-1,""))</f>
        <v/>
      </c>
    </row>
    <row r="216">
      <c r="A216" s="116" t="n"/>
      <c r="B216" s="117" t="n"/>
      <c r="C216" s="114">
        <f>IF(OR(B216="",B215=""),"",B216/B215-1)</f>
        <v/>
      </c>
      <c r="D216" s="114">
        <f>IF(B216="","",IFERROR(B216/INDEX($B$2:$B$400,MATCH(DATE(YEAR(A216)-1,12,1),$A$2:$A$400,0))-1,""))</f>
        <v/>
      </c>
      <c r="E216" s="114">
        <f>IF(B216="","",IFERROR(B216/INDEX($B$2:$B$400,MATCH(DATE(YEAR(A216)-1,MONTH(A216),1),$A$2:$A$400,0))-1,""))</f>
        <v/>
      </c>
    </row>
    <row r="217">
      <c r="A217" s="116" t="n"/>
      <c r="B217" s="117" t="n"/>
      <c r="C217" s="114">
        <f>IF(OR(B217="",B216=""),"",B217/B216-1)</f>
        <v/>
      </c>
      <c r="D217" s="114">
        <f>IF(B217="","",IFERROR(B217/INDEX($B$2:$B$400,MATCH(DATE(YEAR(A217)-1,12,1),$A$2:$A$400,0))-1,""))</f>
        <v/>
      </c>
      <c r="E217" s="114">
        <f>IF(B217="","",IFERROR(B217/INDEX($B$2:$B$400,MATCH(DATE(YEAR(A217)-1,MONTH(A217),1),$A$2:$A$400,0))-1,""))</f>
        <v/>
      </c>
    </row>
    <row r="218">
      <c r="A218" s="116" t="n"/>
      <c r="B218" s="117" t="n"/>
      <c r="C218" s="114">
        <f>IF(OR(B218="",B217=""),"",B218/B217-1)</f>
        <v/>
      </c>
      <c r="D218" s="114">
        <f>IF(B218="","",IFERROR(B218/INDEX($B$2:$B$400,MATCH(DATE(YEAR(A218)-1,12,1),$A$2:$A$400,0))-1,""))</f>
        <v/>
      </c>
      <c r="E218" s="114">
        <f>IF(B218="","",IFERROR(B218/INDEX($B$2:$B$400,MATCH(DATE(YEAR(A218)-1,MONTH(A218),1),$A$2:$A$400,0))-1,""))</f>
        <v/>
      </c>
    </row>
    <row r="219">
      <c r="A219" s="116" t="n"/>
      <c r="B219" s="117" t="n"/>
      <c r="C219" s="114">
        <f>IF(OR(B219="",B218=""),"",B219/B218-1)</f>
        <v/>
      </c>
      <c r="D219" s="114">
        <f>IF(B219="","",IFERROR(B219/INDEX($B$2:$B$400,MATCH(DATE(YEAR(A219)-1,12,1),$A$2:$A$400,0))-1,""))</f>
        <v/>
      </c>
      <c r="E219" s="114">
        <f>IF(B219="","",IFERROR(B219/INDEX($B$2:$B$400,MATCH(DATE(YEAR(A219)-1,MONTH(A219),1),$A$2:$A$400,0))-1,""))</f>
        <v/>
      </c>
    </row>
    <row r="220">
      <c r="A220" s="116" t="n"/>
      <c r="B220" s="117" t="n"/>
      <c r="C220" s="114">
        <f>IF(OR(B220="",B219=""),"",B220/B219-1)</f>
        <v/>
      </c>
      <c r="D220" s="114">
        <f>IF(B220="","",IFERROR(B220/INDEX($B$2:$B$400,MATCH(DATE(YEAR(A220)-1,12,1),$A$2:$A$400,0))-1,""))</f>
        <v/>
      </c>
      <c r="E220" s="114">
        <f>IF(B220="","",IFERROR(B220/INDEX($B$2:$B$400,MATCH(DATE(YEAR(A220)-1,MONTH(A220),1),$A$2:$A$400,0))-1,""))</f>
        <v/>
      </c>
    </row>
    <row r="221">
      <c r="A221" s="116" t="n"/>
      <c r="B221" s="117" t="n"/>
      <c r="C221" s="114">
        <f>IF(OR(B221="",B220=""),"",B221/B220-1)</f>
        <v/>
      </c>
      <c r="D221" s="114">
        <f>IF(B221="","",IFERROR(B221/INDEX($B$2:$B$400,MATCH(DATE(YEAR(A221)-1,12,1),$A$2:$A$400,0))-1,""))</f>
        <v/>
      </c>
      <c r="E221" s="114">
        <f>IF(B221="","",IFERROR(B221/INDEX($B$2:$B$400,MATCH(DATE(YEAR(A221)-1,MONTH(A221),1),$A$2:$A$400,0))-1,""))</f>
        <v/>
      </c>
    </row>
    <row r="222">
      <c r="A222" s="116" t="n"/>
      <c r="B222" s="117" t="n"/>
      <c r="C222" s="114">
        <f>IF(OR(B222="",B221=""),"",B222/B221-1)</f>
        <v/>
      </c>
      <c r="D222" s="114">
        <f>IF(B222="","",IFERROR(B222/INDEX($B$2:$B$400,MATCH(DATE(YEAR(A222)-1,12,1),$A$2:$A$400,0))-1,""))</f>
        <v/>
      </c>
      <c r="E222" s="114">
        <f>IF(B222="","",IFERROR(B222/INDEX($B$2:$B$400,MATCH(DATE(YEAR(A222)-1,MONTH(A222),1),$A$2:$A$400,0))-1,""))</f>
        <v/>
      </c>
    </row>
    <row r="223">
      <c r="A223" s="116" t="n"/>
      <c r="B223" s="117" t="n"/>
      <c r="C223" s="114">
        <f>IF(OR(B223="",B222=""),"",B223/B222-1)</f>
        <v/>
      </c>
      <c r="D223" s="114">
        <f>IF(B223="","",IFERROR(B223/INDEX($B$2:$B$400,MATCH(DATE(YEAR(A223)-1,12,1),$A$2:$A$400,0))-1,""))</f>
        <v/>
      </c>
      <c r="E223" s="114">
        <f>IF(B223="","",IFERROR(B223/INDEX($B$2:$B$400,MATCH(DATE(YEAR(A223)-1,MONTH(A223),1),$A$2:$A$400,0))-1,""))</f>
        <v/>
      </c>
    </row>
    <row r="224">
      <c r="A224" s="116" t="n"/>
      <c r="B224" s="117" t="n"/>
      <c r="C224" s="114">
        <f>IF(OR(B224="",B223=""),"",B224/B223-1)</f>
        <v/>
      </c>
      <c r="D224" s="114">
        <f>IF(B224="","",IFERROR(B224/INDEX($B$2:$B$400,MATCH(DATE(YEAR(A224)-1,12,1),$A$2:$A$400,0))-1,""))</f>
        <v/>
      </c>
      <c r="E224" s="114">
        <f>IF(B224="","",IFERROR(B224/INDEX($B$2:$B$400,MATCH(DATE(YEAR(A224)-1,MONTH(A224),1),$A$2:$A$400,0))-1,""))</f>
        <v/>
      </c>
    </row>
    <row r="225">
      <c r="A225" s="116" t="n"/>
      <c r="B225" s="117" t="n"/>
      <c r="C225" s="114">
        <f>IF(OR(B225="",B224=""),"",B225/B224-1)</f>
        <v/>
      </c>
      <c r="D225" s="114">
        <f>IF(B225="","",IFERROR(B225/INDEX($B$2:$B$400,MATCH(DATE(YEAR(A225)-1,12,1),$A$2:$A$400,0))-1,""))</f>
        <v/>
      </c>
      <c r="E225" s="114">
        <f>IF(B225="","",IFERROR(B225/INDEX($B$2:$B$400,MATCH(DATE(YEAR(A225)-1,MONTH(A225),1),$A$2:$A$400,0))-1,""))</f>
        <v/>
      </c>
    </row>
    <row r="226">
      <c r="A226" s="116" t="n"/>
      <c r="B226" s="117" t="n"/>
      <c r="C226" s="114">
        <f>IF(OR(B226="",B225=""),"",B226/B225-1)</f>
        <v/>
      </c>
      <c r="D226" s="114">
        <f>IF(B226="","",IFERROR(B226/INDEX($B$2:$B$400,MATCH(DATE(YEAR(A226)-1,12,1),$A$2:$A$400,0))-1,""))</f>
        <v/>
      </c>
      <c r="E226" s="114">
        <f>IF(B226="","",IFERROR(B226/INDEX($B$2:$B$400,MATCH(DATE(YEAR(A226)-1,MONTH(A226),1),$A$2:$A$400,0))-1,""))</f>
        <v/>
      </c>
    </row>
    <row r="227">
      <c r="A227" s="116" t="n"/>
      <c r="B227" s="117" t="n"/>
      <c r="C227" s="114">
        <f>IF(OR(B227="",B226=""),"",B227/B226-1)</f>
        <v/>
      </c>
      <c r="D227" s="114">
        <f>IF(B227="","",IFERROR(B227/INDEX($B$2:$B$400,MATCH(DATE(YEAR(A227)-1,12,1),$A$2:$A$400,0))-1,""))</f>
        <v/>
      </c>
      <c r="E227" s="114">
        <f>IF(B227="","",IFERROR(B227/INDEX($B$2:$B$400,MATCH(DATE(YEAR(A227)-1,MONTH(A227),1),$A$2:$A$400,0))-1,""))</f>
        <v/>
      </c>
    </row>
    <row r="228">
      <c r="A228" s="116" t="n"/>
      <c r="B228" s="117" t="n"/>
      <c r="C228" s="114">
        <f>IF(OR(B228="",B227=""),"",B228/B227-1)</f>
        <v/>
      </c>
      <c r="D228" s="114">
        <f>IF(B228="","",IFERROR(B228/INDEX($B$2:$B$400,MATCH(DATE(YEAR(A228)-1,12,1),$A$2:$A$400,0))-1,""))</f>
        <v/>
      </c>
      <c r="E228" s="114">
        <f>IF(B228="","",IFERROR(B228/INDEX($B$2:$B$400,MATCH(DATE(YEAR(A228)-1,MONTH(A228),1),$A$2:$A$400,0))-1,""))</f>
        <v/>
      </c>
    </row>
    <row r="229">
      <c r="A229" s="116" t="n"/>
      <c r="B229" s="117" t="n"/>
      <c r="C229" s="114">
        <f>IF(OR(B229="",B228=""),"",B229/B228-1)</f>
        <v/>
      </c>
      <c r="D229" s="114">
        <f>IF(B229="","",IFERROR(B229/INDEX($B$2:$B$400,MATCH(DATE(YEAR(A229)-1,12,1),$A$2:$A$400,0))-1,""))</f>
        <v/>
      </c>
      <c r="E229" s="114">
        <f>IF(B229="","",IFERROR(B229/INDEX($B$2:$B$400,MATCH(DATE(YEAR(A229)-1,MONTH(A229),1),$A$2:$A$400,0))-1,""))</f>
        <v/>
      </c>
    </row>
    <row r="230">
      <c r="A230" s="116" t="n"/>
      <c r="B230" s="117" t="n"/>
      <c r="C230" s="114">
        <f>IF(OR(B230="",B229=""),"",B230/B229-1)</f>
        <v/>
      </c>
      <c r="D230" s="114">
        <f>IF(B230="","",IFERROR(B230/INDEX($B$2:$B$400,MATCH(DATE(YEAR(A230)-1,12,1),$A$2:$A$400,0))-1,""))</f>
        <v/>
      </c>
      <c r="E230" s="114">
        <f>IF(B230="","",IFERROR(B230/INDEX($B$2:$B$400,MATCH(DATE(YEAR(A230)-1,MONTH(A230),1),$A$2:$A$400,0))-1,""))</f>
        <v/>
      </c>
    </row>
    <row r="231">
      <c r="A231" s="116" t="n"/>
      <c r="B231" s="117" t="n"/>
      <c r="C231" s="114">
        <f>IF(OR(B231="",B230=""),"",B231/B230-1)</f>
        <v/>
      </c>
      <c r="D231" s="114">
        <f>IF(B231="","",IFERROR(B231/INDEX($B$2:$B$400,MATCH(DATE(YEAR(A231)-1,12,1),$A$2:$A$400,0))-1,""))</f>
        <v/>
      </c>
      <c r="E231" s="114">
        <f>IF(B231="","",IFERROR(B231/INDEX($B$2:$B$400,MATCH(DATE(YEAR(A231)-1,MONTH(A231),1),$A$2:$A$400,0))-1,""))</f>
        <v/>
      </c>
    </row>
    <row r="232">
      <c r="A232" s="116" t="n"/>
      <c r="B232" s="117" t="n"/>
      <c r="C232" s="114">
        <f>IF(OR(B232="",B231=""),"",B232/B231-1)</f>
        <v/>
      </c>
      <c r="D232" s="114">
        <f>IF(B232="","",IFERROR(B232/INDEX($B$2:$B$400,MATCH(DATE(YEAR(A232)-1,12,1),$A$2:$A$400,0))-1,""))</f>
        <v/>
      </c>
      <c r="E232" s="114">
        <f>IF(B232="","",IFERROR(B232/INDEX($B$2:$B$400,MATCH(DATE(YEAR(A232)-1,MONTH(A232),1),$A$2:$A$400,0))-1,""))</f>
        <v/>
      </c>
    </row>
    <row r="233">
      <c r="A233" s="116" t="n"/>
      <c r="B233" s="117" t="n"/>
      <c r="C233" s="114">
        <f>IF(OR(B233="",B232=""),"",B233/B232-1)</f>
        <v/>
      </c>
      <c r="D233" s="114">
        <f>IF(B233="","",IFERROR(B233/INDEX($B$2:$B$400,MATCH(DATE(YEAR(A233)-1,12,1),$A$2:$A$400,0))-1,""))</f>
        <v/>
      </c>
      <c r="E233" s="114">
        <f>IF(B233="","",IFERROR(B233/INDEX($B$2:$B$400,MATCH(DATE(YEAR(A233)-1,MONTH(A233),1),$A$2:$A$400,0))-1,""))</f>
        <v/>
      </c>
    </row>
    <row r="234">
      <c r="A234" s="116" t="n"/>
      <c r="B234" s="117" t="n"/>
      <c r="C234" s="114">
        <f>IF(OR(B234="",B233=""),"",B234/B233-1)</f>
        <v/>
      </c>
      <c r="D234" s="114">
        <f>IF(B234="","",IFERROR(B234/INDEX($B$2:$B$400,MATCH(DATE(YEAR(A234)-1,12,1),$A$2:$A$400,0))-1,""))</f>
        <v/>
      </c>
      <c r="E234" s="114">
        <f>IF(B234="","",IFERROR(B234/INDEX($B$2:$B$400,MATCH(DATE(YEAR(A234)-1,MONTH(A234),1),$A$2:$A$400,0))-1,""))</f>
        <v/>
      </c>
    </row>
    <row r="235">
      <c r="A235" s="116" t="n"/>
      <c r="B235" s="117" t="n"/>
      <c r="C235" s="114">
        <f>IF(OR(B235="",B234=""),"",B235/B234-1)</f>
        <v/>
      </c>
      <c r="D235" s="114">
        <f>IF(B235="","",IFERROR(B235/INDEX($B$2:$B$400,MATCH(DATE(YEAR(A235)-1,12,1),$A$2:$A$400,0))-1,""))</f>
        <v/>
      </c>
      <c r="E235" s="114">
        <f>IF(B235="","",IFERROR(B235/INDEX($B$2:$B$400,MATCH(DATE(YEAR(A235)-1,MONTH(A235),1),$A$2:$A$400,0))-1,""))</f>
        <v/>
      </c>
    </row>
    <row r="236">
      <c r="A236" s="116" t="n"/>
      <c r="B236" s="117" t="n"/>
      <c r="C236" s="114">
        <f>IF(OR(B236="",B235=""),"",B236/B235-1)</f>
        <v/>
      </c>
      <c r="D236" s="114">
        <f>IF(B236="","",IFERROR(B236/INDEX($B$2:$B$400,MATCH(DATE(YEAR(A236)-1,12,1),$A$2:$A$400,0))-1,""))</f>
        <v/>
      </c>
      <c r="E236" s="114">
        <f>IF(B236="","",IFERROR(B236/INDEX($B$2:$B$400,MATCH(DATE(YEAR(A236)-1,MONTH(A236),1),$A$2:$A$400,0))-1,""))</f>
        <v/>
      </c>
    </row>
    <row r="237">
      <c r="A237" s="116" t="n"/>
      <c r="B237" s="117" t="n"/>
      <c r="C237" s="114">
        <f>IF(OR(B237="",B236=""),"",B237/B236-1)</f>
        <v/>
      </c>
      <c r="D237" s="114">
        <f>IF(B237="","",IFERROR(B237/INDEX($B$2:$B$400,MATCH(DATE(YEAR(A237)-1,12,1),$A$2:$A$400,0))-1,""))</f>
        <v/>
      </c>
      <c r="E237" s="114">
        <f>IF(B237="","",IFERROR(B237/INDEX($B$2:$B$400,MATCH(DATE(YEAR(A237)-1,MONTH(A237),1),$A$2:$A$400,0))-1,""))</f>
        <v/>
      </c>
    </row>
    <row r="238">
      <c r="A238" s="116" t="n"/>
      <c r="B238" s="117" t="n"/>
      <c r="C238" s="114">
        <f>IF(OR(B238="",B237=""),"",B238/B237-1)</f>
        <v/>
      </c>
      <c r="D238" s="114">
        <f>IF(B238="","",IFERROR(B238/INDEX($B$2:$B$400,MATCH(DATE(YEAR(A238)-1,12,1),$A$2:$A$400,0))-1,""))</f>
        <v/>
      </c>
      <c r="E238" s="114">
        <f>IF(B238="","",IFERROR(B238/INDEX($B$2:$B$400,MATCH(DATE(YEAR(A238)-1,MONTH(A238),1),$A$2:$A$400,0))-1,""))</f>
        <v/>
      </c>
    </row>
    <row r="239">
      <c r="A239" s="116" t="n"/>
      <c r="B239" s="117" t="n"/>
      <c r="C239" s="114">
        <f>IF(OR(B239="",B238=""),"",B239/B238-1)</f>
        <v/>
      </c>
      <c r="D239" s="114">
        <f>IF(B239="","",IFERROR(B239/INDEX($B$2:$B$400,MATCH(DATE(YEAR(A239)-1,12,1),$A$2:$A$400,0))-1,""))</f>
        <v/>
      </c>
      <c r="E239" s="114">
        <f>IF(B239="","",IFERROR(B239/INDEX($B$2:$B$400,MATCH(DATE(YEAR(A239)-1,MONTH(A239),1),$A$2:$A$400,0))-1,""))</f>
        <v/>
      </c>
    </row>
    <row r="240">
      <c r="A240" s="116" t="n"/>
      <c r="B240" s="117" t="n"/>
      <c r="C240" s="114">
        <f>IF(OR(B240="",B239=""),"",B240/B239-1)</f>
        <v/>
      </c>
      <c r="D240" s="114">
        <f>IF(B240="","",IFERROR(B240/INDEX($B$2:$B$400,MATCH(DATE(YEAR(A240)-1,12,1),$A$2:$A$400,0))-1,""))</f>
        <v/>
      </c>
      <c r="E240" s="114">
        <f>IF(B240="","",IFERROR(B240/INDEX($B$2:$B$400,MATCH(DATE(YEAR(A240)-1,MONTH(A240),1),$A$2:$A$400,0))-1,""))</f>
        <v/>
      </c>
    </row>
    <row r="241">
      <c r="A241" s="116" t="n"/>
      <c r="B241" s="117" t="n"/>
      <c r="C241" s="114">
        <f>IF(OR(B241="",B240=""),"",B241/B240-1)</f>
        <v/>
      </c>
      <c r="D241" s="114">
        <f>IF(B241="","",IFERROR(B241/INDEX($B$2:$B$400,MATCH(DATE(YEAR(A241)-1,12,1),$A$2:$A$400,0))-1,""))</f>
        <v/>
      </c>
      <c r="E241" s="114">
        <f>IF(B241="","",IFERROR(B241/INDEX($B$2:$B$400,MATCH(DATE(YEAR(A241)-1,MONTH(A241),1),$A$2:$A$400,0))-1,""))</f>
        <v/>
      </c>
    </row>
    <row r="242">
      <c r="A242" s="116" t="n"/>
      <c r="B242" s="117" t="n"/>
      <c r="C242" s="114">
        <f>IF(OR(B242="",B241=""),"",B242/B241-1)</f>
        <v/>
      </c>
      <c r="D242" s="114">
        <f>IF(B242="","",IFERROR(B242/INDEX($B$2:$B$400,MATCH(DATE(YEAR(A242)-1,12,1),$A$2:$A$400,0))-1,""))</f>
        <v/>
      </c>
      <c r="E242" s="114">
        <f>IF(B242="","",IFERROR(B242/INDEX($B$2:$B$400,MATCH(DATE(YEAR(A242)-1,MONTH(A242),1),$A$2:$A$400,0))-1,""))</f>
        <v/>
      </c>
    </row>
    <row r="243">
      <c r="A243" s="116" t="n"/>
      <c r="B243" s="117" t="n"/>
      <c r="C243" s="114">
        <f>IF(OR(B243="",B242=""),"",B243/B242-1)</f>
        <v/>
      </c>
      <c r="D243" s="114">
        <f>IF(B243="","",IFERROR(B243/INDEX($B$2:$B$400,MATCH(DATE(YEAR(A243)-1,12,1),$A$2:$A$400,0))-1,""))</f>
        <v/>
      </c>
      <c r="E243" s="114">
        <f>IF(B243="","",IFERROR(B243/INDEX($B$2:$B$400,MATCH(DATE(YEAR(A243)-1,MONTH(A243),1),$A$2:$A$400,0))-1,""))</f>
        <v/>
      </c>
    </row>
    <row r="244">
      <c r="A244" s="116" t="n"/>
      <c r="B244" s="117" t="n"/>
      <c r="C244" s="114">
        <f>IF(OR(B244="",B243=""),"",B244/B243-1)</f>
        <v/>
      </c>
      <c r="D244" s="114">
        <f>IF(B244="","",IFERROR(B244/INDEX($B$2:$B$400,MATCH(DATE(YEAR(A244)-1,12,1),$A$2:$A$400,0))-1,""))</f>
        <v/>
      </c>
      <c r="E244" s="114">
        <f>IF(B244="","",IFERROR(B244/INDEX($B$2:$B$400,MATCH(DATE(YEAR(A244)-1,MONTH(A244),1),$A$2:$A$400,0))-1,""))</f>
        <v/>
      </c>
    </row>
    <row r="245">
      <c r="A245" s="116" t="n"/>
      <c r="B245" s="117" t="n"/>
      <c r="C245" s="114">
        <f>IF(OR(B245="",B244=""),"",B245/B244-1)</f>
        <v/>
      </c>
      <c r="D245" s="114">
        <f>IF(B245="","",IFERROR(B245/INDEX($B$2:$B$400,MATCH(DATE(YEAR(A245)-1,12,1),$A$2:$A$400,0))-1,""))</f>
        <v/>
      </c>
      <c r="E245" s="114">
        <f>IF(B245="","",IFERROR(B245/INDEX($B$2:$B$400,MATCH(DATE(YEAR(A245)-1,MONTH(A245),1),$A$2:$A$400,0))-1,""))</f>
        <v/>
      </c>
    </row>
    <row r="246">
      <c r="A246" s="116" t="n"/>
      <c r="B246" s="117" t="n"/>
      <c r="C246" s="114">
        <f>IF(OR(B246="",B245=""),"",B246/B245-1)</f>
        <v/>
      </c>
      <c r="D246" s="114">
        <f>IF(B246="","",IFERROR(B246/INDEX($B$2:$B$400,MATCH(DATE(YEAR(A246)-1,12,1),$A$2:$A$400,0))-1,""))</f>
        <v/>
      </c>
      <c r="E246" s="114">
        <f>IF(B246="","",IFERROR(B246/INDEX($B$2:$B$400,MATCH(DATE(YEAR(A246)-1,MONTH(A246),1),$A$2:$A$400,0))-1,""))</f>
        <v/>
      </c>
    </row>
    <row r="247">
      <c r="A247" s="116" t="n"/>
      <c r="B247" s="117" t="n"/>
      <c r="C247" s="114">
        <f>IF(OR(B247="",B246=""),"",B247/B246-1)</f>
        <v/>
      </c>
      <c r="D247" s="114">
        <f>IF(B247="","",IFERROR(B247/INDEX($B$2:$B$400,MATCH(DATE(YEAR(A247)-1,12,1),$A$2:$A$400,0))-1,""))</f>
        <v/>
      </c>
      <c r="E247" s="114">
        <f>IF(B247="","",IFERROR(B247/INDEX($B$2:$B$400,MATCH(DATE(YEAR(A247)-1,MONTH(A247),1),$A$2:$A$400,0))-1,""))</f>
        <v/>
      </c>
    </row>
    <row r="248">
      <c r="A248" s="116" t="n"/>
      <c r="B248" s="117" t="n"/>
      <c r="C248" s="114">
        <f>IF(OR(B248="",B247=""),"",B248/B247-1)</f>
        <v/>
      </c>
      <c r="D248" s="114">
        <f>IF(B248="","",IFERROR(B248/INDEX($B$2:$B$400,MATCH(DATE(YEAR(A248)-1,12,1),$A$2:$A$400,0))-1,""))</f>
        <v/>
      </c>
      <c r="E248" s="114">
        <f>IF(B248="","",IFERROR(B248/INDEX($B$2:$B$400,MATCH(DATE(YEAR(A248)-1,MONTH(A248),1),$A$2:$A$400,0))-1,""))</f>
        <v/>
      </c>
    </row>
    <row r="249">
      <c r="A249" s="116" t="n"/>
      <c r="B249" s="117" t="n"/>
      <c r="C249" s="114">
        <f>IF(OR(B249="",B248=""),"",B249/B248-1)</f>
        <v/>
      </c>
      <c r="D249" s="114">
        <f>IF(B249="","",IFERROR(B249/INDEX($B$2:$B$400,MATCH(DATE(YEAR(A249)-1,12,1),$A$2:$A$400,0))-1,""))</f>
        <v/>
      </c>
      <c r="E249" s="114">
        <f>IF(B249="","",IFERROR(B249/INDEX($B$2:$B$400,MATCH(DATE(YEAR(A249)-1,MONTH(A249),1),$A$2:$A$400,0))-1,""))</f>
        <v/>
      </c>
    </row>
    <row r="250">
      <c r="A250" s="116" t="n"/>
      <c r="B250" s="117" t="n"/>
      <c r="C250" s="114">
        <f>IF(OR(B250="",B249=""),"",B250/B249-1)</f>
        <v/>
      </c>
      <c r="D250" s="114">
        <f>IF(B250="","",IFERROR(B250/INDEX($B$2:$B$400,MATCH(DATE(YEAR(A250)-1,12,1),$A$2:$A$400,0))-1,""))</f>
        <v/>
      </c>
      <c r="E250" s="114">
        <f>IF(B250="","",IFERROR(B250/INDEX($B$2:$B$400,MATCH(DATE(YEAR(A250)-1,MONTH(A250),1),$A$2:$A$400,0))-1,""))</f>
        <v/>
      </c>
    </row>
    <row r="251">
      <c r="A251" s="116" t="n"/>
      <c r="B251" s="117" t="n"/>
      <c r="C251" s="114">
        <f>IF(OR(B251="",B250=""),"",B251/B250-1)</f>
        <v/>
      </c>
      <c r="D251" s="114">
        <f>IF(B251="","",IFERROR(B251/INDEX($B$2:$B$400,MATCH(DATE(YEAR(A251)-1,12,1),$A$2:$A$400,0))-1,""))</f>
        <v/>
      </c>
      <c r="E251" s="114">
        <f>IF(B251="","",IFERROR(B251/INDEX($B$2:$B$400,MATCH(DATE(YEAR(A251)-1,MONTH(A251),1),$A$2:$A$400,0))-1,""))</f>
        <v/>
      </c>
    </row>
    <row r="252">
      <c r="A252" s="116" t="n"/>
      <c r="B252" s="117" t="n"/>
      <c r="C252" s="114">
        <f>IF(OR(B252="",B251=""),"",B252/B251-1)</f>
        <v/>
      </c>
      <c r="D252" s="114">
        <f>IF(B252="","",IFERROR(B252/INDEX($B$2:$B$400,MATCH(DATE(YEAR(A252)-1,12,1),$A$2:$A$400,0))-1,""))</f>
        <v/>
      </c>
      <c r="E252" s="114">
        <f>IF(B252="","",IFERROR(B252/INDEX($B$2:$B$400,MATCH(DATE(YEAR(A252)-1,MONTH(A252),1),$A$2:$A$400,0))-1,""))</f>
        <v/>
      </c>
    </row>
    <row r="253">
      <c r="A253" s="116" t="n"/>
      <c r="B253" s="117" t="n"/>
      <c r="C253" s="114">
        <f>IF(OR(B253="",B252=""),"",B253/B252-1)</f>
        <v/>
      </c>
      <c r="D253" s="114">
        <f>IF(B253="","",IFERROR(B253/INDEX($B$2:$B$400,MATCH(DATE(YEAR(A253)-1,12,1),$A$2:$A$400,0))-1,""))</f>
        <v/>
      </c>
      <c r="E253" s="114">
        <f>IF(B253="","",IFERROR(B253/INDEX($B$2:$B$400,MATCH(DATE(YEAR(A253)-1,MONTH(A253),1),$A$2:$A$400,0))-1,""))</f>
        <v/>
      </c>
    </row>
    <row r="254">
      <c r="A254" s="116" t="n"/>
      <c r="B254" s="117" t="n"/>
      <c r="C254" s="114">
        <f>IF(OR(B254="",B253=""),"",B254/B253-1)</f>
        <v/>
      </c>
      <c r="D254" s="114">
        <f>IF(B254="","",IFERROR(B254/INDEX($B$2:$B$400,MATCH(DATE(YEAR(A254)-1,12,1),$A$2:$A$400,0))-1,""))</f>
        <v/>
      </c>
      <c r="E254" s="114">
        <f>IF(B254="","",IFERROR(B254/INDEX($B$2:$B$400,MATCH(DATE(YEAR(A254)-1,MONTH(A254),1),$A$2:$A$400,0))-1,""))</f>
        <v/>
      </c>
    </row>
    <row r="255">
      <c r="A255" s="116" t="n"/>
      <c r="B255" s="117" t="n"/>
      <c r="C255" s="114">
        <f>IF(OR(B255="",B254=""),"",B255/B254-1)</f>
        <v/>
      </c>
      <c r="D255" s="114">
        <f>IF(B255="","",IFERROR(B255/INDEX($B$2:$B$400,MATCH(DATE(YEAR(A255)-1,12,1),$A$2:$A$400,0))-1,""))</f>
        <v/>
      </c>
      <c r="E255" s="114">
        <f>IF(B255="","",IFERROR(B255/INDEX($B$2:$B$400,MATCH(DATE(YEAR(A255)-1,MONTH(A255),1),$A$2:$A$400,0))-1,""))</f>
        <v/>
      </c>
    </row>
    <row r="256">
      <c r="A256" s="116" t="n"/>
      <c r="B256" s="117" t="n"/>
      <c r="C256" s="114">
        <f>IF(OR(B256="",B255=""),"",B256/B255-1)</f>
        <v/>
      </c>
      <c r="D256" s="114">
        <f>IF(B256="","",IFERROR(B256/INDEX($B$2:$B$400,MATCH(DATE(YEAR(A256)-1,12,1),$A$2:$A$400,0))-1,""))</f>
        <v/>
      </c>
      <c r="E256" s="114">
        <f>IF(B256="","",IFERROR(B256/INDEX($B$2:$B$400,MATCH(DATE(YEAR(A256)-1,MONTH(A256),1),$A$2:$A$400,0))-1,""))</f>
        <v/>
      </c>
    </row>
    <row r="257">
      <c r="A257" s="116" t="n"/>
      <c r="B257" s="117" t="n"/>
      <c r="C257" s="114">
        <f>IF(OR(B257="",B256=""),"",B257/B256-1)</f>
        <v/>
      </c>
      <c r="D257" s="114">
        <f>IF(B257="","",IFERROR(B257/INDEX($B$2:$B$400,MATCH(DATE(YEAR(A257)-1,12,1),$A$2:$A$400,0))-1,""))</f>
        <v/>
      </c>
      <c r="E257" s="114">
        <f>IF(B257="","",IFERROR(B257/INDEX($B$2:$B$400,MATCH(DATE(YEAR(A257)-1,MONTH(A257),1),$A$2:$A$400,0))-1,""))</f>
        <v/>
      </c>
    </row>
    <row r="258">
      <c r="A258" s="116" t="n"/>
      <c r="B258" s="117" t="n"/>
      <c r="C258" s="114">
        <f>IF(OR(B258="",B257=""),"",B258/B257-1)</f>
        <v/>
      </c>
      <c r="D258" s="114">
        <f>IF(B258="","",IFERROR(B258/INDEX($B$2:$B$400,MATCH(DATE(YEAR(A258)-1,12,1),$A$2:$A$400,0))-1,""))</f>
        <v/>
      </c>
      <c r="E258" s="114">
        <f>IF(B258="","",IFERROR(B258/INDEX($B$2:$B$400,MATCH(DATE(YEAR(A258)-1,MONTH(A258),1),$A$2:$A$400,0))-1,""))</f>
        <v/>
      </c>
    </row>
    <row r="259">
      <c r="A259" s="116" t="n"/>
      <c r="B259" s="117" t="n"/>
      <c r="C259" s="114">
        <f>IF(OR(B259="",B258=""),"",B259/B258-1)</f>
        <v/>
      </c>
      <c r="D259" s="114">
        <f>IF(B259="","",IFERROR(B259/INDEX($B$2:$B$400,MATCH(DATE(YEAR(A259)-1,12,1),$A$2:$A$400,0))-1,""))</f>
        <v/>
      </c>
      <c r="E259" s="114">
        <f>IF(B259="","",IFERROR(B259/INDEX($B$2:$B$400,MATCH(DATE(YEAR(A259)-1,MONTH(A259),1),$A$2:$A$400,0))-1,""))</f>
        <v/>
      </c>
    </row>
    <row r="260">
      <c r="A260" s="116" t="n"/>
      <c r="B260" s="117" t="n"/>
      <c r="C260" s="114">
        <f>IF(OR(B260="",B259=""),"",B260/B259-1)</f>
        <v/>
      </c>
      <c r="D260" s="114">
        <f>IF(B260="","",IFERROR(B260/INDEX($B$2:$B$400,MATCH(DATE(YEAR(A260)-1,12,1),$A$2:$A$400,0))-1,""))</f>
        <v/>
      </c>
      <c r="E260" s="114">
        <f>IF(B260="","",IFERROR(B260/INDEX($B$2:$B$400,MATCH(DATE(YEAR(A260)-1,MONTH(A260),1),$A$2:$A$400,0))-1,""))</f>
        <v/>
      </c>
    </row>
    <row r="261">
      <c r="A261" s="116" t="n"/>
      <c r="B261" s="117" t="n"/>
      <c r="C261" s="114">
        <f>IF(OR(B261="",B260=""),"",B261/B260-1)</f>
        <v/>
      </c>
      <c r="D261" s="114">
        <f>IF(B261="","",IFERROR(B261/INDEX($B$2:$B$400,MATCH(DATE(YEAR(A261)-1,12,1),$A$2:$A$400,0))-1,""))</f>
        <v/>
      </c>
      <c r="E261" s="114">
        <f>IF(B261="","",IFERROR(B261/INDEX($B$2:$B$400,MATCH(DATE(YEAR(A261)-1,MONTH(A261),1),$A$2:$A$400,0))-1,""))</f>
        <v/>
      </c>
    </row>
    <row r="262">
      <c r="A262" s="116" t="n"/>
      <c r="B262" s="117" t="n"/>
      <c r="C262" s="114">
        <f>IF(OR(B262="",B261=""),"",B262/B261-1)</f>
        <v/>
      </c>
      <c r="D262" s="114">
        <f>IF(B262="","",IFERROR(B262/INDEX($B$2:$B$400,MATCH(DATE(YEAR(A262)-1,12,1),$A$2:$A$400,0))-1,""))</f>
        <v/>
      </c>
      <c r="E262" s="114">
        <f>IF(B262="","",IFERROR(B262/INDEX($B$2:$B$400,MATCH(DATE(YEAR(A262)-1,MONTH(A262),1),$A$2:$A$400,0))-1,""))</f>
        <v/>
      </c>
    </row>
    <row r="263">
      <c r="A263" s="116" t="n"/>
      <c r="B263" s="117" t="n"/>
      <c r="C263" s="114">
        <f>IF(OR(B263="",B262=""),"",B263/B262-1)</f>
        <v/>
      </c>
      <c r="D263" s="114">
        <f>IF(B263="","",IFERROR(B263/INDEX($B$2:$B$400,MATCH(DATE(YEAR(A263)-1,12,1),$A$2:$A$400,0))-1,""))</f>
        <v/>
      </c>
      <c r="E263" s="114">
        <f>IF(B263="","",IFERROR(B263/INDEX($B$2:$B$400,MATCH(DATE(YEAR(A263)-1,MONTH(A263),1),$A$2:$A$400,0))-1,""))</f>
        <v/>
      </c>
    </row>
    <row r="264">
      <c r="A264" s="116" t="n"/>
      <c r="B264" s="117" t="n"/>
      <c r="C264" s="114">
        <f>IF(OR(B264="",B263=""),"",B264/B263-1)</f>
        <v/>
      </c>
      <c r="D264" s="114">
        <f>IF(B264="","",IFERROR(B264/INDEX($B$2:$B$400,MATCH(DATE(YEAR(A264)-1,12,1),$A$2:$A$400,0))-1,""))</f>
        <v/>
      </c>
      <c r="E264" s="114">
        <f>IF(B264="","",IFERROR(B264/INDEX($B$2:$B$400,MATCH(DATE(YEAR(A264)-1,MONTH(A264),1),$A$2:$A$400,0))-1,""))</f>
        <v/>
      </c>
    </row>
    <row r="265">
      <c r="A265" s="116" t="n"/>
      <c r="B265" s="117" t="n"/>
      <c r="C265" s="114">
        <f>IF(OR(B265="",B264=""),"",B265/B264-1)</f>
        <v/>
      </c>
      <c r="D265" s="114">
        <f>IF(B265="","",IFERROR(B265/INDEX($B$2:$B$400,MATCH(DATE(YEAR(A265)-1,12,1),$A$2:$A$400,0))-1,""))</f>
        <v/>
      </c>
      <c r="E265" s="114">
        <f>IF(B265="","",IFERROR(B265/INDEX($B$2:$B$400,MATCH(DATE(YEAR(A265)-1,MONTH(A265),1),$A$2:$A$400,0))-1,""))</f>
        <v/>
      </c>
    </row>
    <row r="266">
      <c r="A266" s="116" t="n"/>
      <c r="B266" s="117" t="n"/>
      <c r="C266" s="114">
        <f>IF(OR(B266="",B265=""),"",B266/B265-1)</f>
        <v/>
      </c>
      <c r="D266" s="114">
        <f>IF(B266="","",IFERROR(B266/INDEX($B$2:$B$400,MATCH(DATE(YEAR(A266)-1,12,1),$A$2:$A$400,0))-1,""))</f>
        <v/>
      </c>
      <c r="E266" s="114">
        <f>IF(B266="","",IFERROR(B266/INDEX($B$2:$B$400,MATCH(DATE(YEAR(A266)-1,MONTH(A266),1),$A$2:$A$400,0))-1,""))</f>
        <v/>
      </c>
    </row>
    <row r="267">
      <c r="A267" s="116" t="n"/>
      <c r="B267" s="117" t="n"/>
      <c r="C267" s="114">
        <f>IF(OR(B267="",B266=""),"",B267/B266-1)</f>
        <v/>
      </c>
      <c r="D267" s="114">
        <f>IF(B267="","",IFERROR(B267/INDEX($B$2:$B$400,MATCH(DATE(YEAR(A267)-1,12,1),$A$2:$A$400,0))-1,""))</f>
        <v/>
      </c>
      <c r="E267" s="114">
        <f>IF(B267="","",IFERROR(B267/INDEX($B$2:$B$400,MATCH(DATE(YEAR(A267)-1,MONTH(A267),1),$A$2:$A$400,0))-1,""))</f>
        <v/>
      </c>
    </row>
    <row r="268">
      <c r="A268" s="116" t="n"/>
      <c r="B268" s="117" t="n"/>
      <c r="C268" s="114">
        <f>IF(OR(B268="",B267=""),"",B268/B267-1)</f>
        <v/>
      </c>
      <c r="D268" s="114">
        <f>IF(B268="","",IFERROR(B268/INDEX($B$2:$B$400,MATCH(DATE(YEAR(A268)-1,12,1),$A$2:$A$400,0))-1,""))</f>
        <v/>
      </c>
      <c r="E268" s="114">
        <f>IF(B268="","",IFERROR(B268/INDEX($B$2:$B$400,MATCH(DATE(YEAR(A268)-1,MONTH(A268),1),$A$2:$A$400,0))-1,""))</f>
        <v/>
      </c>
    </row>
    <row r="269">
      <c r="A269" s="116" t="n"/>
      <c r="B269" s="117" t="n"/>
      <c r="C269" s="114">
        <f>IF(OR(B269="",B268=""),"",B269/B268-1)</f>
        <v/>
      </c>
      <c r="D269" s="114">
        <f>IF(B269="","",IFERROR(B269/INDEX($B$2:$B$400,MATCH(DATE(YEAR(A269)-1,12,1),$A$2:$A$400,0))-1,""))</f>
        <v/>
      </c>
      <c r="E269" s="114">
        <f>IF(B269="","",IFERROR(B269/INDEX($B$2:$B$400,MATCH(DATE(YEAR(A269)-1,MONTH(A269),1),$A$2:$A$400,0))-1,""))</f>
        <v/>
      </c>
    </row>
    <row r="270">
      <c r="A270" s="116" t="n"/>
      <c r="B270" s="117" t="n"/>
      <c r="C270" s="114">
        <f>IF(OR(B270="",B269=""),"",B270/B269-1)</f>
        <v/>
      </c>
      <c r="D270" s="114">
        <f>IF(B270="","",IFERROR(B270/INDEX($B$2:$B$400,MATCH(DATE(YEAR(A270)-1,12,1),$A$2:$A$400,0))-1,""))</f>
        <v/>
      </c>
      <c r="E270" s="114">
        <f>IF(B270="","",IFERROR(B270/INDEX($B$2:$B$400,MATCH(DATE(YEAR(A270)-1,MONTH(A270),1),$A$2:$A$400,0))-1,""))</f>
        <v/>
      </c>
    </row>
    <row r="271">
      <c r="A271" s="116" t="n"/>
      <c r="B271" s="117" t="n"/>
      <c r="C271" s="114">
        <f>IF(OR(B271="",B270=""),"",B271/B270-1)</f>
        <v/>
      </c>
      <c r="D271" s="114">
        <f>IF(B271="","",IFERROR(B271/INDEX($B$2:$B$400,MATCH(DATE(YEAR(A271)-1,12,1),$A$2:$A$400,0))-1,""))</f>
        <v/>
      </c>
      <c r="E271" s="114">
        <f>IF(B271="","",IFERROR(B271/INDEX($B$2:$B$400,MATCH(DATE(YEAR(A271)-1,MONTH(A271),1),$A$2:$A$400,0))-1,""))</f>
        <v/>
      </c>
    </row>
    <row r="272">
      <c r="A272" s="116" t="n"/>
      <c r="B272" s="117" t="n"/>
      <c r="C272" s="114">
        <f>IF(OR(B272="",B271=""),"",B272/B271-1)</f>
        <v/>
      </c>
      <c r="D272" s="114">
        <f>IF(B272="","",IFERROR(B272/INDEX($B$2:$B$400,MATCH(DATE(YEAR(A272)-1,12,1),$A$2:$A$400,0))-1,""))</f>
        <v/>
      </c>
      <c r="E272" s="114">
        <f>IF(B272="","",IFERROR(B272/INDEX($B$2:$B$400,MATCH(DATE(YEAR(A272)-1,MONTH(A272),1),$A$2:$A$400,0))-1,""))</f>
        <v/>
      </c>
    </row>
    <row r="273">
      <c r="A273" s="116" t="n"/>
      <c r="B273" s="117" t="n"/>
      <c r="C273" s="114">
        <f>IF(OR(B273="",B272=""),"",B273/B272-1)</f>
        <v/>
      </c>
      <c r="D273" s="114">
        <f>IF(B273="","",IFERROR(B273/INDEX($B$2:$B$400,MATCH(DATE(YEAR(A273)-1,12,1),$A$2:$A$400,0))-1,""))</f>
        <v/>
      </c>
      <c r="E273" s="114">
        <f>IF(B273="","",IFERROR(B273/INDEX($B$2:$B$400,MATCH(DATE(YEAR(A273)-1,MONTH(A273),1),$A$2:$A$400,0))-1,""))</f>
        <v/>
      </c>
    </row>
    <row r="274">
      <c r="A274" s="116" t="n"/>
      <c r="B274" s="117" t="n"/>
      <c r="C274" s="114">
        <f>IF(OR(B274="",B273=""),"",B274/B273-1)</f>
        <v/>
      </c>
      <c r="D274" s="114">
        <f>IF(B274="","",IFERROR(B274/INDEX($B$2:$B$400,MATCH(DATE(YEAR(A274)-1,12,1),$A$2:$A$400,0))-1,""))</f>
        <v/>
      </c>
      <c r="E274" s="114">
        <f>IF(B274="","",IFERROR(B274/INDEX($B$2:$B$400,MATCH(DATE(YEAR(A274)-1,MONTH(A274),1),$A$2:$A$400,0))-1,""))</f>
        <v/>
      </c>
    </row>
    <row r="275">
      <c r="A275" s="116" t="n"/>
      <c r="B275" s="117" t="n"/>
      <c r="C275" s="114">
        <f>IF(OR(B275="",B274=""),"",B275/B274-1)</f>
        <v/>
      </c>
      <c r="D275" s="114">
        <f>IF(B275="","",IFERROR(B275/INDEX($B$2:$B$400,MATCH(DATE(YEAR(A275)-1,12,1),$A$2:$A$400,0))-1,""))</f>
        <v/>
      </c>
      <c r="E275" s="114">
        <f>IF(B275="","",IFERROR(B275/INDEX($B$2:$B$400,MATCH(DATE(YEAR(A275)-1,MONTH(A275),1),$A$2:$A$400,0))-1,""))</f>
        <v/>
      </c>
    </row>
    <row r="276">
      <c r="A276" s="116" t="n"/>
      <c r="B276" s="117" t="n"/>
      <c r="C276" s="114">
        <f>IF(OR(B276="",B275=""),"",B276/B275-1)</f>
        <v/>
      </c>
      <c r="D276" s="114">
        <f>IF(B276="","",IFERROR(B276/INDEX($B$2:$B$400,MATCH(DATE(YEAR(A276)-1,12,1),$A$2:$A$400,0))-1,""))</f>
        <v/>
      </c>
      <c r="E276" s="114">
        <f>IF(B276="","",IFERROR(B276/INDEX($B$2:$B$400,MATCH(DATE(YEAR(A276)-1,MONTH(A276),1),$A$2:$A$400,0))-1,""))</f>
        <v/>
      </c>
    </row>
    <row r="277">
      <c r="A277" s="116" t="n"/>
      <c r="B277" s="117" t="n"/>
      <c r="C277" s="114">
        <f>IF(OR(B277="",B276=""),"",B277/B276-1)</f>
        <v/>
      </c>
      <c r="D277" s="114">
        <f>IF(B277="","",IFERROR(B277/INDEX($B$2:$B$400,MATCH(DATE(YEAR(A277)-1,12,1),$A$2:$A$400,0))-1,""))</f>
        <v/>
      </c>
      <c r="E277" s="114">
        <f>IF(B277="","",IFERROR(B277/INDEX($B$2:$B$400,MATCH(DATE(YEAR(A277)-1,MONTH(A277),1),$A$2:$A$400,0))-1,""))</f>
        <v/>
      </c>
    </row>
    <row r="278">
      <c r="A278" s="116" t="n"/>
      <c r="B278" s="117" t="n"/>
      <c r="C278" s="114">
        <f>IF(OR(B278="",B277=""),"",B278/B277-1)</f>
        <v/>
      </c>
      <c r="D278" s="114">
        <f>IF(B278="","",IFERROR(B278/INDEX($B$2:$B$400,MATCH(DATE(YEAR(A278)-1,12,1),$A$2:$A$400,0))-1,""))</f>
        <v/>
      </c>
      <c r="E278" s="114">
        <f>IF(B278="","",IFERROR(B278/INDEX($B$2:$B$400,MATCH(DATE(YEAR(A278)-1,MONTH(A278),1),$A$2:$A$400,0))-1,""))</f>
        <v/>
      </c>
    </row>
    <row r="279">
      <c r="A279" s="116" t="n"/>
      <c r="B279" s="117" t="n"/>
      <c r="C279" s="114">
        <f>IF(OR(B279="",B278=""),"",B279/B278-1)</f>
        <v/>
      </c>
      <c r="D279" s="114">
        <f>IF(B279="","",IFERROR(B279/INDEX($B$2:$B$400,MATCH(DATE(YEAR(A279)-1,12,1),$A$2:$A$400,0))-1,""))</f>
        <v/>
      </c>
      <c r="E279" s="114">
        <f>IF(B279="","",IFERROR(B279/INDEX($B$2:$B$400,MATCH(DATE(YEAR(A279)-1,MONTH(A279),1),$A$2:$A$400,0))-1,""))</f>
        <v/>
      </c>
    </row>
    <row r="280">
      <c r="A280" s="116" t="n"/>
      <c r="B280" s="117" t="n"/>
      <c r="C280" s="114">
        <f>IF(OR(B280="",B279=""),"",B280/B279-1)</f>
        <v/>
      </c>
      <c r="D280" s="114">
        <f>IF(B280="","",IFERROR(B280/INDEX($B$2:$B$400,MATCH(DATE(YEAR(A280)-1,12,1),$A$2:$A$400,0))-1,""))</f>
        <v/>
      </c>
      <c r="E280" s="114">
        <f>IF(B280="","",IFERROR(B280/INDEX($B$2:$B$400,MATCH(DATE(YEAR(A280)-1,MONTH(A280),1),$A$2:$A$400,0))-1,""))</f>
        <v/>
      </c>
    </row>
    <row r="281">
      <c r="A281" s="116" t="n"/>
      <c r="B281" s="117" t="n"/>
      <c r="C281" s="114">
        <f>IF(OR(B281="",B280=""),"",B281/B280-1)</f>
        <v/>
      </c>
      <c r="D281" s="114">
        <f>IF(B281="","",IFERROR(B281/INDEX($B$2:$B$400,MATCH(DATE(YEAR(A281)-1,12,1),$A$2:$A$400,0))-1,""))</f>
        <v/>
      </c>
      <c r="E281" s="114">
        <f>IF(B281="","",IFERROR(B281/INDEX($B$2:$B$400,MATCH(DATE(YEAR(A281)-1,MONTH(A281),1),$A$2:$A$400,0))-1,""))</f>
        <v/>
      </c>
    </row>
    <row r="282">
      <c r="A282" s="116" t="n"/>
      <c r="B282" s="117" t="n"/>
      <c r="C282" s="114">
        <f>IF(OR(B282="",B281=""),"",B282/B281-1)</f>
        <v/>
      </c>
      <c r="D282" s="114">
        <f>IF(B282="","",IFERROR(B282/INDEX($B$2:$B$400,MATCH(DATE(YEAR(A282)-1,12,1),$A$2:$A$400,0))-1,""))</f>
        <v/>
      </c>
      <c r="E282" s="114">
        <f>IF(B282="","",IFERROR(B282/INDEX($B$2:$B$400,MATCH(DATE(YEAR(A282)-1,MONTH(A282),1),$A$2:$A$400,0))-1,""))</f>
        <v/>
      </c>
    </row>
    <row r="283">
      <c r="A283" s="116" t="n"/>
      <c r="B283" s="117" t="n"/>
      <c r="C283" s="114">
        <f>IF(OR(B283="",B282=""),"",B283/B282-1)</f>
        <v/>
      </c>
      <c r="D283" s="114">
        <f>IF(B283="","",IFERROR(B283/INDEX($B$2:$B$400,MATCH(DATE(YEAR(A283)-1,12,1),$A$2:$A$400,0))-1,""))</f>
        <v/>
      </c>
      <c r="E283" s="114">
        <f>IF(B283="","",IFERROR(B283/INDEX($B$2:$B$400,MATCH(DATE(YEAR(A283)-1,MONTH(A283),1),$A$2:$A$400,0))-1,""))</f>
        <v/>
      </c>
    </row>
    <row r="284">
      <c r="A284" s="116" t="n"/>
      <c r="B284" s="117" t="n"/>
      <c r="C284" s="114">
        <f>IF(OR(B284="",B283=""),"",B284/B283-1)</f>
        <v/>
      </c>
      <c r="D284" s="114">
        <f>IF(B284="","",IFERROR(B284/INDEX($B$2:$B$400,MATCH(DATE(YEAR(A284)-1,12,1),$A$2:$A$400,0))-1,""))</f>
        <v/>
      </c>
      <c r="E284" s="114">
        <f>IF(B284="","",IFERROR(B284/INDEX($B$2:$B$400,MATCH(DATE(YEAR(A284)-1,MONTH(A284),1),$A$2:$A$400,0))-1,""))</f>
        <v/>
      </c>
    </row>
    <row r="285">
      <c r="A285" s="116" t="n"/>
      <c r="B285" s="117" t="n"/>
      <c r="C285" s="114">
        <f>IF(OR(B285="",B284=""),"",B285/B284-1)</f>
        <v/>
      </c>
      <c r="D285" s="114">
        <f>IF(B285="","",IFERROR(B285/INDEX($B$2:$B$400,MATCH(DATE(YEAR(A285)-1,12,1),$A$2:$A$400,0))-1,""))</f>
        <v/>
      </c>
      <c r="E285" s="114">
        <f>IF(B285="","",IFERROR(B285/INDEX($B$2:$B$400,MATCH(DATE(YEAR(A285)-1,MONTH(A285),1),$A$2:$A$400,0))-1,""))</f>
        <v/>
      </c>
    </row>
    <row r="286">
      <c r="A286" s="116" t="n"/>
      <c r="B286" s="117" t="n"/>
      <c r="C286" s="114">
        <f>IF(OR(B286="",B285=""),"",B286/B285-1)</f>
        <v/>
      </c>
      <c r="D286" s="114">
        <f>IF(B286="","",IFERROR(B286/INDEX($B$2:$B$400,MATCH(DATE(YEAR(A286)-1,12,1),$A$2:$A$400,0))-1,""))</f>
        <v/>
      </c>
      <c r="E286" s="114">
        <f>IF(B286="","",IFERROR(B286/INDEX($B$2:$B$400,MATCH(DATE(YEAR(A286)-1,MONTH(A286),1),$A$2:$A$400,0))-1,""))</f>
        <v/>
      </c>
    </row>
    <row r="287">
      <c r="A287" s="116" t="n"/>
      <c r="B287" s="117" t="n"/>
      <c r="C287" s="114">
        <f>IF(OR(B287="",B286=""),"",B287/B286-1)</f>
        <v/>
      </c>
      <c r="D287" s="114">
        <f>IF(B287="","",IFERROR(B287/INDEX($B$2:$B$400,MATCH(DATE(YEAR(A287)-1,12,1),$A$2:$A$400,0))-1,""))</f>
        <v/>
      </c>
      <c r="E287" s="114">
        <f>IF(B287="","",IFERROR(B287/INDEX($B$2:$B$400,MATCH(DATE(YEAR(A287)-1,MONTH(A287),1),$A$2:$A$400,0))-1,""))</f>
        <v/>
      </c>
    </row>
    <row r="288">
      <c r="A288" s="116" t="n"/>
      <c r="B288" s="117" t="n"/>
      <c r="C288" s="114">
        <f>IF(OR(B288="",B287=""),"",B288/B287-1)</f>
        <v/>
      </c>
      <c r="D288" s="114">
        <f>IF(B288="","",IFERROR(B288/INDEX($B$2:$B$400,MATCH(DATE(YEAR(A288)-1,12,1),$A$2:$A$400,0))-1,""))</f>
        <v/>
      </c>
      <c r="E288" s="114">
        <f>IF(B288="","",IFERROR(B288/INDEX($B$2:$B$400,MATCH(DATE(YEAR(A288)-1,MONTH(A288),1),$A$2:$A$400,0))-1,""))</f>
        <v/>
      </c>
    </row>
    <row r="289">
      <c r="A289" s="116" t="n"/>
      <c r="B289" s="117" t="n"/>
      <c r="C289" s="114">
        <f>IF(OR(B289="",B288=""),"",B289/B288-1)</f>
        <v/>
      </c>
      <c r="D289" s="114">
        <f>IF(B289="","",IFERROR(B289/INDEX($B$2:$B$400,MATCH(DATE(YEAR(A289)-1,12,1),$A$2:$A$400,0))-1,""))</f>
        <v/>
      </c>
      <c r="E289" s="114">
        <f>IF(B289="","",IFERROR(B289/INDEX($B$2:$B$400,MATCH(DATE(YEAR(A289)-1,MONTH(A289),1),$A$2:$A$400,0))-1,""))</f>
        <v/>
      </c>
    </row>
    <row r="290">
      <c r="A290" s="116" t="n"/>
      <c r="B290" s="117" t="n"/>
      <c r="C290" s="114">
        <f>IF(OR(B290="",B289=""),"",B290/B289-1)</f>
        <v/>
      </c>
      <c r="D290" s="114">
        <f>IF(B290="","",IFERROR(B290/INDEX($B$2:$B$400,MATCH(DATE(YEAR(A290)-1,12,1),$A$2:$A$400,0))-1,""))</f>
        <v/>
      </c>
      <c r="E290" s="114">
        <f>IF(B290="","",IFERROR(B290/INDEX($B$2:$B$400,MATCH(DATE(YEAR(A290)-1,MONTH(A290),1),$A$2:$A$400,0))-1,""))</f>
        <v/>
      </c>
    </row>
    <row r="291">
      <c r="A291" s="116" t="n"/>
      <c r="B291" s="117" t="n"/>
      <c r="C291" s="114">
        <f>IF(OR(B291="",B290=""),"",B291/B290-1)</f>
        <v/>
      </c>
      <c r="D291" s="114">
        <f>IF(B291="","",IFERROR(B291/INDEX($B$2:$B$400,MATCH(DATE(YEAR(A291)-1,12,1),$A$2:$A$400,0))-1,""))</f>
        <v/>
      </c>
      <c r="E291" s="114">
        <f>IF(B291="","",IFERROR(B291/INDEX($B$2:$B$400,MATCH(DATE(YEAR(A291)-1,MONTH(A291),1),$A$2:$A$400,0))-1,""))</f>
        <v/>
      </c>
    </row>
    <row r="292">
      <c r="A292" s="116" t="n"/>
      <c r="B292" s="117" t="n"/>
      <c r="C292" s="114">
        <f>IF(OR(B292="",B291=""),"",B292/B291-1)</f>
        <v/>
      </c>
      <c r="D292" s="114">
        <f>IF(B292="","",IFERROR(B292/INDEX($B$2:$B$400,MATCH(DATE(YEAR(A292)-1,12,1),$A$2:$A$400,0))-1,""))</f>
        <v/>
      </c>
      <c r="E292" s="114">
        <f>IF(B292="","",IFERROR(B292/INDEX($B$2:$B$400,MATCH(DATE(YEAR(A292)-1,MONTH(A292),1),$A$2:$A$400,0))-1,""))</f>
        <v/>
      </c>
    </row>
    <row r="293">
      <c r="A293" s="116" t="n"/>
      <c r="B293" s="117" t="n"/>
      <c r="C293" s="114">
        <f>IF(OR(B293="",B292=""),"",B293/B292-1)</f>
        <v/>
      </c>
      <c r="D293" s="114">
        <f>IF(B293="","",IFERROR(B293/INDEX($B$2:$B$400,MATCH(DATE(YEAR(A293)-1,12,1),$A$2:$A$400,0))-1,""))</f>
        <v/>
      </c>
      <c r="E293" s="114">
        <f>IF(B293="","",IFERROR(B293/INDEX($B$2:$B$400,MATCH(DATE(YEAR(A293)-1,MONTH(A293),1),$A$2:$A$400,0))-1,""))</f>
        <v/>
      </c>
    </row>
    <row r="294">
      <c r="A294" s="116" t="n"/>
      <c r="B294" s="117" t="n"/>
      <c r="C294" s="114">
        <f>IF(OR(B294="",B293=""),"",B294/B293-1)</f>
        <v/>
      </c>
      <c r="D294" s="114">
        <f>IF(B294="","",IFERROR(B294/INDEX($B$2:$B$400,MATCH(DATE(YEAR(A294)-1,12,1),$A$2:$A$400,0))-1,""))</f>
        <v/>
      </c>
      <c r="E294" s="114">
        <f>IF(B294="","",IFERROR(B294/INDEX($B$2:$B$400,MATCH(DATE(YEAR(A294)-1,MONTH(A294),1),$A$2:$A$400,0))-1,""))</f>
        <v/>
      </c>
    </row>
    <row r="295">
      <c r="A295" s="116" t="n"/>
      <c r="B295" s="117" t="n"/>
      <c r="C295" s="114">
        <f>IF(OR(B295="",B294=""),"",B295/B294-1)</f>
        <v/>
      </c>
      <c r="D295" s="114">
        <f>IF(B295="","",IFERROR(B295/INDEX($B$2:$B$400,MATCH(DATE(YEAR(A295)-1,12,1),$A$2:$A$400,0))-1,""))</f>
        <v/>
      </c>
      <c r="E295" s="114">
        <f>IF(B295="","",IFERROR(B295/INDEX($B$2:$B$400,MATCH(DATE(YEAR(A295)-1,MONTH(A295),1),$A$2:$A$400,0))-1,""))</f>
        <v/>
      </c>
    </row>
    <row r="296">
      <c r="A296" s="116" t="n"/>
      <c r="B296" s="117" t="n"/>
      <c r="C296" s="114">
        <f>IF(OR(B296="",B295=""),"",B296/B295-1)</f>
        <v/>
      </c>
      <c r="D296" s="114">
        <f>IF(B296="","",IFERROR(B296/INDEX($B$2:$B$400,MATCH(DATE(YEAR(A296)-1,12,1),$A$2:$A$400,0))-1,""))</f>
        <v/>
      </c>
      <c r="E296" s="114">
        <f>IF(B296="","",IFERROR(B296/INDEX($B$2:$B$400,MATCH(DATE(YEAR(A296)-1,MONTH(A296),1),$A$2:$A$400,0))-1,""))</f>
        <v/>
      </c>
    </row>
    <row r="297">
      <c r="A297" s="116" t="n"/>
      <c r="B297" s="117" t="n"/>
      <c r="C297" s="114">
        <f>IF(OR(B297="",B296=""),"",B297/B296-1)</f>
        <v/>
      </c>
      <c r="D297" s="114">
        <f>IF(B297="","",IFERROR(B297/INDEX($B$2:$B$400,MATCH(DATE(YEAR(A297)-1,12,1),$A$2:$A$400,0))-1,""))</f>
        <v/>
      </c>
      <c r="E297" s="114">
        <f>IF(B297="","",IFERROR(B297/INDEX($B$2:$B$400,MATCH(DATE(YEAR(A297)-1,MONTH(A297),1),$A$2:$A$400,0))-1,""))</f>
        <v/>
      </c>
    </row>
    <row r="298">
      <c r="A298" s="116" t="n"/>
      <c r="B298" s="117" t="n"/>
      <c r="C298" s="114">
        <f>IF(OR(B298="",B297=""),"",B298/B297-1)</f>
        <v/>
      </c>
      <c r="D298" s="114">
        <f>IF(B298="","",IFERROR(B298/INDEX($B$2:$B$400,MATCH(DATE(YEAR(A298)-1,12,1),$A$2:$A$400,0))-1,""))</f>
        <v/>
      </c>
      <c r="E298" s="114">
        <f>IF(B298="","",IFERROR(B298/INDEX($B$2:$B$400,MATCH(DATE(YEAR(A298)-1,MONTH(A298),1),$A$2:$A$400,0))-1,""))</f>
        <v/>
      </c>
    </row>
    <row r="299">
      <c r="A299" s="116" t="n"/>
      <c r="B299" s="117" t="n"/>
      <c r="C299" s="114">
        <f>IF(OR(B299="",B298=""),"",B299/B298-1)</f>
        <v/>
      </c>
      <c r="D299" s="114">
        <f>IF(B299="","",IFERROR(B299/INDEX($B$2:$B$400,MATCH(DATE(YEAR(A299)-1,12,1),$A$2:$A$400,0))-1,""))</f>
        <v/>
      </c>
      <c r="E299" s="114">
        <f>IF(B299="","",IFERROR(B299/INDEX($B$2:$B$400,MATCH(DATE(YEAR(A299)-1,MONTH(A299),1),$A$2:$A$400,0))-1,""))</f>
        <v/>
      </c>
    </row>
    <row r="300">
      <c r="A300" s="116" t="n"/>
      <c r="B300" s="117" t="n"/>
      <c r="C300" s="114">
        <f>IF(OR(B300="",B299=""),"",B300/B299-1)</f>
        <v/>
      </c>
      <c r="D300" s="114">
        <f>IF(B300="","",IFERROR(B300/INDEX($B$2:$B$400,MATCH(DATE(YEAR(A300)-1,12,1),$A$2:$A$400,0))-1,""))</f>
        <v/>
      </c>
      <c r="E300" s="114">
        <f>IF(B300="","",IFERROR(B300/INDEX($B$2:$B$400,MATCH(DATE(YEAR(A300)-1,MONTH(A300),1),$A$2:$A$400,0))-1,""))</f>
        <v/>
      </c>
    </row>
    <row r="301">
      <c r="A301" s="116" t="n"/>
      <c r="B301" s="117" t="n"/>
      <c r="C301" s="114">
        <f>IF(OR(B301="",B300=""),"",B301/B300-1)</f>
        <v/>
      </c>
      <c r="D301" s="114">
        <f>IF(B301="","",IFERROR(B301/INDEX($B$2:$B$400,MATCH(DATE(YEAR(A301)-1,12,1),$A$2:$A$400,0))-1,""))</f>
        <v/>
      </c>
      <c r="E301" s="114">
        <f>IF(B301="","",IFERROR(B301/INDEX($B$2:$B$400,MATCH(DATE(YEAR(A301)-1,MONTH(A301),1),$A$2:$A$400,0))-1,""))</f>
        <v/>
      </c>
    </row>
    <row r="302">
      <c r="A302" s="116" t="n"/>
      <c r="B302" s="117" t="n"/>
      <c r="C302" s="114">
        <f>IF(OR(B302="",B301=""),"",B302/B301-1)</f>
        <v/>
      </c>
      <c r="D302" s="114">
        <f>IF(B302="","",IFERROR(B302/INDEX($B$2:$B$400,MATCH(DATE(YEAR(A302)-1,12,1),$A$2:$A$400,0))-1,""))</f>
        <v/>
      </c>
      <c r="E302" s="114">
        <f>IF(B302="","",IFERROR(B302/INDEX($B$2:$B$400,MATCH(DATE(YEAR(A302)-1,MONTH(A302),1),$A$2:$A$400,0))-1,""))</f>
        <v/>
      </c>
    </row>
    <row r="303">
      <c r="A303" s="116" t="n"/>
      <c r="B303" s="117" t="n"/>
      <c r="C303" s="114">
        <f>IF(OR(B303="",B302=""),"",B303/B302-1)</f>
        <v/>
      </c>
      <c r="D303" s="114">
        <f>IF(B303="","",IFERROR(B303/INDEX($B$2:$B$400,MATCH(DATE(YEAR(A303)-1,12,1),$A$2:$A$400,0))-1,""))</f>
        <v/>
      </c>
      <c r="E303" s="114">
        <f>IF(B303="","",IFERROR(B303/INDEX($B$2:$B$400,MATCH(DATE(YEAR(A303)-1,MONTH(A303),1),$A$2:$A$400,0))-1,""))</f>
        <v/>
      </c>
    </row>
    <row r="304">
      <c r="A304" s="116" t="n"/>
      <c r="B304" s="117" t="n"/>
      <c r="C304" s="114">
        <f>IF(OR(B304="",B303=""),"",B304/B303-1)</f>
        <v/>
      </c>
      <c r="D304" s="114">
        <f>IF(B304="","",IFERROR(B304/INDEX($B$2:$B$400,MATCH(DATE(YEAR(A304)-1,12,1),$A$2:$A$400,0))-1,""))</f>
        <v/>
      </c>
      <c r="E304" s="114">
        <f>IF(B304="","",IFERROR(B304/INDEX($B$2:$B$400,MATCH(DATE(YEAR(A304)-1,MONTH(A304),1),$A$2:$A$400,0))-1,""))</f>
        <v/>
      </c>
    </row>
    <row r="305">
      <c r="A305" s="116" t="n"/>
      <c r="B305" s="117" t="n"/>
      <c r="C305" s="114">
        <f>IF(OR(B305="",B304=""),"",B305/B304-1)</f>
        <v/>
      </c>
      <c r="D305" s="114">
        <f>IF(B305="","",IFERROR(B305/INDEX($B$2:$B$400,MATCH(DATE(YEAR(A305)-1,12,1),$A$2:$A$400,0))-1,""))</f>
        <v/>
      </c>
      <c r="E305" s="114">
        <f>IF(B305="","",IFERROR(B305/INDEX($B$2:$B$400,MATCH(DATE(YEAR(A305)-1,MONTH(A305),1),$A$2:$A$400,0))-1,""))</f>
        <v/>
      </c>
    </row>
    <row r="306">
      <c r="A306" s="116" t="n"/>
      <c r="B306" s="117" t="n"/>
      <c r="C306" s="114">
        <f>IF(OR(B306="",B305=""),"",B306/B305-1)</f>
        <v/>
      </c>
      <c r="D306" s="114">
        <f>IF(B306="","",IFERROR(B306/INDEX($B$2:$B$400,MATCH(DATE(YEAR(A306)-1,12,1),$A$2:$A$400,0))-1,""))</f>
        <v/>
      </c>
      <c r="E306" s="114">
        <f>IF(B306="","",IFERROR(B306/INDEX($B$2:$B$400,MATCH(DATE(YEAR(A306)-1,MONTH(A306),1),$A$2:$A$400,0))-1,""))</f>
        <v/>
      </c>
    </row>
    <row r="307">
      <c r="A307" s="116" t="n"/>
      <c r="B307" s="117" t="n"/>
      <c r="C307" s="114">
        <f>IF(OR(B307="",B306=""),"",B307/B306-1)</f>
        <v/>
      </c>
      <c r="D307" s="114">
        <f>IF(B307="","",IFERROR(B307/INDEX($B$2:$B$400,MATCH(DATE(YEAR(A307)-1,12,1),$A$2:$A$400,0))-1,""))</f>
        <v/>
      </c>
      <c r="E307" s="114">
        <f>IF(B307="","",IFERROR(B307/INDEX($B$2:$B$400,MATCH(DATE(YEAR(A307)-1,MONTH(A307),1),$A$2:$A$400,0))-1,""))</f>
        <v/>
      </c>
    </row>
    <row r="308">
      <c r="A308" s="116" t="n"/>
      <c r="B308" s="117" t="n"/>
      <c r="C308" s="114">
        <f>IF(OR(B308="",B307=""),"",B308/B307-1)</f>
        <v/>
      </c>
      <c r="D308" s="114">
        <f>IF(B308="","",IFERROR(B308/INDEX($B$2:$B$400,MATCH(DATE(YEAR(A308)-1,12,1),$A$2:$A$400,0))-1,""))</f>
        <v/>
      </c>
      <c r="E308" s="114">
        <f>IF(B308="","",IFERROR(B308/INDEX($B$2:$B$400,MATCH(DATE(YEAR(A308)-1,MONTH(A308),1),$A$2:$A$400,0))-1,""))</f>
        <v/>
      </c>
    </row>
    <row r="309">
      <c r="A309" s="116" t="n"/>
      <c r="B309" s="117" t="n"/>
      <c r="C309" s="114">
        <f>IF(OR(B309="",B308=""),"",B309/B308-1)</f>
        <v/>
      </c>
      <c r="D309" s="114">
        <f>IF(B309="","",IFERROR(B309/INDEX($B$2:$B$400,MATCH(DATE(YEAR(A309)-1,12,1),$A$2:$A$400,0))-1,""))</f>
        <v/>
      </c>
      <c r="E309" s="114">
        <f>IF(B309="","",IFERROR(B309/INDEX($B$2:$B$400,MATCH(DATE(YEAR(A309)-1,MONTH(A309),1),$A$2:$A$400,0))-1,""))</f>
        <v/>
      </c>
    </row>
    <row r="310">
      <c r="A310" s="116" t="n"/>
      <c r="B310" s="117" t="n"/>
      <c r="C310" s="114">
        <f>IF(OR(B310="",B309=""),"",B310/B309-1)</f>
        <v/>
      </c>
      <c r="D310" s="114">
        <f>IF(B310="","",IFERROR(B310/INDEX($B$2:$B$400,MATCH(DATE(YEAR(A310)-1,12,1),$A$2:$A$400,0))-1,""))</f>
        <v/>
      </c>
      <c r="E310" s="114">
        <f>IF(B310="","",IFERROR(B310/INDEX($B$2:$B$400,MATCH(DATE(YEAR(A310)-1,MONTH(A310),1),$A$2:$A$400,0))-1,""))</f>
        <v/>
      </c>
    </row>
    <row r="311">
      <c r="A311" s="116" t="n"/>
      <c r="B311" s="117" t="n"/>
      <c r="C311" s="114">
        <f>IF(OR(B311="",B310=""),"",B311/B310-1)</f>
        <v/>
      </c>
      <c r="D311" s="114">
        <f>IF(B311="","",IFERROR(B311/INDEX($B$2:$B$400,MATCH(DATE(YEAR(A311)-1,12,1),$A$2:$A$400,0))-1,""))</f>
        <v/>
      </c>
      <c r="E311" s="114">
        <f>IF(B311="","",IFERROR(B311/INDEX($B$2:$B$400,MATCH(DATE(YEAR(A311)-1,MONTH(A311),1),$A$2:$A$400,0))-1,""))</f>
        <v/>
      </c>
    </row>
    <row r="312">
      <c r="A312" s="116" t="n"/>
      <c r="B312" s="117" t="n"/>
      <c r="C312" s="114">
        <f>IF(OR(B312="",B311=""),"",B312/B311-1)</f>
        <v/>
      </c>
      <c r="D312" s="114">
        <f>IF(B312="","",IFERROR(B312/INDEX($B$2:$B$400,MATCH(DATE(YEAR(A312)-1,12,1),$A$2:$A$400,0))-1,""))</f>
        <v/>
      </c>
      <c r="E312" s="114">
        <f>IF(B312="","",IFERROR(B312/INDEX($B$2:$B$400,MATCH(DATE(YEAR(A312)-1,MONTH(A312),1),$A$2:$A$400,0))-1,""))</f>
        <v/>
      </c>
    </row>
    <row r="313">
      <c r="A313" s="116" t="n"/>
      <c r="B313" s="117" t="n"/>
      <c r="C313" s="114">
        <f>IF(OR(B313="",B312=""),"",B313/B312-1)</f>
        <v/>
      </c>
      <c r="D313" s="114">
        <f>IF(B313="","",IFERROR(B313/INDEX($B$2:$B$400,MATCH(DATE(YEAR(A313)-1,12,1),$A$2:$A$400,0))-1,""))</f>
        <v/>
      </c>
      <c r="E313" s="114">
        <f>IF(B313="","",IFERROR(B313/INDEX($B$2:$B$400,MATCH(DATE(YEAR(A313)-1,MONTH(A313),1),$A$2:$A$400,0))-1,""))</f>
        <v/>
      </c>
    </row>
    <row r="314">
      <c r="A314" s="116" t="n"/>
      <c r="B314" s="117" t="n"/>
      <c r="C314" s="114">
        <f>IF(OR(B314="",B313=""),"",B314/B313-1)</f>
        <v/>
      </c>
      <c r="D314" s="114">
        <f>IF(B314="","",IFERROR(B314/INDEX($B$2:$B$400,MATCH(DATE(YEAR(A314)-1,12,1),$A$2:$A$400,0))-1,""))</f>
        <v/>
      </c>
      <c r="E314" s="114">
        <f>IF(B314="","",IFERROR(B314/INDEX($B$2:$B$400,MATCH(DATE(YEAR(A314)-1,MONTH(A314),1),$A$2:$A$400,0))-1,""))</f>
        <v/>
      </c>
    </row>
    <row r="315">
      <c r="A315" s="116" t="n"/>
      <c r="B315" s="117" t="n"/>
      <c r="C315" s="114">
        <f>IF(OR(B315="",B314=""),"",B315/B314-1)</f>
        <v/>
      </c>
      <c r="D315" s="114">
        <f>IF(B315="","",IFERROR(B315/INDEX($B$2:$B$400,MATCH(DATE(YEAR(A315)-1,12,1),$A$2:$A$400,0))-1,""))</f>
        <v/>
      </c>
      <c r="E315" s="114">
        <f>IF(B315="","",IFERROR(B315/INDEX($B$2:$B$400,MATCH(DATE(YEAR(A315)-1,MONTH(A315),1),$A$2:$A$400,0))-1,""))</f>
        <v/>
      </c>
    </row>
    <row r="316">
      <c r="A316" s="116" t="n"/>
      <c r="B316" s="117" t="n"/>
      <c r="C316" s="114">
        <f>IF(OR(B316="",B315=""),"",B316/B315-1)</f>
        <v/>
      </c>
      <c r="D316" s="114">
        <f>IF(B316="","",IFERROR(B316/INDEX($B$2:$B$400,MATCH(DATE(YEAR(A316)-1,12,1),$A$2:$A$400,0))-1,""))</f>
        <v/>
      </c>
      <c r="E316" s="114">
        <f>IF(B316="","",IFERROR(B316/INDEX($B$2:$B$400,MATCH(DATE(YEAR(A316)-1,MONTH(A316),1),$A$2:$A$400,0))-1,""))</f>
        <v/>
      </c>
    </row>
    <row r="317">
      <c r="A317" s="116" t="n"/>
      <c r="B317" s="117" t="n"/>
      <c r="C317" s="114">
        <f>IF(OR(B317="",B316=""),"",B317/B316-1)</f>
        <v/>
      </c>
      <c r="D317" s="114">
        <f>IF(B317="","",IFERROR(B317/INDEX($B$2:$B$400,MATCH(DATE(YEAR(A317)-1,12,1),$A$2:$A$400,0))-1,""))</f>
        <v/>
      </c>
      <c r="E317" s="114">
        <f>IF(B317="","",IFERROR(B317/INDEX($B$2:$B$400,MATCH(DATE(YEAR(A317)-1,MONTH(A317),1),$A$2:$A$400,0))-1,""))</f>
        <v/>
      </c>
    </row>
    <row r="318">
      <c r="A318" s="116" t="n"/>
      <c r="B318" s="117" t="n"/>
      <c r="C318" s="114">
        <f>IF(OR(B318="",B317=""),"",B318/B317-1)</f>
        <v/>
      </c>
      <c r="D318" s="114">
        <f>IF(B318="","",IFERROR(B318/INDEX($B$2:$B$400,MATCH(DATE(YEAR(A318)-1,12,1),$A$2:$A$400,0))-1,""))</f>
        <v/>
      </c>
      <c r="E318" s="114">
        <f>IF(B318="","",IFERROR(B318/INDEX($B$2:$B$400,MATCH(DATE(YEAR(A318)-1,MONTH(A318),1),$A$2:$A$400,0))-1,""))</f>
        <v/>
      </c>
    </row>
    <row r="319">
      <c r="A319" s="116" t="n"/>
      <c r="B319" s="117" t="n"/>
      <c r="C319" s="114">
        <f>IF(OR(B319="",B318=""),"",B319/B318-1)</f>
        <v/>
      </c>
      <c r="D319" s="114">
        <f>IF(B319="","",IFERROR(B319/INDEX($B$2:$B$400,MATCH(DATE(YEAR(A319)-1,12,1),$A$2:$A$400,0))-1,""))</f>
        <v/>
      </c>
      <c r="E319" s="114">
        <f>IF(B319="","",IFERROR(B319/INDEX($B$2:$B$400,MATCH(DATE(YEAR(A319)-1,MONTH(A319),1),$A$2:$A$400,0))-1,""))</f>
        <v/>
      </c>
    </row>
    <row r="320">
      <c r="A320" s="116" t="n"/>
      <c r="B320" s="117" t="n"/>
      <c r="C320" s="114">
        <f>IF(OR(B320="",B319=""),"",B320/B319-1)</f>
        <v/>
      </c>
      <c r="D320" s="114">
        <f>IF(B320="","",IFERROR(B320/INDEX($B$2:$B$400,MATCH(DATE(YEAR(A320)-1,12,1),$A$2:$A$400,0))-1,""))</f>
        <v/>
      </c>
      <c r="E320" s="114">
        <f>IF(B320="","",IFERROR(B320/INDEX($B$2:$B$400,MATCH(DATE(YEAR(A320)-1,MONTH(A320),1),$A$2:$A$400,0))-1,""))</f>
        <v/>
      </c>
    </row>
    <row r="321">
      <c r="A321" s="116" t="n"/>
      <c r="B321" s="117" t="n"/>
      <c r="C321" s="114">
        <f>IF(OR(B321="",B320=""),"",B321/B320-1)</f>
        <v/>
      </c>
      <c r="D321" s="114">
        <f>IF(B321="","",IFERROR(B321/INDEX($B$2:$B$400,MATCH(DATE(YEAR(A321)-1,12,1),$A$2:$A$400,0))-1,""))</f>
        <v/>
      </c>
      <c r="E321" s="114">
        <f>IF(B321="","",IFERROR(B321/INDEX($B$2:$B$400,MATCH(DATE(YEAR(A321)-1,MONTH(A321),1),$A$2:$A$400,0))-1,""))</f>
        <v/>
      </c>
    </row>
    <row r="322">
      <c r="A322" s="116" t="n"/>
      <c r="B322" s="117" t="n"/>
      <c r="C322" s="114">
        <f>IF(OR(B322="",B321=""),"",B322/B321-1)</f>
        <v/>
      </c>
      <c r="D322" s="114">
        <f>IF(B322="","",IFERROR(B322/INDEX($B$2:$B$400,MATCH(DATE(YEAR(A322)-1,12,1),$A$2:$A$400,0))-1,""))</f>
        <v/>
      </c>
      <c r="E322" s="114">
        <f>IF(B322="","",IFERROR(B322/INDEX($B$2:$B$400,MATCH(DATE(YEAR(A322)-1,MONTH(A322),1),$A$2:$A$400,0))-1,""))</f>
        <v/>
      </c>
    </row>
    <row r="323">
      <c r="A323" s="116" t="n"/>
      <c r="B323" s="117" t="n"/>
      <c r="C323" s="114">
        <f>IF(OR(B323="",B322=""),"",B323/B322-1)</f>
        <v/>
      </c>
      <c r="D323" s="114">
        <f>IF(B323="","",IFERROR(B323/INDEX($B$2:$B$400,MATCH(DATE(YEAR(A323)-1,12,1),$A$2:$A$400,0))-1,""))</f>
        <v/>
      </c>
      <c r="E323" s="114">
        <f>IF(B323="","",IFERROR(B323/INDEX($B$2:$B$400,MATCH(DATE(YEAR(A323)-1,MONTH(A323),1),$A$2:$A$400,0))-1,""))</f>
        <v/>
      </c>
    </row>
    <row r="324">
      <c r="A324" s="116" t="n"/>
      <c r="B324" s="117" t="n"/>
      <c r="C324" s="114">
        <f>IF(OR(B324="",B323=""),"",B324/B323-1)</f>
        <v/>
      </c>
      <c r="D324" s="114">
        <f>IF(B324="","",IFERROR(B324/INDEX($B$2:$B$400,MATCH(DATE(YEAR(A324)-1,12,1),$A$2:$A$400,0))-1,""))</f>
        <v/>
      </c>
      <c r="E324" s="114">
        <f>IF(B324="","",IFERROR(B324/INDEX($B$2:$B$400,MATCH(DATE(YEAR(A324)-1,MONTH(A324),1),$A$2:$A$400,0))-1,""))</f>
        <v/>
      </c>
    </row>
    <row r="325">
      <c r="A325" s="116" t="n"/>
      <c r="B325" s="117" t="n"/>
      <c r="C325" s="114">
        <f>IF(OR(B325="",B324=""),"",B325/B324-1)</f>
        <v/>
      </c>
      <c r="D325" s="114">
        <f>IF(B325="","",IFERROR(B325/INDEX($B$2:$B$400,MATCH(DATE(YEAR(A325)-1,12,1),$A$2:$A$400,0))-1,""))</f>
        <v/>
      </c>
      <c r="E325" s="114">
        <f>IF(B325="","",IFERROR(B325/INDEX($B$2:$B$400,MATCH(DATE(YEAR(A325)-1,MONTH(A325),1),$A$2:$A$400,0))-1,""))</f>
        <v/>
      </c>
    </row>
    <row r="326">
      <c r="A326" s="116" t="n"/>
      <c r="B326" s="117" t="n"/>
      <c r="C326" s="114">
        <f>IF(OR(B326="",B325=""),"",B326/B325-1)</f>
        <v/>
      </c>
      <c r="D326" s="114">
        <f>IF(B326="","",IFERROR(B326/INDEX($B$2:$B$400,MATCH(DATE(YEAR(A326)-1,12,1),$A$2:$A$400,0))-1,""))</f>
        <v/>
      </c>
      <c r="E326" s="114">
        <f>IF(B326="","",IFERROR(B326/INDEX($B$2:$B$400,MATCH(DATE(YEAR(A326)-1,MONTH(A326),1),$A$2:$A$400,0))-1,""))</f>
        <v/>
      </c>
    </row>
    <row r="327">
      <c r="A327" s="116" t="n"/>
      <c r="B327" s="117" t="n"/>
      <c r="C327" s="114">
        <f>IF(OR(B327="",B326=""),"",B327/B326-1)</f>
        <v/>
      </c>
      <c r="D327" s="114">
        <f>IF(B327="","",IFERROR(B327/INDEX($B$2:$B$400,MATCH(DATE(YEAR(A327)-1,12,1),$A$2:$A$400,0))-1,""))</f>
        <v/>
      </c>
      <c r="E327" s="114">
        <f>IF(B327="","",IFERROR(B327/INDEX($B$2:$B$400,MATCH(DATE(YEAR(A327)-1,MONTH(A327),1),$A$2:$A$400,0))-1,""))</f>
        <v/>
      </c>
    </row>
    <row r="328">
      <c r="A328" s="116" t="n"/>
      <c r="B328" s="117" t="n"/>
      <c r="C328" s="114">
        <f>IF(OR(B328="",B327=""),"",B328/B327-1)</f>
        <v/>
      </c>
      <c r="D328" s="114">
        <f>IF(B328="","",IFERROR(B328/INDEX($B$2:$B$400,MATCH(DATE(YEAR(A328)-1,12,1),$A$2:$A$400,0))-1,""))</f>
        <v/>
      </c>
      <c r="E328" s="114">
        <f>IF(B328="","",IFERROR(B328/INDEX($B$2:$B$400,MATCH(DATE(YEAR(A328)-1,MONTH(A328),1),$A$2:$A$400,0))-1,""))</f>
        <v/>
      </c>
    </row>
    <row r="329">
      <c r="A329" s="116" t="n"/>
      <c r="B329" s="117" t="n"/>
      <c r="C329" s="114">
        <f>IF(OR(B329="",B328=""),"",B329/B328-1)</f>
        <v/>
      </c>
      <c r="D329" s="114">
        <f>IF(B329="","",IFERROR(B329/INDEX($B$2:$B$400,MATCH(DATE(YEAR(A329)-1,12,1),$A$2:$A$400,0))-1,""))</f>
        <v/>
      </c>
      <c r="E329" s="114">
        <f>IF(B329="","",IFERROR(B329/INDEX($B$2:$B$400,MATCH(DATE(YEAR(A329)-1,MONTH(A329),1),$A$2:$A$400,0))-1,""))</f>
        <v/>
      </c>
    </row>
    <row r="330">
      <c r="A330" s="116" t="n"/>
      <c r="B330" s="117" t="n"/>
      <c r="C330" s="114">
        <f>IF(OR(B330="",B329=""),"",B330/B329-1)</f>
        <v/>
      </c>
      <c r="D330" s="114">
        <f>IF(B330="","",IFERROR(B330/INDEX($B$2:$B$400,MATCH(DATE(YEAR(A330)-1,12,1),$A$2:$A$400,0))-1,""))</f>
        <v/>
      </c>
      <c r="E330" s="114">
        <f>IF(B330="","",IFERROR(B330/INDEX($B$2:$B$400,MATCH(DATE(YEAR(A330)-1,MONTH(A330),1),$A$2:$A$400,0))-1,""))</f>
        <v/>
      </c>
    </row>
    <row r="331">
      <c r="A331" s="116" t="n"/>
      <c r="B331" s="117" t="n"/>
      <c r="C331" s="114">
        <f>IF(OR(B331="",B330=""),"",B331/B330-1)</f>
        <v/>
      </c>
      <c r="D331" s="114">
        <f>IF(B331="","",IFERROR(B331/INDEX($B$2:$B$400,MATCH(DATE(YEAR(A331)-1,12,1),$A$2:$A$400,0))-1,""))</f>
        <v/>
      </c>
      <c r="E331" s="114">
        <f>IF(B331="","",IFERROR(B331/INDEX($B$2:$B$400,MATCH(DATE(YEAR(A331)-1,MONTH(A331),1),$A$2:$A$400,0))-1,""))</f>
        <v/>
      </c>
    </row>
    <row r="332">
      <c r="A332" s="116" t="n"/>
      <c r="B332" s="117" t="n"/>
      <c r="C332" s="114">
        <f>IF(OR(B332="",B331=""),"",B332/B331-1)</f>
        <v/>
      </c>
      <c r="D332" s="114">
        <f>IF(B332="","",IFERROR(B332/INDEX($B$2:$B$400,MATCH(DATE(YEAR(A332)-1,12,1),$A$2:$A$400,0))-1,""))</f>
        <v/>
      </c>
      <c r="E332" s="114">
        <f>IF(B332="","",IFERROR(B332/INDEX($B$2:$B$400,MATCH(DATE(YEAR(A332)-1,MONTH(A332),1),$A$2:$A$400,0))-1,""))</f>
        <v/>
      </c>
    </row>
    <row r="333">
      <c r="A333" s="116" t="n"/>
      <c r="B333" s="117" t="n"/>
      <c r="C333" s="114">
        <f>IF(OR(B333="",B332=""),"",B333/B332-1)</f>
        <v/>
      </c>
      <c r="D333" s="114">
        <f>IF(B333="","",IFERROR(B333/INDEX($B$2:$B$400,MATCH(DATE(YEAR(A333)-1,12,1),$A$2:$A$400,0))-1,""))</f>
        <v/>
      </c>
      <c r="E333" s="114">
        <f>IF(B333="","",IFERROR(B333/INDEX($B$2:$B$400,MATCH(DATE(YEAR(A333)-1,MONTH(A333),1),$A$2:$A$400,0))-1,""))</f>
        <v/>
      </c>
    </row>
    <row r="334">
      <c r="A334" s="116" t="n"/>
      <c r="B334" s="117" t="n"/>
      <c r="C334" s="114">
        <f>IF(OR(B334="",B333=""),"",B334/B333-1)</f>
        <v/>
      </c>
      <c r="D334" s="114">
        <f>IF(B334="","",IFERROR(B334/INDEX($B$2:$B$400,MATCH(DATE(YEAR(A334)-1,12,1),$A$2:$A$400,0))-1,""))</f>
        <v/>
      </c>
      <c r="E334" s="114">
        <f>IF(B334="","",IFERROR(B334/INDEX($B$2:$B$400,MATCH(DATE(YEAR(A334)-1,MONTH(A334),1),$A$2:$A$400,0))-1,""))</f>
        <v/>
      </c>
    </row>
    <row r="335">
      <c r="A335" s="116" t="n"/>
      <c r="B335" s="117" t="n"/>
      <c r="C335" s="114">
        <f>IF(OR(B335="",B334=""),"",B335/B334-1)</f>
        <v/>
      </c>
      <c r="D335" s="114">
        <f>IF(B335="","",IFERROR(B335/INDEX($B$2:$B$400,MATCH(DATE(YEAR(A335)-1,12,1),$A$2:$A$400,0))-1,""))</f>
        <v/>
      </c>
      <c r="E335" s="114">
        <f>IF(B335="","",IFERROR(B335/INDEX($B$2:$B$400,MATCH(DATE(YEAR(A335)-1,MONTH(A335),1),$A$2:$A$400,0))-1,""))</f>
        <v/>
      </c>
    </row>
    <row r="336">
      <c r="A336" s="116" t="n"/>
      <c r="B336" s="117" t="n"/>
      <c r="C336" s="114">
        <f>IF(OR(B336="",B335=""),"",B336/B335-1)</f>
        <v/>
      </c>
      <c r="D336" s="114">
        <f>IF(B336="","",IFERROR(B336/INDEX($B$2:$B$400,MATCH(DATE(YEAR(A336)-1,12,1),$A$2:$A$400,0))-1,""))</f>
        <v/>
      </c>
      <c r="E336" s="114">
        <f>IF(B336="","",IFERROR(B336/INDEX($B$2:$B$400,MATCH(DATE(YEAR(A336)-1,MONTH(A336),1),$A$2:$A$400,0))-1,""))</f>
        <v/>
      </c>
    </row>
    <row r="337">
      <c r="A337" s="116" t="n"/>
      <c r="B337" s="117" t="n"/>
      <c r="C337" s="114">
        <f>IF(OR(B337="",B336=""),"",B337/B336-1)</f>
        <v/>
      </c>
      <c r="D337" s="114">
        <f>IF(B337="","",IFERROR(B337/INDEX($B$2:$B$400,MATCH(DATE(YEAR(A337)-1,12,1),$A$2:$A$400,0))-1,""))</f>
        <v/>
      </c>
      <c r="E337" s="114">
        <f>IF(B337="","",IFERROR(B337/INDEX($B$2:$B$400,MATCH(DATE(YEAR(A337)-1,MONTH(A337),1),$A$2:$A$400,0))-1,""))</f>
        <v/>
      </c>
    </row>
    <row r="338">
      <c r="A338" s="116" t="n"/>
      <c r="B338" s="117" t="n"/>
      <c r="C338" s="114">
        <f>IF(OR(B338="",B337=""),"",B338/B337-1)</f>
        <v/>
      </c>
      <c r="D338" s="114">
        <f>IF(B338="","",IFERROR(B338/INDEX($B$2:$B$400,MATCH(DATE(YEAR(A338)-1,12,1),$A$2:$A$400,0))-1,""))</f>
        <v/>
      </c>
      <c r="E338" s="114">
        <f>IF(B338="","",IFERROR(B338/INDEX($B$2:$B$400,MATCH(DATE(YEAR(A338)-1,MONTH(A338),1),$A$2:$A$400,0))-1,""))</f>
        <v/>
      </c>
    </row>
    <row r="339">
      <c r="A339" s="116" t="n"/>
      <c r="B339" s="117" t="n"/>
      <c r="C339" s="114">
        <f>IF(OR(B339="",B338=""),"",B339/B338-1)</f>
        <v/>
      </c>
      <c r="D339" s="114">
        <f>IF(B339="","",IFERROR(B339/INDEX($B$2:$B$400,MATCH(DATE(YEAR(A339)-1,12,1),$A$2:$A$400,0))-1,""))</f>
        <v/>
      </c>
      <c r="E339" s="114">
        <f>IF(B339="","",IFERROR(B339/INDEX($B$2:$B$400,MATCH(DATE(YEAR(A339)-1,MONTH(A339),1),$A$2:$A$400,0))-1,""))</f>
        <v/>
      </c>
    </row>
    <row r="340">
      <c r="A340" s="116" t="n"/>
      <c r="B340" s="117" t="n"/>
      <c r="C340" s="114">
        <f>IF(OR(B340="",B339=""),"",B340/B339-1)</f>
        <v/>
      </c>
      <c r="D340" s="114">
        <f>IF(B340="","",IFERROR(B340/INDEX($B$2:$B$400,MATCH(DATE(YEAR(A340)-1,12,1),$A$2:$A$400,0))-1,""))</f>
        <v/>
      </c>
      <c r="E340" s="114">
        <f>IF(B340="","",IFERROR(B340/INDEX($B$2:$B$400,MATCH(DATE(YEAR(A340)-1,MONTH(A340),1),$A$2:$A$400,0))-1,""))</f>
        <v/>
      </c>
    </row>
    <row r="341">
      <c r="A341" s="116" t="n"/>
      <c r="B341" s="117" t="n"/>
      <c r="C341" s="114">
        <f>IF(OR(B341="",B340=""),"",B341/B340-1)</f>
        <v/>
      </c>
      <c r="D341" s="114">
        <f>IF(B341="","",IFERROR(B341/INDEX($B$2:$B$400,MATCH(DATE(YEAR(A341)-1,12,1),$A$2:$A$400,0))-1,""))</f>
        <v/>
      </c>
      <c r="E341" s="114">
        <f>IF(B341="","",IFERROR(B341/INDEX($B$2:$B$400,MATCH(DATE(YEAR(A341)-1,MONTH(A341),1),$A$2:$A$400,0))-1,""))</f>
        <v/>
      </c>
    </row>
    <row r="342">
      <c r="A342" s="116" t="n"/>
      <c r="B342" s="117" t="n"/>
      <c r="C342" s="114">
        <f>IF(OR(B342="",B341=""),"",B342/B341-1)</f>
        <v/>
      </c>
      <c r="D342" s="114">
        <f>IF(B342="","",IFERROR(B342/INDEX($B$2:$B$400,MATCH(DATE(YEAR(A342)-1,12,1),$A$2:$A$400,0))-1,""))</f>
        <v/>
      </c>
      <c r="E342" s="114">
        <f>IF(B342="","",IFERROR(B342/INDEX($B$2:$B$400,MATCH(DATE(YEAR(A342)-1,MONTH(A342),1),$A$2:$A$400,0))-1,""))</f>
        <v/>
      </c>
    </row>
    <row r="343">
      <c r="A343" s="116" t="n"/>
      <c r="B343" s="117" t="n"/>
      <c r="C343" s="114">
        <f>IF(OR(B343="",B342=""),"",B343/B342-1)</f>
        <v/>
      </c>
      <c r="D343" s="114">
        <f>IF(B343="","",IFERROR(B343/INDEX($B$2:$B$400,MATCH(DATE(YEAR(A343)-1,12,1),$A$2:$A$400,0))-1,""))</f>
        <v/>
      </c>
      <c r="E343" s="114">
        <f>IF(B343="","",IFERROR(B343/INDEX($B$2:$B$400,MATCH(DATE(YEAR(A343)-1,MONTH(A343),1),$A$2:$A$400,0))-1,""))</f>
        <v/>
      </c>
    </row>
    <row r="344">
      <c r="A344" s="116" t="n"/>
      <c r="B344" s="117" t="n"/>
      <c r="C344" s="114">
        <f>IF(OR(B344="",B343=""),"",B344/B343-1)</f>
        <v/>
      </c>
      <c r="D344" s="114">
        <f>IF(B344="","",IFERROR(B344/INDEX($B$2:$B$400,MATCH(DATE(YEAR(A344)-1,12,1),$A$2:$A$400,0))-1,""))</f>
        <v/>
      </c>
      <c r="E344" s="114">
        <f>IF(B344="","",IFERROR(B344/INDEX($B$2:$B$400,MATCH(DATE(YEAR(A344)-1,MONTH(A344),1),$A$2:$A$400,0))-1,""))</f>
        <v/>
      </c>
    </row>
    <row r="345">
      <c r="A345" s="116" t="n"/>
      <c r="B345" s="117" t="n"/>
      <c r="C345" s="114">
        <f>IF(OR(B345="",B344=""),"",B345/B344-1)</f>
        <v/>
      </c>
      <c r="D345" s="114">
        <f>IF(B345="","",IFERROR(B345/INDEX($B$2:$B$400,MATCH(DATE(YEAR(A345)-1,12,1),$A$2:$A$400,0))-1,""))</f>
        <v/>
      </c>
      <c r="E345" s="114">
        <f>IF(B345="","",IFERROR(B345/INDEX($B$2:$B$400,MATCH(DATE(YEAR(A345)-1,MONTH(A345),1),$A$2:$A$400,0))-1,""))</f>
        <v/>
      </c>
    </row>
    <row r="346">
      <c r="A346" s="116" t="n"/>
      <c r="B346" s="117" t="n"/>
      <c r="C346" s="114">
        <f>IF(OR(B346="",B345=""),"",B346/B345-1)</f>
        <v/>
      </c>
      <c r="D346" s="114">
        <f>IF(B346="","",IFERROR(B346/INDEX($B$2:$B$400,MATCH(DATE(YEAR(A346)-1,12,1),$A$2:$A$400,0))-1,""))</f>
        <v/>
      </c>
      <c r="E346" s="114">
        <f>IF(B346="","",IFERROR(B346/INDEX($B$2:$B$400,MATCH(DATE(YEAR(A346)-1,MONTH(A346),1),$A$2:$A$400,0))-1,""))</f>
        <v/>
      </c>
    </row>
    <row r="347">
      <c r="A347" s="116" t="n"/>
      <c r="B347" s="117" t="n"/>
      <c r="C347" s="114">
        <f>IF(OR(B347="",B346=""),"",B347/B346-1)</f>
        <v/>
      </c>
      <c r="D347" s="114">
        <f>IF(B347="","",IFERROR(B347/INDEX($B$2:$B$400,MATCH(DATE(YEAR(A347)-1,12,1),$A$2:$A$400,0))-1,""))</f>
        <v/>
      </c>
      <c r="E347" s="114">
        <f>IF(B347="","",IFERROR(B347/INDEX($B$2:$B$400,MATCH(DATE(YEAR(A347)-1,MONTH(A347),1),$A$2:$A$400,0))-1,""))</f>
        <v/>
      </c>
    </row>
    <row r="348">
      <c r="A348" s="116" t="n"/>
      <c r="B348" s="117" t="n"/>
      <c r="C348" s="114">
        <f>IF(OR(B348="",B347=""),"",B348/B347-1)</f>
        <v/>
      </c>
      <c r="D348" s="114">
        <f>IF(B348="","",IFERROR(B348/INDEX($B$2:$B$400,MATCH(DATE(YEAR(A348)-1,12,1),$A$2:$A$400,0))-1,""))</f>
        <v/>
      </c>
      <c r="E348" s="114">
        <f>IF(B348="","",IFERROR(B348/INDEX($B$2:$B$400,MATCH(DATE(YEAR(A348)-1,MONTH(A348),1),$A$2:$A$400,0))-1,""))</f>
        <v/>
      </c>
    </row>
    <row r="349">
      <c r="A349" s="116" t="n"/>
      <c r="B349" s="117" t="n"/>
      <c r="C349" s="114">
        <f>IF(OR(B349="",B348=""),"",B349/B348-1)</f>
        <v/>
      </c>
      <c r="D349" s="114">
        <f>IF(B349="","",IFERROR(B349/INDEX($B$2:$B$400,MATCH(DATE(YEAR(A349)-1,12,1),$A$2:$A$400,0))-1,""))</f>
        <v/>
      </c>
      <c r="E349" s="114">
        <f>IF(B349="","",IFERROR(B349/INDEX($B$2:$B$400,MATCH(DATE(YEAR(A349)-1,MONTH(A349),1),$A$2:$A$400,0))-1,""))</f>
        <v/>
      </c>
    </row>
    <row r="350">
      <c r="A350" s="116" t="n"/>
      <c r="B350" s="117" t="n"/>
      <c r="C350" s="114">
        <f>IF(OR(B350="",B349=""),"",B350/B349-1)</f>
        <v/>
      </c>
      <c r="D350" s="114">
        <f>IF(B350="","",IFERROR(B350/INDEX($B$2:$B$400,MATCH(DATE(YEAR(A350)-1,12,1),$A$2:$A$400,0))-1,""))</f>
        <v/>
      </c>
      <c r="E350" s="114">
        <f>IF(B350="","",IFERROR(B350/INDEX($B$2:$B$400,MATCH(DATE(YEAR(A350)-1,MONTH(A350),1),$A$2:$A$400,0))-1,""))</f>
        <v/>
      </c>
    </row>
    <row r="351">
      <c r="A351" s="116" t="n"/>
      <c r="B351" s="117" t="n"/>
      <c r="C351" s="114">
        <f>IF(OR(B351="",B350=""),"",B351/B350-1)</f>
        <v/>
      </c>
      <c r="D351" s="114">
        <f>IF(B351="","",IFERROR(B351/INDEX($B$2:$B$400,MATCH(DATE(YEAR(A351)-1,12,1),$A$2:$A$400,0))-1,""))</f>
        <v/>
      </c>
      <c r="E351" s="114">
        <f>IF(B351="","",IFERROR(B351/INDEX($B$2:$B$400,MATCH(DATE(YEAR(A351)-1,MONTH(A351),1),$A$2:$A$400,0))-1,""))</f>
        <v/>
      </c>
    </row>
    <row r="352">
      <c r="A352" s="116" t="n"/>
      <c r="B352" s="117" t="n"/>
      <c r="C352" s="114">
        <f>IF(OR(B352="",B351=""),"",B352/B351-1)</f>
        <v/>
      </c>
      <c r="D352" s="114">
        <f>IF(B352="","",IFERROR(B352/INDEX($B$2:$B$400,MATCH(DATE(YEAR(A352)-1,12,1),$A$2:$A$400,0))-1,""))</f>
        <v/>
      </c>
      <c r="E352" s="114">
        <f>IF(B352="","",IFERROR(B352/INDEX($B$2:$B$400,MATCH(DATE(YEAR(A352)-1,MONTH(A352),1),$A$2:$A$400,0))-1,""))</f>
        <v/>
      </c>
    </row>
    <row r="353">
      <c r="A353" s="116" t="n"/>
      <c r="B353" s="117" t="n"/>
      <c r="C353" s="114">
        <f>IF(OR(B353="",B352=""),"",B353/B352-1)</f>
        <v/>
      </c>
      <c r="D353" s="114">
        <f>IF(B353="","",IFERROR(B353/INDEX($B$2:$B$400,MATCH(DATE(YEAR(A353)-1,12,1),$A$2:$A$400,0))-1,""))</f>
        <v/>
      </c>
      <c r="E353" s="114">
        <f>IF(B353="","",IFERROR(B353/INDEX($B$2:$B$400,MATCH(DATE(YEAR(A353)-1,MONTH(A353),1),$A$2:$A$400,0))-1,""))</f>
        <v/>
      </c>
    </row>
    <row r="354">
      <c r="A354" s="116" t="n"/>
      <c r="B354" s="117" t="n"/>
      <c r="C354" s="114">
        <f>IF(OR(B354="",B353=""),"",B354/B353-1)</f>
        <v/>
      </c>
      <c r="D354" s="114">
        <f>IF(B354="","",IFERROR(B354/INDEX($B$2:$B$400,MATCH(DATE(YEAR(A354)-1,12,1),$A$2:$A$400,0))-1,""))</f>
        <v/>
      </c>
      <c r="E354" s="114">
        <f>IF(B354="","",IFERROR(B354/INDEX($B$2:$B$400,MATCH(DATE(YEAR(A354)-1,MONTH(A354),1),$A$2:$A$400,0))-1,""))</f>
        <v/>
      </c>
    </row>
    <row r="355">
      <c r="A355" s="116" t="n"/>
      <c r="B355" s="117" t="n"/>
      <c r="C355" s="114">
        <f>IF(OR(B355="",B354=""),"",B355/B354-1)</f>
        <v/>
      </c>
      <c r="D355" s="114">
        <f>IF(B355="","",IFERROR(B355/INDEX($B$2:$B$400,MATCH(DATE(YEAR(A355)-1,12,1),$A$2:$A$400,0))-1,""))</f>
        <v/>
      </c>
      <c r="E355" s="114">
        <f>IF(B355="","",IFERROR(B355/INDEX($B$2:$B$400,MATCH(DATE(YEAR(A355)-1,MONTH(A355),1),$A$2:$A$400,0))-1,""))</f>
        <v/>
      </c>
    </row>
    <row r="356">
      <c r="A356" s="116" t="n"/>
      <c r="B356" s="117" t="n"/>
      <c r="C356" s="114">
        <f>IF(OR(B356="",B355=""),"",B356/B355-1)</f>
        <v/>
      </c>
      <c r="D356" s="114">
        <f>IF(B356="","",IFERROR(B356/INDEX($B$2:$B$400,MATCH(DATE(YEAR(A356)-1,12,1),$A$2:$A$400,0))-1,""))</f>
        <v/>
      </c>
      <c r="E356" s="114">
        <f>IF(B356="","",IFERROR(B356/INDEX($B$2:$B$400,MATCH(DATE(YEAR(A356)-1,MONTH(A356),1),$A$2:$A$400,0))-1,""))</f>
        <v/>
      </c>
    </row>
    <row r="357">
      <c r="A357" s="116" t="n"/>
      <c r="B357" s="117" t="n"/>
      <c r="C357" s="114">
        <f>IF(OR(B357="",B356=""),"",B357/B356-1)</f>
        <v/>
      </c>
      <c r="D357" s="114">
        <f>IF(B357="","",IFERROR(B357/INDEX($B$2:$B$400,MATCH(DATE(YEAR(A357)-1,12,1),$A$2:$A$400,0))-1,""))</f>
        <v/>
      </c>
      <c r="E357" s="114">
        <f>IF(B357="","",IFERROR(B357/INDEX($B$2:$B$400,MATCH(DATE(YEAR(A357)-1,MONTH(A357),1),$A$2:$A$400,0))-1,""))</f>
        <v/>
      </c>
    </row>
    <row r="358">
      <c r="A358" s="116" t="n"/>
      <c r="B358" s="117" t="n"/>
      <c r="C358" s="114">
        <f>IF(OR(B358="",B357=""),"",B358/B357-1)</f>
        <v/>
      </c>
      <c r="D358" s="114">
        <f>IF(B358="","",IFERROR(B358/INDEX($B$2:$B$400,MATCH(DATE(YEAR(A358)-1,12,1),$A$2:$A$400,0))-1,""))</f>
        <v/>
      </c>
      <c r="E358" s="114">
        <f>IF(B358="","",IFERROR(B358/INDEX($B$2:$B$400,MATCH(DATE(YEAR(A358)-1,MONTH(A358),1),$A$2:$A$400,0))-1,""))</f>
        <v/>
      </c>
    </row>
    <row r="359">
      <c r="A359" s="116" t="n"/>
      <c r="B359" s="117" t="n"/>
      <c r="C359" s="114">
        <f>IF(OR(B359="",B358=""),"",B359/B358-1)</f>
        <v/>
      </c>
      <c r="D359" s="114">
        <f>IF(B359="","",IFERROR(B359/INDEX($B$2:$B$400,MATCH(DATE(YEAR(A359)-1,12,1),$A$2:$A$400,0))-1,""))</f>
        <v/>
      </c>
      <c r="E359" s="114">
        <f>IF(B359="","",IFERROR(B359/INDEX($B$2:$B$400,MATCH(DATE(YEAR(A359)-1,MONTH(A359),1),$A$2:$A$400,0))-1,""))</f>
        <v/>
      </c>
    </row>
    <row r="360">
      <c r="A360" s="116" t="n"/>
      <c r="B360" s="117" t="n"/>
      <c r="C360" s="114">
        <f>IF(OR(B360="",B359=""),"",B360/B359-1)</f>
        <v/>
      </c>
      <c r="D360" s="114">
        <f>IF(B360="","",IFERROR(B360/INDEX($B$2:$B$400,MATCH(DATE(YEAR(A360)-1,12,1),$A$2:$A$400,0))-1,""))</f>
        <v/>
      </c>
      <c r="E360" s="114">
        <f>IF(B360="","",IFERROR(B360/INDEX($B$2:$B$400,MATCH(DATE(YEAR(A360)-1,MONTH(A360),1),$A$2:$A$400,0))-1,""))</f>
        <v/>
      </c>
    </row>
    <row r="361">
      <c r="A361" s="116" t="n"/>
      <c r="B361" s="117" t="n"/>
      <c r="C361" s="114">
        <f>IF(OR(B361="",B360=""),"",B361/B360-1)</f>
        <v/>
      </c>
      <c r="D361" s="114">
        <f>IF(B361="","",IFERROR(B361/INDEX($B$2:$B$400,MATCH(DATE(YEAR(A361)-1,12,1),$A$2:$A$400,0))-1,""))</f>
        <v/>
      </c>
      <c r="E361" s="114">
        <f>IF(B361="","",IFERROR(B361/INDEX($B$2:$B$400,MATCH(DATE(YEAR(A361)-1,MONTH(A361),1),$A$2:$A$400,0))-1,""))</f>
        <v/>
      </c>
    </row>
    <row r="362">
      <c r="A362" s="116" t="n"/>
      <c r="B362" s="117" t="n"/>
      <c r="C362" s="114">
        <f>IF(OR(B362="",B361=""),"",B362/B361-1)</f>
        <v/>
      </c>
      <c r="D362" s="114">
        <f>IF(B362="","",IFERROR(B362/INDEX($B$2:$B$400,MATCH(DATE(YEAR(A362)-1,12,1),$A$2:$A$400,0))-1,""))</f>
        <v/>
      </c>
      <c r="E362" s="114">
        <f>IF(B362="","",IFERROR(B362/INDEX($B$2:$B$400,MATCH(DATE(YEAR(A362)-1,MONTH(A362),1),$A$2:$A$400,0))-1,""))</f>
        <v/>
      </c>
    </row>
    <row r="363">
      <c r="A363" s="116" t="n"/>
      <c r="B363" s="117" t="n"/>
      <c r="C363" s="114">
        <f>IF(OR(B363="",B362=""),"",B363/B362-1)</f>
        <v/>
      </c>
      <c r="D363" s="114">
        <f>IF(B363="","",IFERROR(B363/INDEX($B$2:$B$400,MATCH(DATE(YEAR(A363)-1,12,1),$A$2:$A$400,0))-1,""))</f>
        <v/>
      </c>
      <c r="E363" s="114">
        <f>IF(B363="","",IFERROR(B363/INDEX($B$2:$B$400,MATCH(DATE(YEAR(A363)-1,MONTH(A363),1),$A$2:$A$400,0))-1,""))</f>
        <v/>
      </c>
    </row>
    <row r="364">
      <c r="A364" s="116" t="n"/>
      <c r="B364" s="117" t="n"/>
      <c r="C364" s="114">
        <f>IF(OR(B364="",B363=""),"",B364/B363-1)</f>
        <v/>
      </c>
      <c r="D364" s="114">
        <f>IF(B364="","",IFERROR(B364/INDEX($B$2:$B$400,MATCH(DATE(YEAR(A364)-1,12,1),$A$2:$A$400,0))-1,""))</f>
        <v/>
      </c>
      <c r="E364" s="114">
        <f>IF(B364="","",IFERROR(B364/INDEX($B$2:$B$400,MATCH(DATE(YEAR(A364)-1,MONTH(A364),1),$A$2:$A$400,0))-1,""))</f>
        <v/>
      </c>
    </row>
    <row r="365">
      <c r="A365" s="116" t="n"/>
      <c r="B365" s="117" t="n"/>
      <c r="C365" s="114">
        <f>IF(OR(B365="",B364=""),"",B365/B364-1)</f>
        <v/>
      </c>
      <c r="D365" s="114">
        <f>IF(B365="","",IFERROR(B365/INDEX($B$2:$B$400,MATCH(DATE(YEAR(A365)-1,12,1),$A$2:$A$400,0))-1,""))</f>
        <v/>
      </c>
      <c r="E365" s="114">
        <f>IF(B365="","",IFERROR(B365/INDEX($B$2:$B$400,MATCH(DATE(YEAR(A365)-1,MONTH(A365),1),$A$2:$A$400,0))-1,""))</f>
        <v/>
      </c>
    </row>
    <row r="366">
      <c r="A366" s="116" t="n"/>
      <c r="B366" s="117" t="n"/>
      <c r="C366" s="114">
        <f>IF(OR(B366="",B365=""),"",B366/B365-1)</f>
        <v/>
      </c>
      <c r="D366" s="114">
        <f>IF(B366="","",IFERROR(B366/INDEX($B$2:$B$400,MATCH(DATE(YEAR(A366)-1,12,1),$A$2:$A$400,0))-1,""))</f>
        <v/>
      </c>
      <c r="E366" s="114">
        <f>IF(B366="","",IFERROR(B366/INDEX($B$2:$B$400,MATCH(DATE(YEAR(A366)-1,MONTH(A366),1),$A$2:$A$400,0))-1,""))</f>
        <v/>
      </c>
    </row>
    <row r="367">
      <c r="A367" s="116" t="n"/>
      <c r="B367" s="117" t="n"/>
      <c r="C367" s="114">
        <f>IF(OR(B367="",B366=""),"",B367/B366-1)</f>
        <v/>
      </c>
      <c r="D367" s="114">
        <f>IF(B367="","",IFERROR(B367/INDEX($B$2:$B$400,MATCH(DATE(YEAR(A367)-1,12,1),$A$2:$A$400,0))-1,""))</f>
        <v/>
      </c>
      <c r="E367" s="114">
        <f>IF(B367="","",IFERROR(B367/INDEX($B$2:$B$400,MATCH(DATE(YEAR(A367)-1,MONTH(A367),1),$A$2:$A$400,0))-1,""))</f>
        <v/>
      </c>
    </row>
    <row r="368">
      <c r="A368" s="116" t="n"/>
      <c r="B368" s="117" t="n"/>
      <c r="C368" s="114">
        <f>IF(OR(B368="",B367=""),"",B368/B367-1)</f>
        <v/>
      </c>
      <c r="D368" s="114">
        <f>IF(B368="","",IFERROR(B368/INDEX($B$2:$B$400,MATCH(DATE(YEAR(A368)-1,12,1),$A$2:$A$400,0))-1,""))</f>
        <v/>
      </c>
      <c r="E368" s="114">
        <f>IF(B368="","",IFERROR(B368/INDEX($B$2:$B$400,MATCH(DATE(YEAR(A368)-1,MONTH(A368),1),$A$2:$A$400,0))-1,""))</f>
        <v/>
      </c>
    </row>
    <row r="369">
      <c r="A369" s="116" t="n"/>
      <c r="B369" s="117" t="n"/>
      <c r="C369" s="114">
        <f>IF(OR(B369="",B368=""),"",B369/B368-1)</f>
        <v/>
      </c>
      <c r="D369" s="114">
        <f>IF(B369="","",IFERROR(B369/INDEX($B$2:$B$400,MATCH(DATE(YEAR(A369)-1,12,1),$A$2:$A$400,0))-1,""))</f>
        <v/>
      </c>
      <c r="E369" s="114">
        <f>IF(B369="","",IFERROR(B369/INDEX($B$2:$B$400,MATCH(DATE(YEAR(A369)-1,MONTH(A369),1),$A$2:$A$400,0))-1,""))</f>
        <v/>
      </c>
    </row>
    <row r="370">
      <c r="A370" s="116" t="n"/>
      <c r="B370" s="117" t="n"/>
      <c r="C370" s="114">
        <f>IF(OR(B370="",B369=""),"",B370/B369-1)</f>
        <v/>
      </c>
      <c r="D370" s="114">
        <f>IF(B370="","",IFERROR(B370/INDEX($B$2:$B$400,MATCH(DATE(YEAR(A370)-1,12,1),$A$2:$A$400,0))-1,""))</f>
        <v/>
      </c>
      <c r="E370" s="114">
        <f>IF(B370="","",IFERROR(B370/INDEX($B$2:$B$400,MATCH(DATE(YEAR(A370)-1,MONTH(A370),1),$A$2:$A$400,0))-1,""))</f>
        <v/>
      </c>
    </row>
    <row r="371">
      <c r="A371" s="116" t="n"/>
      <c r="B371" s="117" t="n"/>
      <c r="C371" s="114">
        <f>IF(OR(B371="",B370=""),"",B371/B370-1)</f>
        <v/>
      </c>
      <c r="D371" s="114">
        <f>IF(B371="","",IFERROR(B371/INDEX($B$2:$B$400,MATCH(DATE(YEAR(A371)-1,12,1),$A$2:$A$400,0))-1,""))</f>
        <v/>
      </c>
      <c r="E371" s="114">
        <f>IF(B371="","",IFERROR(B371/INDEX($B$2:$B$400,MATCH(DATE(YEAR(A371)-1,MONTH(A371),1),$A$2:$A$400,0))-1,""))</f>
        <v/>
      </c>
    </row>
    <row r="372">
      <c r="A372" s="116" t="n"/>
      <c r="B372" s="117" t="n"/>
      <c r="C372" s="114">
        <f>IF(OR(B372="",B371=""),"",B372/B371-1)</f>
        <v/>
      </c>
      <c r="D372" s="114">
        <f>IF(B372="","",IFERROR(B372/INDEX($B$2:$B$400,MATCH(DATE(YEAR(A372)-1,12,1),$A$2:$A$400,0))-1,""))</f>
        <v/>
      </c>
      <c r="E372" s="114">
        <f>IF(B372="","",IFERROR(B372/INDEX($B$2:$B$400,MATCH(DATE(YEAR(A372)-1,MONTH(A372),1),$A$2:$A$400,0))-1,""))</f>
        <v/>
      </c>
    </row>
    <row r="373">
      <c r="A373" s="116" t="n"/>
      <c r="B373" s="117" t="n"/>
      <c r="C373" s="114">
        <f>IF(OR(B373="",B372=""),"",B373/B372-1)</f>
        <v/>
      </c>
      <c r="D373" s="114">
        <f>IF(B373="","",IFERROR(B373/INDEX($B$2:$B$400,MATCH(DATE(YEAR(A373)-1,12,1),$A$2:$A$400,0))-1,""))</f>
        <v/>
      </c>
      <c r="E373" s="114">
        <f>IF(B373="","",IFERROR(B373/INDEX($B$2:$B$400,MATCH(DATE(YEAR(A373)-1,MONTH(A373),1),$A$2:$A$400,0))-1,""))</f>
        <v/>
      </c>
    </row>
    <row r="374">
      <c r="A374" s="116" t="n"/>
      <c r="B374" s="117" t="n"/>
      <c r="C374" s="114">
        <f>IF(OR(B374="",B373=""),"",B374/B373-1)</f>
        <v/>
      </c>
      <c r="D374" s="114">
        <f>IF(B374="","",IFERROR(B374/INDEX($B$2:$B$400,MATCH(DATE(YEAR(A374)-1,12,1),$A$2:$A$400,0))-1,""))</f>
        <v/>
      </c>
      <c r="E374" s="114">
        <f>IF(B374="","",IFERROR(B374/INDEX($B$2:$B$400,MATCH(DATE(YEAR(A374)-1,MONTH(A374),1),$A$2:$A$400,0))-1,""))</f>
        <v/>
      </c>
    </row>
    <row r="375">
      <c r="A375" s="116" t="n"/>
      <c r="B375" s="117" t="n"/>
      <c r="C375" s="114">
        <f>IF(OR(B375="",B374=""),"",B375/B374-1)</f>
        <v/>
      </c>
      <c r="D375" s="114">
        <f>IF(B375="","",IFERROR(B375/INDEX($B$2:$B$400,MATCH(DATE(YEAR(A375)-1,12,1),$A$2:$A$400,0))-1,""))</f>
        <v/>
      </c>
      <c r="E375" s="114">
        <f>IF(B375="","",IFERROR(B375/INDEX($B$2:$B$400,MATCH(DATE(YEAR(A375)-1,MONTH(A375),1),$A$2:$A$400,0))-1,""))</f>
        <v/>
      </c>
    </row>
    <row r="376">
      <c r="A376" s="116" t="n"/>
      <c r="B376" s="117" t="n"/>
      <c r="C376" s="114">
        <f>IF(OR(B376="",B375=""),"",B376/B375-1)</f>
        <v/>
      </c>
      <c r="D376" s="114">
        <f>IF(B376="","",IFERROR(B376/INDEX($B$2:$B$400,MATCH(DATE(YEAR(A376)-1,12,1),$A$2:$A$400,0))-1,""))</f>
        <v/>
      </c>
      <c r="E376" s="114">
        <f>IF(B376="","",IFERROR(B376/INDEX($B$2:$B$400,MATCH(DATE(YEAR(A376)-1,MONTH(A376),1),$A$2:$A$400,0))-1,""))</f>
        <v/>
      </c>
    </row>
    <row r="377">
      <c r="A377" s="116" t="n"/>
      <c r="B377" s="117" t="n"/>
      <c r="C377" s="114">
        <f>IF(OR(B377="",B376=""),"",B377/B376-1)</f>
        <v/>
      </c>
      <c r="D377" s="114">
        <f>IF(B377="","",IFERROR(B377/INDEX($B$2:$B$400,MATCH(DATE(YEAR(A377)-1,12,1),$A$2:$A$400,0))-1,""))</f>
        <v/>
      </c>
      <c r="E377" s="114">
        <f>IF(B377="","",IFERROR(B377/INDEX($B$2:$B$400,MATCH(DATE(YEAR(A377)-1,MONTH(A377),1),$A$2:$A$400,0))-1,""))</f>
        <v/>
      </c>
    </row>
    <row r="378">
      <c r="A378" s="116" t="n"/>
      <c r="B378" s="117" t="n"/>
      <c r="C378" s="114">
        <f>IF(OR(B378="",B377=""),"",B378/B377-1)</f>
        <v/>
      </c>
      <c r="D378" s="114">
        <f>IF(B378="","",IFERROR(B378/INDEX($B$2:$B$400,MATCH(DATE(YEAR(A378)-1,12,1),$A$2:$A$400,0))-1,""))</f>
        <v/>
      </c>
      <c r="E378" s="114">
        <f>IF(B378="","",IFERROR(B378/INDEX($B$2:$B$400,MATCH(DATE(YEAR(A378)-1,MONTH(A378),1),$A$2:$A$400,0))-1,""))</f>
        <v/>
      </c>
    </row>
    <row r="379">
      <c r="A379" s="116" t="n"/>
      <c r="B379" s="117" t="n"/>
      <c r="C379" s="114">
        <f>IF(OR(B379="",B378=""),"",B379/B378-1)</f>
        <v/>
      </c>
      <c r="D379" s="114">
        <f>IF(B379="","",IFERROR(B379/INDEX($B$2:$B$400,MATCH(DATE(YEAR(A379)-1,12,1),$A$2:$A$400,0))-1,""))</f>
        <v/>
      </c>
      <c r="E379" s="114">
        <f>IF(B379="","",IFERROR(B379/INDEX($B$2:$B$400,MATCH(DATE(YEAR(A379)-1,MONTH(A379),1),$A$2:$A$400,0))-1,""))</f>
        <v/>
      </c>
    </row>
    <row r="380">
      <c r="A380" s="116" t="n"/>
      <c r="B380" s="117" t="n"/>
      <c r="C380" s="114">
        <f>IF(OR(B380="",B379=""),"",B380/B379-1)</f>
        <v/>
      </c>
      <c r="D380" s="114">
        <f>IF(B380="","",IFERROR(B380/INDEX($B$2:$B$400,MATCH(DATE(YEAR(A380)-1,12,1),$A$2:$A$400,0))-1,""))</f>
        <v/>
      </c>
      <c r="E380" s="114">
        <f>IF(B380="","",IFERROR(B380/INDEX($B$2:$B$400,MATCH(DATE(YEAR(A380)-1,MONTH(A380),1),$A$2:$A$400,0))-1,""))</f>
        <v/>
      </c>
    </row>
    <row r="381">
      <c r="A381" s="116" t="n"/>
      <c r="B381" s="117" t="n"/>
      <c r="C381" s="114">
        <f>IF(OR(B381="",B380=""),"",B381/B380-1)</f>
        <v/>
      </c>
      <c r="D381" s="114">
        <f>IF(B381="","",IFERROR(B381/INDEX($B$2:$B$400,MATCH(DATE(YEAR(A381)-1,12,1),$A$2:$A$400,0))-1,""))</f>
        <v/>
      </c>
      <c r="E381" s="114">
        <f>IF(B381="","",IFERROR(B381/INDEX($B$2:$B$400,MATCH(DATE(YEAR(A381)-1,MONTH(A381),1),$A$2:$A$400,0))-1,""))</f>
        <v/>
      </c>
    </row>
    <row r="382">
      <c r="A382" s="116" t="n"/>
      <c r="B382" s="117" t="n"/>
      <c r="C382" s="114">
        <f>IF(OR(B382="",B381=""),"",B382/B381-1)</f>
        <v/>
      </c>
      <c r="D382" s="114">
        <f>IF(B382="","",IFERROR(B382/INDEX($B$2:$B$400,MATCH(DATE(YEAR(A382)-1,12,1),$A$2:$A$400,0))-1,""))</f>
        <v/>
      </c>
      <c r="E382" s="114">
        <f>IF(B382="","",IFERROR(B382/INDEX($B$2:$B$400,MATCH(DATE(YEAR(A382)-1,MONTH(A382),1),$A$2:$A$400,0))-1,""))</f>
        <v/>
      </c>
    </row>
    <row r="383">
      <c r="A383" s="116" t="n"/>
      <c r="B383" s="117" t="n"/>
      <c r="C383" s="114">
        <f>IF(OR(B383="",B382=""),"",B383/B382-1)</f>
        <v/>
      </c>
      <c r="D383" s="114">
        <f>IF(B383="","",IFERROR(B383/INDEX($B$2:$B$400,MATCH(DATE(YEAR(A383)-1,12,1),$A$2:$A$400,0))-1,""))</f>
        <v/>
      </c>
      <c r="E383" s="114">
        <f>IF(B383="","",IFERROR(B383/INDEX($B$2:$B$400,MATCH(DATE(YEAR(A383)-1,MONTH(A383),1),$A$2:$A$400,0))-1,""))</f>
        <v/>
      </c>
    </row>
    <row r="384">
      <c r="A384" s="116" t="n"/>
      <c r="B384" s="117" t="n"/>
      <c r="C384" s="114">
        <f>IF(OR(B384="",B383=""),"",B384/B383-1)</f>
        <v/>
      </c>
      <c r="D384" s="114">
        <f>IF(B384="","",IFERROR(B384/INDEX($B$2:$B$400,MATCH(DATE(YEAR(A384)-1,12,1),$A$2:$A$400,0))-1,""))</f>
        <v/>
      </c>
      <c r="E384" s="114">
        <f>IF(B384="","",IFERROR(B384/INDEX($B$2:$B$400,MATCH(DATE(YEAR(A384)-1,MONTH(A384),1),$A$2:$A$400,0))-1,""))</f>
        <v/>
      </c>
    </row>
    <row r="385">
      <c r="A385" s="116" t="n"/>
      <c r="B385" s="117" t="n"/>
      <c r="C385" s="114">
        <f>IF(OR(B385="",B384=""),"",B385/B384-1)</f>
        <v/>
      </c>
      <c r="D385" s="114">
        <f>IF(B385="","",IFERROR(B385/INDEX($B$2:$B$400,MATCH(DATE(YEAR(A385)-1,12,1),$A$2:$A$400,0))-1,""))</f>
        <v/>
      </c>
      <c r="E385" s="114">
        <f>IF(B385="","",IFERROR(B385/INDEX($B$2:$B$400,MATCH(DATE(YEAR(A385)-1,MONTH(A385),1),$A$2:$A$400,0))-1,""))</f>
        <v/>
      </c>
    </row>
    <row r="386">
      <c r="A386" s="116" t="n"/>
      <c r="B386" s="117" t="n"/>
      <c r="C386" s="114">
        <f>IF(OR(B386="",B385=""),"",B386/B385-1)</f>
        <v/>
      </c>
      <c r="D386" s="114">
        <f>IF(B386="","",IFERROR(B386/INDEX($B$2:$B$400,MATCH(DATE(YEAR(A386)-1,12,1),$A$2:$A$400,0))-1,""))</f>
        <v/>
      </c>
      <c r="E386" s="114">
        <f>IF(B386="","",IFERROR(B386/INDEX($B$2:$B$400,MATCH(DATE(YEAR(A386)-1,MONTH(A386),1),$A$2:$A$400,0))-1,""))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IF(B387="","",IFERROR(B387/INDEX($B$2:$B$400,MATCH(DATE(YEAR(A387)-1,12,1),$A$2:$A$400,0))-1,""))</f>
        <v/>
      </c>
      <c r="E387" s="114">
        <f>IF(B387="","",IFERROR(B387/INDEX($B$2:$B$400,MATCH(DATE(YEAR(A387)-1,MONTH(A387),1),$A$2:$A$400,0))-1,""))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IF(B388="","",IFERROR(B388/INDEX($B$2:$B$400,MATCH(DATE(YEAR(A388)-1,12,1),$A$2:$A$400,0))-1,""))</f>
        <v/>
      </c>
      <c r="E388" s="114">
        <f>IF(B388="","",IFERROR(B388/INDEX($B$2:$B$400,MATCH(DATE(YEAR(A388)-1,MONTH(A388),1),$A$2:$A$400,0))-1,""))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IF(B389="","",IFERROR(B389/INDEX($B$2:$B$400,MATCH(DATE(YEAR(A389)-1,12,1),$A$2:$A$400,0))-1,""))</f>
        <v/>
      </c>
      <c r="E389" s="114">
        <f>IF(B389="","",IFERROR(B389/INDEX($B$2:$B$400,MATCH(DATE(YEAR(A389)-1,MONTH(A389),1),$A$2:$A$400,0))-1,""))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IF(B390="","",IFERROR(B390/INDEX($B$2:$B$400,MATCH(DATE(YEAR(A390)-1,12,1),$A$2:$A$400,0))-1,""))</f>
        <v/>
      </c>
      <c r="E390" s="114">
        <f>IF(B390="","",IFERROR(B390/INDEX($B$2:$B$400,MATCH(DATE(YEAR(A390)-1,MONTH(A390),1),$A$2:$A$400,0))-1,""))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IF(B391="","",IFERROR(B391/INDEX($B$2:$B$400,MATCH(DATE(YEAR(A391)-1,12,1),$A$2:$A$400,0))-1,""))</f>
        <v/>
      </c>
      <c r="E391" s="114">
        <f>IF(B391="","",IFERROR(B391/INDEX($B$2:$B$400,MATCH(DATE(YEAR(A391)-1,MONTH(A391),1),$A$2:$A$400,0))-1,""))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IF(B392="","",IFERROR(B392/INDEX($B$2:$B$400,MATCH(DATE(YEAR(A392)-1,12,1),$A$2:$A$400,0))-1,""))</f>
        <v/>
      </c>
      <c r="E392" s="114">
        <f>IF(B392="","",IFERROR(B392/INDEX($B$2:$B$400,MATCH(DATE(YEAR(A392)-1,MONTH(A392),1),$A$2:$A$400,0))-1,""))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IF(B393="","",IFERROR(B393/INDEX($B$2:$B$400,MATCH(DATE(YEAR(A393)-1,12,1),$A$2:$A$400,0))-1,""))</f>
        <v/>
      </c>
      <c r="E393" s="114">
        <f>IF(B393="","",IFERROR(B393/INDEX($B$2:$B$400,MATCH(DATE(YEAR(A393)-1,MONTH(A393),1),$A$2:$A$400,0))-1,""))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IF(B394="","",IFERROR(B394/INDEX($B$2:$B$400,MATCH(DATE(YEAR(A394)-1,12,1),$A$2:$A$400,0))-1,""))</f>
        <v/>
      </c>
      <c r="E394" s="114">
        <f>IF(B394="","",IFERROR(B394/INDEX($B$2:$B$400,MATCH(DATE(YEAR(A394)-1,MONTH(A394),1),$A$2:$A$400,0))-1,""))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IF(B395="","",IFERROR(B395/INDEX($B$2:$B$400,MATCH(DATE(YEAR(A395)-1,12,1),$A$2:$A$400,0))-1,""))</f>
        <v/>
      </c>
      <c r="E395" s="114">
        <f>IF(B395="","",IFERROR(B395/INDEX($B$2:$B$400,MATCH(DATE(YEAR(A395)-1,MONTH(A395),1),$A$2:$A$400,0))-1,""))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IF(B396="","",IFERROR(B396/INDEX($B$2:$B$400,MATCH(DATE(YEAR(A396)-1,12,1),$A$2:$A$400,0))-1,""))</f>
        <v/>
      </c>
      <c r="E396" s="114">
        <f>IF(B396="","",IFERROR(B396/INDEX($B$2:$B$400,MATCH(DATE(YEAR(A396)-1,MONTH(A396),1),$A$2:$A$400,0))-1,""))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IF(B397="","",IFERROR(B397/INDEX($B$2:$B$400,MATCH(DATE(YEAR(A397)-1,12,1),$A$2:$A$400,0))-1,""))</f>
        <v/>
      </c>
      <c r="E397" s="114">
        <f>IF(B397="","",IFERROR(B397/INDEX($B$2:$B$400,MATCH(DATE(YEAR(A397)-1,MONTH(A397),1),$A$2:$A$400,0))-1,""))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IF(B398="","",IFERROR(B398/INDEX($B$2:$B$400,MATCH(DATE(YEAR(A398)-1,12,1),$A$2:$A$400,0))-1,""))</f>
        <v/>
      </c>
      <c r="E398" s="114">
        <f>IF(B398="","",IFERROR(B398/INDEX($B$2:$B$400,MATCH(DATE(YEAR(A398)-1,MONTH(A398),1),$A$2:$A$400,0))-1,""))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IF(B399="","",IFERROR(B399/INDEX($B$2:$B$400,MATCH(DATE(YEAR(A399)-1,12,1),$A$2:$A$400,0))-1,""))</f>
        <v/>
      </c>
      <c r="E399" s="114">
        <f>IF(B399="","",IFERROR(B399/INDEX($B$2:$B$400,MATCH(DATE(YEAR(A399)-1,MONTH(A399),1),$A$2:$A$400,0))-1,""))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IF(B400="","",IFERROR(B400/INDEX($B$2:$B$400,MATCH(DATE(YEAR(A400)-1,12,1),$A$2:$A$400,0))-1,""))</f>
        <v/>
      </c>
      <c r="E400" s="114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8">
        <f>COUNTIF(M5:M3004,"?")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18" t="n">
        <v>45505</v>
      </c>
      <c r="G5" s="118" t="n">
        <v>45560</v>
      </c>
      <c r="H5" s="118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IF(E5="","",IF(LEFT(E5,7)="SUBSOLO",-1,IF(LEFT(E5,6)="TÉRREO",0,IFERROR(VALUE(LEFT(E5,FIND("º",SUBSTITUTE(E5,"°","º"))-1)),""))))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18" t="n">
        <v>45516</v>
      </c>
      <c r="G6" s="118" t="n">
        <v>46499</v>
      </c>
      <c r="H6" s="118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IF(E6="","",IF(LEFT(E6,7)="SUBSOLO",-1,IF(LEFT(E6,6)="TÉRREO",0,IFERROR(VALUE(LEFT(E6,FIND("º",SUBSTITUTE(E6,"°","º"))-1)),""))))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18" t="n">
        <v>45516</v>
      </c>
      <c r="G7" s="118" t="n">
        <v>45593</v>
      </c>
      <c r="H7" s="118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IF(E7="","",IF(LEFT(E7,7)="SUBSOLO",-1,IF(LEFT(E7,6)="TÉRREO",0,IFERROR(VALUE(LEFT(E7,FIND("º",SUBSTITUTE(E7,"°","º"))-1)),""))))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18" t="n">
        <v>45666</v>
      </c>
      <c r="G8" s="118" t="n">
        <v>45735</v>
      </c>
      <c r="H8" s="118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IF(E8="","",IF(LEFT(E8,7)="SUBSOLO",-1,IF(LEFT(E8,6)="TÉRREO",0,IFERROR(VALUE(LEFT(E8,FIND("º",SUBSTITUTE(E8,"°","º"))-1)),""))))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18" t="n">
        <v>46444</v>
      </c>
      <c r="G9" s="118" t="n">
        <v>46499</v>
      </c>
      <c r="H9" s="118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IF(E9="","",IF(LEFT(E9,7)="SUBSOLO",-1,IF(LEFT(E9,6)="TÉRREO",0,IFERROR(VALUE(LEFT(E9,FIND("º",SUBSTITUTE(E9,"°","º"))-1)),""))))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18" t="n">
        <v>45586</v>
      </c>
      <c r="G10" s="118" t="n">
        <v>45665</v>
      </c>
      <c r="H10" s="118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IF(E10="","",IF(LEFT(E10,7)="SUBSOLO",-1,IF(LEFT(E10,6)="TÉRREO",0,IFERROR(VALUE(LEFT(E10,FIND("º",SUBSTITUTE(E10,"°","º"))-1)),""))))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18" t="n">
        <v>45586</v>
      </c>
      <c r="G11" s="118" t="n">
        <v>45614</v>
      </c>
      <c r="H11" s="118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IF(E11="","",IF(LEFT(E11,7)="SUBSOLO",-1,IF(LEFT(E11,6)="TÉRREO",0,IFERROR(VALUE(LEFT(E11,FIND("º",SUBSTITUTE(E11,"°","º"))-1)),""))))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18" t="n">
        <v>45596</v>
      </c>
      <c r="G12" s="118" t="n">
        <v>45624</v>
      </c>
      <c r="H12" s="118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IF(E12="","",IF(LEFT(E12,7)="SUBSOLO",-1,IF(LEFT(E12,6)="TÉRREO",0,IFERROR(VALUE(LEFT(E12,FIND("º",SUBSTITUTE(E12,"°","º"))-1)),""))))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18" t="n">
        <v>45639</v>
      </c>
      <c r="G13" s="118" t="n">
        <v>45665</v>
      </c>
      <c r="H13" s="118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IF(E13="","",IF(LEFT(E13,7)="SUBSOLO",-1,IF(LEFT(E13,6)="TÉRREO",0,IFERROR(VALUE(LEFT(E13,FIND("º",SUBSTITUTE(E13,"°","º"))-1)),""))))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18" t="n">
        <v>45629</v>
      </c>
      <c r="G14" s="118" t="n">
        <v>45720</v>
      </c>
      <c r="H14" s="118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IF(E14="","",IF(LEFT(E14,7)="SUBSOLO",-1,IF(LEFT(E14,6)="TÉRREO",0,IFERROR(VALUE(LEFT(E14,FIND("º",SUBSTITUTE(E14,"°","º"))-1)),""))))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18" t="n">
        <v>45629</v>
      </c>
      <c r="G15" s="118" t="n">
        <v>45642</v>
      </c>
      <c r="H15" s="118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IF(E15="","",IF(LEFT(E15,7)="SUBSOLO",-1,IF(LEFT(E15,6)="TÉRREO",0,IFERROR(VALUE(LEFT(E15,FIND("º",SUBSTITUTE(E15,"°","º"))-1)),""))))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18" t="n">
        <v>45643</v>
      </c>
      <c r="G16" s="118" t="n">
        <v>45657</v>
      </c>
      <c r="H16" s="118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IF(E16="","",IF(LEFT(E16,7)="SUBSOLO",-1,IF(LEFT(E16,6)="TÉRREO",0,IFERROR(VALUE(LEFT(E16,FIND("º",SUBSTITUTE(E16,"°","º"))-1)),""))))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18" t="n">
        <v>45659</v>
      </c>
      <c r="G17" s="118" t="n">
        <v>45720</v>
      </c>
      <c r="H17" s="118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IF(E17="","",IF(LEFT(E17,7)="SUBSOLO",-1,IF(LEFT(E17,6)="TÉRREO",0,IFERROR(VALUE(LEFT(E17,FIND("º",SUBSTITUTE(E17,"°","º"))-1)),""))))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18" t="n">
        <v>45707</v>
      </c>
      <c r="G18" s="118" t="n">
        <v>45793</v>
      </c>
      <c r="H18" s="118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IF(E18="","",IF(LEFT(E18,7)="SUBSOLO",-1,IF(LEFT(E18,6)="TÉRREO",0,IFERROR(VALUE(LEFT(E18,FIND("º",SUBSTITUTE(E18,"°","º"))-1)),""))))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18" t="n">
        <v>45707</v>
      </c>
      <c r="G19" s="118" t="n">
        <v>45793</v>
      </c>
      <c r="H19" s="118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IF(E19="","",IF(LEFT(E19,7)="SUBSOLO",-1,IF(LEFT(E19,6)="TÉRREO",0,IFERROR(VALUE(LEFT(E19,FIND("º",SUBSTITUTE(E19,"°","º"))-1)),""))))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18" t="n">
        <v>45775</v>
      </c>
      <c r="G20" s="118" t="n">
        <v>45785</v>
      </c>
      <c r="H20" s="118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IF(E20="","",IF(LEFT(E20,7)="SUBSOLO",-1,IF(LEFT(E20,6)="TÉRREO",0,IFERROR(VALUE(LEFT(E20,FIND("º",SUBSTITUTE(E20,"°","º"))-1)),""))))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18" t="n">
        <v>45775</v>
      </c>
      <c r="G21" s="118" t="n">
        <v>45775</v>
      </c>
      <c r="H21" s="118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IF(E21="","",IF(LEFT(E21,7)="SUBSOLO",-1,IF(LEFT(E21,6)="TÉRREO",0,IFERROR(VALUE(LEFT(E21,FIND("º",SUBSTITUTE(E21,"°","º"))-1)),""))))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18" t="n">
        <v>45776</v>
      </c>
      <c r="G22" s="118" t="n">
        <v>45776</v>
      </c>
      <c r="H22" s="118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IF(E22="","",IF(LEFT(E22,7)="SUBSOLO",-1,IF(LEFT(E22,6)="TÉRREO",0,IFERROR(VALUE(LEFT(E22,FIND("º",SUBSTITUTE(E22,"°","º"))-1)),""))))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18" t="n">
        <v>45776</v>
      </c>
      <c r="G23" s="118" t="n">
        <v>45777</v>
      </c>
      <c r="H23" s="118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IF(E23="","",IF(LEFT(E23,7)="SUBSOLO",-1,IF(LEFT(E23,6)="TÉRREO",0,IFERROR(VALUE(LEFT(E23,FIND("º",SUBSTITUTE(E23,"°","º"))-1)),""))))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18" t="n">
        <v>45779</v>
      </c>
      <c r="G24" s="118" t="n">
        <v>45782</v>
      </c>
      <c r="H24" s="118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IF(E24="","",IF(LEFT(E24,7)="SUBSOLO",-1,IF(LEFT(E24,6)="TÉRREO",0,IFERROR(VALUE(LEFT(E24,FIND("º",SUBSTITUTE(E24,"°","º"))-1)),""))))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18" t="n">
        <v>45783</v>
      </c>
      <c r="G25" s="118" t="n">
        <v>45783</v>
      </c>
      <c r="H25" s="118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IF(E25="","",IF(LEFT(E25,7)="SUBSOLO",-1,IF(LEFT(E25,6)="TÉRREO",0,IFERROR(VALUE(LEFT(E25,FIND("º",SUBSTITUTE(E25,"°","º"))-1)),""))))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18" t="n">
        <v>45784</v>
      </c>
      <c r="G26" s="118" t="n">
        <v>45785</v>
      </c>
      <c r="H26" s="118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IF(E26="","",IF(LEFT(E26,7)="SUBSOLO",-1,IF(LEFT(E26,6)="TÉRREO",0,IFERROR(VALUE(LEFT(E26,FIND("º",SUBSTITUTE(E26,"°","º"))-1)),""))))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18" t="n">
        <v>45775</v>
      </c>
      <c r="G27" s="118" t="n">
        <v>45779</v>
      </c>
      <c r="H27" s="118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IF(E27="","",IF(LEFT(E27,7)="SUBSOLO",-1,IF(LEFT(E27,6)="TÉRREO",0,IFERROR(VALUE(LEFT(E27,FIND("º",SUBSTITUTE(E27,"°","º"))-1)),""))))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18" t="n">
        <v>45775</v>
      </c>
      <c r="G28" s="118" t="n">
        <v>45779</v>
      </c>
      <c r="H28" s="118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IF(E28="","",IF(LEFT(E28,7)="SUBSOLO",-1,IF(LEFT(E28,6)="TÉRREO",0,IFERROR(VALUE(LEFT(E28,FIND("º",SUBSTITUTE(E28,"°","º"))-1)),""))))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18" t="n">
        <v>45775</v>
      </c>
      <c r="G29" s="118" t="n">
        <v>45785</v>
      </c>
      <c r="H29" s="118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IF(E29="","",IF(LEFT(E29,7)="SUBSOLO",-1,IF(LEFT(E29,6)="TÉRREO",0,IFERROR(VALUE(LEFT(E29,FIND("º",SUBSTITUTE(E29,"°","º"))-1)),""))))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18" t="n">
        <v>45775</v>
      </c>
      <c r="G30" s="118" t="n">
        <v>45777</v>
      </c>
      <c r="H30" s="118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IF(E30="","",IF(LEFT(E30,7)="SUBSOLO",-1,IF(LEFT(E30,6)="TÉRREO",0,IFERROR(VALUE(LEFT(E30,FIND("º",SUBSTITUTE(E30,"°","º"))-1)),""))))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18" t="n">
        <v>45782</v>
      </c>
      <c r="G31" s="118" t="n">
        <v>45785</v>
      </c>
      <c r="H31" s="118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IF(E31="","",IF(LEFT(E31,7)="SUBSOLO",-1,IF(LEFT(E31,6)="TÉRREO",0,IFERROR(VALUE(LEFT(E31,FIND("º",SUBSTITUTE(E31,"°","º"))-1)),""))))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18" t="n">
        <v>45775</v>
      </c>
      <c r="G32" s="118" t="n">
        <v>45793</v>
      </c>
      <c r="H32" s="118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IF(E32="","",IF(LEFT(E32,7)="SUBSOLO",-1,IF(LEFT(E32,6)="TÉRREO",0,IFERROR(VALUE(LEFT(E32,FIND("º",SUBSTITUTE(E32,"°","º"))-1)),""))))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18" t="n">
        <v>45775</v>
      </c>
      <c r="G33" s="118" t="n">
        <v>45779</v>
      </c>
      <c r="H33" s="118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IF(E33="","",IF(LEFT(E33,7)="SUBSOLO",-1,IF(LEFT(E33,6)="TÉRREO",0,IFERROR(VALUE(LEFT(E33,FIND("º",SUBSTITUTE(E33,"°","º"))-1)),""))))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18" t="n">
        <v>45782</v>
      </c>
      <c r="G34" s="118" t="n">
        <v>45786</v>
      </c>
      <c r="H34" s="118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IF(E34="","",IF(LEFT(E34,7)="SUBSOLO",-1,IF(LEFT(E34,6)="TÉRREO",0,IFERROR(VALUE(LEFT(E34,FIND("º",SUBSTITUTE(E34,"°","º"))-1)),""))))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18" t="n">
        <v>45789</v>
      </c>
      <c r="G35" s="118" t="n">
        <v>45793</v>
      </c>
      <c r="H35" s="118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IF(E35="","",IF(LEFT(E35,7)="SUBSOLO",-1,IF(LEFT(E35,6)="TÉRREO",0,IFERROR(VALUE(LEFT(E35,FIND("º",SUBSTITUTE(E35,"°","º"))-1)),""))))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18" t="n">
        <v>45782</v>
      </c>
      <c r="G36" s="118" t="n">
        <v>45786</v>
      </c>
      <c r="H36" s="118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IF(E36="","",IF(LEFT(E36,7)="SUBSOLO",-1,IF(LEFT(E36,6)="TÉRREO",0,IFERROR(VALUE(LEFT(E36,FIND("º",SUBSTITUTE(E36,"°","º"))-1)),""))))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18" t="n">
        <v>45782</v>
      </c>
      <c r="G37" s="118" t="n">
        <v>45782</v>
      </c>
      <c r="H37" s="118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IF(E37="","",IF(LEFT(E37,7)="SUBSOLO",-1,IF(LEFT(E37,6)="TÉRREO",0,IFERROR(VALUE(LEFT(E37,FIND("º",SUBSTITUTE(E37,"°","º"))-1)),""))))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18" t="n">
        <v>45783</v>
      </c>
      <c r="G38" s="118" t="n">
        <v>45783</v>
      </c>
      <c r="H38" s="118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IF(E38="","",IF(LEFT(E38,7)="SUBSOLO",-1,IF(LEFT(E38,6)="TÉRREO",0,IFERROR(VALUE(LEFT(E38,FIND("º",SUBSTITUTE(E38,"°","º"))-1)),""))))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18" t="n">
        <v>45784</v>
      </c>
      <c r="G39" s="118" t="n">
        <v>45784</v>
      </c>
      <c r="H39" s="118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IF(E39="","",IF(LEFT(E39,7)="SUBSOLO",-1,IF(LEFT(E39,6)="TÉRREO",0,IFERROR(VALUE(LEFT(E39,FIND("º",SUBSTITUTE(E39,"°","º"))-1)),""))))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18" t="n">
        <v>45785</v>
      </c>
      <c r="G40" s="118" t="n">
        <v>45785</v>
      </c>
      <c r="H40" s="118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IF(E40="","",IF(LEFT(E40,7)="SUBSOLO",-1,IF(LEFT(E40,6)="TÉRREO",0,IFERROR(VALUE(LEFT(E40,FIND("º",SUBSTITUTE(E40,"°","º"))-1)),""))))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18" t="n">
        <v>45786</v>
      </c>
      <c r="G41" s="118" t="n">
        <v>45786</v>
      </c>
      <c r="H41" s="118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IF(E41="","",IF(LEFT(E41,7)="SUBSOLO",-1,IF(LEFT(E41,6)="TÉRREO",0,IFERROR(VALUE(LEFT(E41,FIND("º",SUBSTITUTE(E41,"°","º"))-1)),""))))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18" t="n">
        <v>45782</v>
      </c>
      <c r="G42" s="118" t="n">
        <v>45804</v>
      </c>
      <c r="H42" s="118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IF(E42="","",IF(LEFT(E42,7)="SUBSOLO",-1,IF(LEFT(E42,6)="TÉRREO",0,IFERROR(VALUE(LEFT(E42,FIND("º",SUBSTITUTE(E42,"°","º"))-1)),""))))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18" t="n">
        <v>45782</v>
      </c>
      <c r="G43" s="118" t="n">
        <v>45784</v>
      </c>
      <c r="H43" s="118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IF(E43="","",IF(LEFT(E43,7)="SUBSOLO",-1,IF(LEFT(E43,6)="TÉRREO",0,IFERROR(VALUE(LEFT(E43,FIND("º",SUBSTITUTE(E43,"°","º"))-1)),""))))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18" t="n">
        <v>45789</v>
      </c>
      <c r="G44" s="118" t="n">
        <v>45790</v>
      </c>
      <c r="H44" s="118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IF(E44="","",IF(LEFT(E44,7)="SUBSOLO",-1,IF(LEFT(E44,6)="TÉRREO",0,IFERROR(VALUE(LEFT(E44,FIND("º",SUBSTITUTE(E44,"°","º"))-1)),""))))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18" t="n">
        <v>45803</v>
      </c>
      <c r="G45" s="118" t="n">
        <v>45804</v>
      </c>
      <c r="H45" s="118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IF(E45="","",IF(LEFT(E45,7)="SUBSOLO",-1,IF(LEFT(E45,6)="TÉRREO",0,IFERROR(VALUE(LEFT(E45,FIND("º",SUBSTITUTE(E45,"°","º"))-1)),""))))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18" t="n">
        <v>45791</v>
      </c>
      <c r="G46" s="118" t="n">
        <v>45912</v>
      </c>
      <c r="H46" s="118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IF(E46="","",IF(LEFT(E46,7)="SUBSOLO",-1,IF(LEFT(E46,6)="TÉRREO",0,IFERROR(VALUE(LEFT(E46,FIND("º",SUBSTITUTE(E46,"°","º"))-1)),""))))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18" t="n">
        <v>45796</v>
      </c>
      <c r="G47" s="118" t="n">
        <v>45854</v>
      </c>
      <c r="H47" s="118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IF(E47="","",IF(LEFT(E47,7)="SUBSOLO",-1,IF(LEFT(E47,6)="TÉRREO",0,IFERROR(VALUE(LEFT(E47,FIND("º",SUBSTITUTE(E47,"°","º"))-1)),""))))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18" t="n">
        <v>45796</v>
      </c>
      <c r="G48" s="118" t="n">
        <v>45814</v>
      </c>
      <c r="H48" s="118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IF(E48="","",IF(LEFT(E48,7)="SUBSOLO",-1,IF(LEFT(E48,6)="TÉRREO",0,IFERROR(VALUE(LEFT(E48,FIND("º",SUBSTITUTE(E48,"°","º"))-1)),""))))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18" t="n">
        <v>45803</v>
      </c>
      <c r="G49" s="118" t="n">
        <v>45814</v>
      </c>
      <c r="H49" s="118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IF(E49="","",IF(LEFT(E49,7)="SUBSOLO",-1,IF(LEFT(E49,6)="TÉRREO",0,IFERROR(VALUE(LEFT(E49,FIND("º",SUBSTITUTE(E49,"°","º"))-1)),""))))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18" t="n">
        <v>45805</v>
      </c>
      <c r="G50" s="118" t="n">
        <v>45821</v>
      </c>
      <c r="H50" s="118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IF(E50="","",IF(LEFT(E50,7)="SUBSOLO",-1,IF(LEFT(E50,6)="TÉRREO",0,IFERROR(VALUE(LEFT(E50,FIND("º",SUBSTITUTE(E50,"°","º"))-1)),""))))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18" t="n">
        <v>45796</v>
      </c>
      <c r="G51" s="118" t="n">
        <v>45817</v>
      </c>
      <c r="H51" s="118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IF(E51="","",IF(LEFT(E51,7)="SUBSOLO",-1,IF(LEFT(E51,6)="TÉRREO",0,IFERROR(VALUE(LEFT(E51,FIND("º",SUBSTITUTE(E51,"°","º"))-1)),""))))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18" t="n">
        <v>45817</v>
      </c>
      <c r="G52" s="118" t="n">
        <v>45835</v>
      </c>
      <c r="H52" s="118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IF(E52="","",IF(LEFT(E52,7)="SUBSOLO",-1,IF(LEFT(E52,6)="TÉRREO",0,IFERROR(VALUE(LEFT(E52,FIND("º",SUBSTITUTE(E52,"°","º"))-1)),""))))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18" t="n">
        <v>45838</v>
      </c>
      <c r="G53" s="118" t="n">
        <v>45838</v>
      </c>
      <c r="H53" s="118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IF(E53="","",IF(LEFT(E53,7)="SUBSOLO",-1,IF(LEFT(E53,6)="TÉRREO",0,IFERROR(VALUE(LEFT(E53,FIND("º",SUBSTITUTE(E53,"°","º"))-1)),""))))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18" t="n">
        <v>45839</v>
      </c>
      <c r="G54" s="118" t="n">
        <v>45839</v>
      </c>
      <c r="H54" s="118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IF(E54="","",IF(LEFT(E54,7)="SUBSOLO",-1,IF(LEFT(E54,6)="TÉRREO",0,IFERROR(VALUE(LEFT(E54,FIND("º",SUBSTITUTE(E54,"°","º"))-1)),""))))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18" t="n">
        <v>45819</v>
      </c>
      <c r="G55" s="118" t="n">
        <v>45821</v>
      </c>
      <c r="H55" s="118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IF(E55="","",IF(LEFT(E55,7)="SUBSOLO",-1,IF(LEFT(E55,6)="TÉRREO",0,IFERROR(VALUE(LEFT(E55,FIND("º",SUBSTITUTE(E55,"°","º"))-1)),""))))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18" t="n">
        <v>45824</v>
      </c>
      <c r="G56" s="118" t="n">
        <v>45824</v>
      </c>
      <c r="H56" s="118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IF(E56="","",IF(LEFT(E56,7)="SUBSOLO",-1,IF(LEFT(E56,6)="TÉRREO",0,IFERROR(VALUE(LEFT(E56,FIND("º",SUBSTITUTE(E56,"°","º"))-1)),""))))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18" t="n">
        <v>45825</v>
      </c>
      <c r="G57" s="118" t="n">
        <v>45825</v>
      </c>
      <c r="H57" s="118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IF(E57="","",IF(LEFT(E57,7)="SUBSOLO",-1,IF(LEFT(E57,6)="TÉRREO",0,IFERROR(VALUE(LEFT(E57,FIND("º",SUBSTITUTE(E57,"°","º"))-1)),""))))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18" t="n">
        <v>45825</v>
      </c>
      <c r="G58" s="118" t="n">
        <v>45826</v>
      </c>
      <c r="H58" s="118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IF(E58="","",IF(LEFT(E58,7)="SUBSOLO",-1,IF(LEFT(E58,6)="TÉRREO",0,IFERROR(VALUE(LEFT(E58,FIND("º",SUBSTITUTE(E58,"°","º"))-1)),""))))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18" t="n">
        <v>45840</v>
      </c>
      <c r="G59" s="118" t="n">
        <v>45841</v>
      </c>
      <c r="H59" s="118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IF(E59="","",IF(LEFT(E59,7)="SUBSOLO",-1,IF(LEFT(E59,6)="TÉRREO",0,IFERROR(VALUE(LEFT(E59,FIND("º",SUBSTITUTE(E59,"°","º"))-1)),""))))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18" t="n">
        <v>45845</v>
      </c>
      <c r="G60" s="118" t="n">
        <v>45845</v>
      </c>
      <c r="H60" s="118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IF(E60="","",IF(LEFT(E60,7)="SUBSOLO",-1,IF(LEFT(E60,6)="TÉRREO",0,IFERROR(VALUE(LEFT(E60,FIND("º",SUBSTITUTE(E60,"°","º"))-1)),""))))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18" t="n">
        <v>45854</v>
      </c>
      <c r="G61" s="118" t="n">
        <v>45854</v>
      </c>
      <c r="H61" s="118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IF(E61="","",IF(LEFT(E61,7)="SUBSOLO",-1,IF(LEFT(E61,6)="TÉRREO",0,IFERROR(VALUE(LEFT(E61,FIND("º",SUBSTITUTE(E61,"°","º"))-1)),""))))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18" t="n">
        <v>45796</v>
      </c>
      <c r="G62" s="118" t="n">
        <v>45854</v>
      </c>
      <c r="H62" s="118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IF(E62="","",IF(LEFT(E62,7)="SUBSOLO",-1,IF(LEFT(E62,6)="TÉRREO",0,IFERROR(VALUE(LEFT(E62,FIND("º",SUBSTITUTE(E62,"°","º"))-1)),""))))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18" t="n">
        <v>45810</v>
      </c>
      <c r="G63" s="118" t="n">
        <v>45866</v>
      </c>
      <c r="H63" s="118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IF(E63="","",IF(LEFT(E63,7)="SUBSOLO",-1,IF(LEFT(E63,6)="TÉRREO",0,IFERROR(VALUE(LEFT(E63,FIND("º",SUBSTITUTE(E63,"°","º"))-1)),""))))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18" t="n">
        <v>45866</v>
      </c>
      <c r="G64" s="118" t="n">
        <v>45866</v>
      </c>
      <c r="H64" s="118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IF(E64="","",IF(LEFT(E64,7)="SUBSOLO",-1,IF(LEFT(E64,6)="TÉRREO",0,IFERROR(VALUE(LEFT(E64,FIND("º",SUBSTITUTE(E64,"°","º"))-1)),""))))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18" t="n">
        <v>45810</v>
      </c>
      <c r="G65" s="118" t="n">
        <v>45811</v>
      </c>
      <c r="H65" s="118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IF(E65="","",IF(LEFT(E65,7)="SUBSOLO",-1,IF(LEFT(E65,6)="TÉRREO",0,IFERROR(VALUE(LEFT(E65,FIND("º",SUBSTITUTE(E65,"°","º"))-1)),""))))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18" t="n">
        <v>45812</v>
      </c>
      <c r="G66" s="118" t="n">
        <v>45812</v>
      </c>
      <c r="H66" s="118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IF(E66="","",IF(LEFT(E66,7)="SUBSOLO",-1,IF(LEFT(E66,6)="TÉRREO",0,IFERROR(VALUE(LEFT(E66,FIND("º",SUBSTITUTE(E66,"°","º"))-1)),""))))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18" t="n">
        <v>45810</v>
      </c>
      <c r="G67" s="118" t="n">
        <v>45848</v>
      </c>
      <c r="H67" s="118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IF(E67="","",IF(LEFT(E67,7)="SUBSOLO",-1,IF(LEFT(E67,6)="TÉRREO",0,IFERROR(VALUE(LEFT(E67,FIND("º",SUBSTITUTE(E67,"°","º"))-1)),""))))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18" t="n">
        <v>45810</v>
      </c>
      <c r="G68" s="118" t="n">
        <v>45814</v>
      </c>
      <c r="H68" s="118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IF(E68="","",IF(LEFT(E68,7)="SUBSOLO",-1,IF(LEFT(E68,6)="TÉRREO",0,IFERROR(VALUE(LEFT(E68,FIND("º",SUBSTITUTE(E68,"°","º"))-1)),""))))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18" t="n">
        <v>45810</v>
      </c>
      <c r="G69" s="118" t="n">
        <v>45814</v>
      </c>
      <c r="H69" s="118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IF(E69="","",IF(LEFT(E69,7)="SUBSOLO",-1,IF(LEFT(E69,6)="TÉRREO",0,IFERROR(VALUE(LEFT(E69,FIND("º",SUBSTITUTE(E69,"°","º"))-1)),""))))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18" t="n">
        <v>45817</v>
      </c>
      <c r="G70" s="118" t="n">
        <v>45821</v>
      </c>
      <c r="H70" s="118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IF(E70="","",IF(LEFT(E70,7)="SUBSOLO",-1,IF(LEFT(E70,6)="TÉRREO",0,IFERROR(VALUE(LEFT(E70,FIND("º",SUBSTITUTE(E70,"°","º"))-1)),""))))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18" t="n">
        <v>45817</v>
      </c>
      <c r="G71" s="118" t="n">
        <v>45821</v>
      </c>
      <c r="H71" s="118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IF(E71="","",IF(LEFT(E71,7)="SUBSOLO",-1,IF(LEFT(E71,6)="TÉRREO",0,IFERROR(VALUE(LEFT(E71,FIND("º",SUBSTITUTE(E71,"°","º"))-1)),""))))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18" t="n">
        <v>45824</v>
      </c>
      <c r="G72" s="118" t="n">
        <v>45831</v>
      </c>
      <c r="H72" s="118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IF(E72="","",IF(LEFT(E72,7)="SUBSOLO",-1,IF(LEFT(E72,6)="TÉRREO",0,IFERROR(VALUE(LEFT(E72,FIND("º",SUBSTITUTE(E72,"°","º"))-1)),""))))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18" t="n">
        <v>45824</v>
      </c>
      <c r="G73" s="118" t="n">
        <v>45834</v>
      </c>
      <c r="H73" s="118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IF(E73="","",IF(LEFT(E73,7)="SUBSOLO",-1,IF(LEFT(E73,6)="TÉRREO",0,IFERROR(VALUE(LEFT(E73,FIND("º",SUBSTITUTE(E73,"°","º"))-1)),""))))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18" t="n">
        <v>45810</v>
      </c>
      <c r="G74" s="118" t="n">
        <v>45814</v>
      </c>
      <c r="H74" s="118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IF(E74="","",IF(LEFT(E74,7)="SUBSOLO",-1,IF(LEFT(E74,6)="TÉRREO",0,IFERROR(VALUE(LEFT(E74,FIND("º",SUBSTITUTE(E74,"°","º"))-1)),""))))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18" t="n">
        <v>45810</v>
      </c>
      <c r="G75" s="118" t="n">
        <v>45814</v>
      </c>
      <c r="H75" s="118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IF(E75="","",IF(LEFT(E75,7)="SUBSOLO",-1,IF(LEFT(E75,6)="TÉRREO",0,IFERROR(VALUE(LEFT(E75,FIND("º",SUBSTITUTE(E75,"°","º"))-1)),""))))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18" t="n">
        <v>45817</v>
      </c>
      <c r="G76" s="118" t="n">
        <v>45821</v>
      </c>
      <c r="H76" s="118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IF(E76="","",IF(LEFT(E76,7)="SUBSOLO",-1,IF(LEFT(E76,6)="TÉRREO",0,IFERROR(VALUE(LEFT(E76,FIND("º",SUBSTITUTE(E76,"°","º"))-1)),""))))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18" t="n">
        <v>45817</v>
      </c>
      <c r="G77" s="118" t="n">
        <v>45821</v>
      </c>
      <c r="H77" s="118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IF(E77="","",IF(LEFT(E77,7)="SUBSOLO",-1,IF(LEFT(E77,6)="TÉRREO",0,IFERROR(VALUE(LEFT(E77,FIND("º",SUBSTITUTE(E77,"°","º"))-1)),""))))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18" t="n">
        <v>45834</v>
      </c>
      <c r="G78" s="118" t="n">
        <v>45835</v>
      </c>
      <c r="H78" s="118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IF(E78="","",IF(LEFT(E78,7)="SUBSOLO",-1,IF(LEFT(E78,6)="TÉRREO",0,IFERROR(VALUE(LEFT(E78,FIND("º",SUBSTITUTE(E78,"°","º"))-1)),""))))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18" t="n">
        <v>45811</v>
      </c>
      <c r="G79" s="118" t="n">
        <v>45814</v>
      </c>
      <c r="H79" s="118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IF(E79="","",IF(LEFT(E79,7)="SUBSOLO",-1,IF(LEFT(E79,6)="TÉRREO",0,IFERROR(VALUE(LEFT(E79,FIND("º",SUBSTITUTE(E79,"°","º"))-1)),""))))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18" t="n">
        <v>45812</v>
      </c>
      <c r="G80" s="118" t="n">
        <v>45818</v>
      </c>
      <c r="H80" s="118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IF(E80="","",IF(LEFT(E80,7)="SUBSOLO",-1,IF(LEFT(E80,6)="TÉRREO",0,IFERROR(VALUE(LEFT(E80,FIND("º",SUBSTITUTE(E80,"°","º"))-1)),""))))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18" t="n">
        <v>45818</v>
      </c>
      <c r="G81" s="118" t="n">
        <v>45824</v>
      </c>
      <c r="H81" s="118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IF(E81="","",IF(LEFT(E81,7)="SUBSOLO",-1,IF(LEFT(E81,6)="TÉRREO",0,IFERROR(VALUE(LEFT(E81,FIND("º",SUBSTITUTE(E81,"°","º"))-1)),""))))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18" t="n">
        <v>45819</v>
      </c>
      <c r="G82" s="118" t="n">
        <v>45825</v>
      </c>
      <c r="H82" s="118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IF(E82="","",IF(LEFT(E82,7)="SUBSOLO",-1,IF(LEFT(E82,6)="TÉRREO",0,IFERROR(VALUE(LEFT(E82,FIND("º",SUBSTITUTE(E82,"°","º"))-1)),""))))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18" t="n">
        <v>45828</v>
      </c>
      <c r="G83" s="118" t="n">
        <v>45832</v>
      </c>
      <c r="H83" s="118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IF(E83="","",IF(LEFT(E83,7)="SUBSOLO",-1,IF(LEFT(E83,6)="TÉRREO",0,IFERROR(VALUE(LEFT(E83,FIND("º",SUBSTITUTE(E83,"°","º"))-1)),""))))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18" t="n">
        <v>45835</v>
      </c>
      <c r="G84" s="118" t="n">
        <v>45835</v>
      </c>
      <c r="H84" s="118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IF(E84="","",IF(LEFT(E84,7)="SUBSOLO",-1,IF(LEFT(E84,6)="TÉRREO",0,IFERROR(VALUE(LEFT(E84,FIND("º",SUBSTITUTE(E84,"°","º"))-1)),""))))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18" t="n">
        <v>45848</v>
      </c>
      <c r="G85" s="118" t="n">
        <v>45848</v>
      </c>
      <c r="H85" s="118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IF(E85="","",IF(LEFT(E85,7)="SUBSOLO",-1,IF(LEFT(E85,6)="TÉRREO",0,IFERROR(VALUE(LEFT(E85,FIND("º",SUBSTITUTE(E85,"°","º"))-1)),""))))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18" t="n">
        <v>45838</v>
      </c>
      <c r="G86" s="118" t="n">
        <v>45847</v>
      </c>
      <c r="H86" s="118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IF(E86="","",IF(LEFT(E86,7)="SUBSOLO",-1,IF(LEFT(E86,6)="TÉRREO",0,IFERROR(VALUE(LEFT(E86,FIND("º",SUBSTITUTE(E86,"°","º"))-1)),""))))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18" t="n">
        <v>45833</v>
      </c>
      <c r="G87" s="118" t="n">
        <v>45833</v>
      </c>
      <c r="H87" s="118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IF(E87="","",IF(LEFT(E87,7)="SUBSOLO",-1,IF(LEFT(E87,6)="TÉRREO",0,IFERROR(VALUE(LEFT(E87,FIND("º",SUBSTITUTE(E87,"°","º"))-1)),""))))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18" t="n">
        <v>45855</v>
      </c>
      <c r="G88" s="118" t="n">
        <v>45905</v>
      </c>
      <c r="H88" s="118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IF(E88="","",IF(LEFT(E88,7)="SUBSOLO",-1,IF(LEFT(E88,6)="TÉRREO",0,IFERROR(VALUE(LEFT(E88,FIND("º",SUBSTITUTE(E88,"°","º"))-1)),""))))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18" t="n">
        <v>45855</v>
      </c>
      <c r="G89" s="118" t="n">
        <v>45876</v>
      </c>
      <c r="H89" s="118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IF(E89="","",IF(LEFT(E89,7)="SUBSOLO",-1,IF(LEFT(E89,6)="TÉRREO",0,IFERROR(VALUE(LEFT(E89,FIND("º",SUBSTITUTE(E89,"°","º"))-1)),""))))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18" t="n">
        <v>45870</v>
      </c>
      <c r="G90" s="118" t="n">
        <v>45870</v>
      </c>
      <c r="H90" s="118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IF(E90="","",IF(LEFT(E90,7)="SUBSOLO",-1,IF(LEFT(E90,6)="TÉRREO",0,IFERROR(VALUE(LEFT(E90,FIND("º",SUBSTITUTE(E90,"°","º"))-1)),""))))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18" t="n">
        <v>45873</v>
      </c>
      <c r="G91" s="118" t="n">
        <v>45875</v>
      </c>
      <c r="H91" s="118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IF(E91="","",IF(LEFT(E91,7)="SUBSOLO",-1,IF(LEFT(E91,6)="TÉRREO",0,IFERROR(VALUE(LEFT(E91,FIND("º",SUBSTITUTE(E91,"°","º"))-1)),""))))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18" t="n">
        <v>45877</v>
      </c>
      <c r="G92" s="118" t="n">
        <v>45877</v>
      </c>
      <c r="H92" s="118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IF(E92="","",IF(LEFT(E92,7)="SUBSOLO",-1,IF(LEFT(E92,6)="TÉRREO",0,IFERROR(VALUE(LEFT(E92,FIND("º",SUBSTITUTE(E92,"°","º"))-1)),""))))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18" t="n">
        <v>45880</v>
      </c>
      <c r="G93" s="118" t="n">
        <v>45880</v>
      </c>
      <c r="H93" s="118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IF(E93="","",IF(LEFT(E93,7)="SUBSOLO",-1,IF(LEFT(E93,6)="TÉRREO",0,IFERROR(VALUE(LEFT(E93,FIND("º",SUBSTITUTE(E93,"°","º"))-1)),""))))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18" t="n">
        <v>45881</v>
      </c>
      <c r="G94" s="118" t="n">
        <v>45881</v>
      </c>
      <c r="H94" s="118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IF(E94="","",IF(LEFT(E94,7)="SUBSOLO",-1,IF(LEFT(E94,6)="TÉRREO",0,IFERROR(VALUE(LEFT(E94,FIND("º",SUBSTITUTE(E94,"°","º"))-1)),""))))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18" t="n">
        <v>45890</v>
      </c>
      <c r="G95" s="118" t="n">
        <v>45890</v>
      </c>
      <c r="H95" s="118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IF(E95="","",IF(LEFT(E95,7)="SUBSOLO",-1,IF(LEFT(E95,6)="TÉRREO",0,IFERROR(VALUE(LEFT(E95,FIND("º",SUBSTITUTE(E95,"°","º"))-1)),""))))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18" t="n">
        <v>45855</v>
      </c>
      <c r="G96" s="118" t="n">
        <v>45877</v>
      </c>
      <c r="H96" s="118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IF(E96="","",IF(LEFT(E96,7)="SUBSOLO",-1,IF(LEFT(E96,6)="TÉRREO",0,IFERROR(VALUE(LEFT(E96,FIND("º",SUBSTITUTE(E96,"°","º"))-1)),""))))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18" t="n">
        <v>45866</v>
      </c>
      <c r="G97" s="118" t="n">
        <v>45880</v>
      </c>
      <c r="H97" s="118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IF(E97="","",IF(LEFT(E97,7)="SUBSOLO",-1,IF(LEFT(E97,6)="TÉRREO",0,IFERROR(VALUE(LEFT(E97,FIND("º",SUBSTITUTE(E97,"°","º"))-1)),""))))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18" t="n">
        <v>45876</v>
      </c>
      <c r="G98" s="118" t="n">
        <v>45877</v>
      </c>
      <c r="H98" s="118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IF(E98="","",IF(LEFT(E98,7)="SUBSOLO",-1,IF(LEFT(E98,6)="TÉRREO",0,IFERROR(VALUE(LEFT(E98,FIND("º",SUBSTITUTE(E98,"°","º"))-1)),""))))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18" t="n">
        <v>45881</v>
      </c>
      <c r="G99" s="118" t="n">
        <v>45881</v>
      </c>
      <c r="H99" s="118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IF(E99="","",IF(LEFT(E99,7)="SUBSOLO",-1,IF(LEFT(E99,6)="TÉRREO",0,IFERROR(VALUE(LEFT(E99,FIND("º",SUBSTITUTE(E99,"°","º"))-1)),""))))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18" t="n">
        <v>45882</v>
      </c>
      <c r="G100" s="118" t="n">
        <v>45884</v>
      </c>
      <c r="H100" s="118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18" t="n">
        <v>45887</v>
      </c>
      <c r="G101" s="118" t="n">
        <v>45887</v>
      </c>
      <c r="H101" s="118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18" t="n">
        <v>45905</v>
      </c>
      <c r="G102" s="118" t="n">
        <v>45905</v>
      </c>
      <c r="H102" s="118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18" t="n">
        <v>45870</v>
      </c>
      <c r="G103" s="118" t="n">
        <v>45882</v>
      </c>
      <c r="H103" s="118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18" t="n">
        <v>45873</v>
      </c>
      <c r="G104" s="118" t="n">
        <v>45884</v>
      </c>
      <c r="H104" s="118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18" t="n">
        <v>45887</v>
      </c>
      <c r="G105" s="118" t="n">
        <v>45887</v>
      </c>
      <c r="H105" s="118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18" t="n">
        <v>45888</v>
      </c>
      <c r="G106" s="118" t="n">
        <v>45889</v>
      </c>
      <c r="H106" s="118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18" t="n">
        <v>45890</v>
      </c>
      <c r="G107" s="118" t="n">
        <v>45890</v>
      </c>
      <c r="H107" s="118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18" t="n">
        <v>45873</v>
      </c>
      <c r="G108" s="118" t="n">
        <v>45887</v>
      </c>
      <c r="H108" s="118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18" t="n">
        <v>45882</v>
      </c>
      <c r="G109" s="118" t="n">
        <v>45891</v>
      </c>
      <c r="H109" s="118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18" t="n">
        <v>45894</v>
      </c>
      <c r="G110" s="118" t="n">
        <v>45894</v>
      </c>
      <c r="H110" s="118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18" t="n">
        <v>45895</v>
      </c>
      <c r="G111" s="118" t="n">
        <v>45895</v>
      </c>
      <c r="H111" s="118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18" t="n">
        <v>45896</v>
      </c>
      <c r="G112" s="118" t="n">
        <v>45896</v>
      </c>
      <c r="H112" s="118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18" t="n">
        <v>45880</v>
      </c>
      <c r="G113" s="118" t="n">
        <v>45884</v>
      </c>
      <c r="H113" s="118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18" t="n">
        <v>45887</v>
      </c>
      <c r="G114" s="118" t="n">
        <v>45887</v>
      </c>
      <c r="H114" s="118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18" t="n">
        <v>45888</v>
      </c>
      <c r="G115" s="118" t="n">
        <v>45890</v>
      </c>
      <c r="H115" s="118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18" t="n">
        <v>45891</v>
      </c>
      <c r="G116" s="118" t="n">
        <v>45895</v>
      </c>
      <c r="H116" s="118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18" t="n">
        <v>45896</v>
      </c>
      <c r="G117" s="118" t="n">
        <v>45896</v>
      </c>
      <c r="H117" s="118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18" t="n">
        <v>45855</v>
      </c>
      <c r="G118" s="118" t="n">
        <v>45896</v>
      </c>
      <c r="H118" s="118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18" t="n">
        <v>45860</v>
      </c>
      <c r="G119" s="118" t="n">
        <v>45863</v>
      </c>
      <c r="H119" s="118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18" t="n">
        <v>45862</v>
      </c>
      <c r="G120" s="118" t="n">
        <v>45896</v>
      </c>
      <c r="H120" s="118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18" t="n">
        <v>45862</v>
      </c>
      <c r="G121" s="118" t="n">
        <v>45862</v>
      </c>
      <c r="H121" s="118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18" t="n">
        <v>45862</v>
      </c>
      <c r="G122" s="118" t="n">
        <v>45862</v>
      </c>
      <c r="H122" s="118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18" t="n">
        <v>45863</v>
      </c>
      <c r="G123" s="118" t="n">
        <v>45863</v>
      </c>
      <c r="H123" s="118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18" t="n">
        <v>45863</v>
      </c>
      <c r="G124" s="118" t="n">
        <v>45869</v>
      </c>
      <c r="H124" s="118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18" t="n">
        <v>45870</v>
      </c>
      <c r="G125" s="118" t="n">
        <v>45870</v>
      </c>
      <c r="H125" s="118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18" t="n">
        <v>45866</v>
      </c>
      <c r="G126" s="118" t="n">
        <v>45867</v>
      </c>
      <c r="H126" s="118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18" t="n">
        <v>45868</v>
      </c>
      <c r="G127" s="118" t="n">
        <v>45869</v>
      </c>
      <c r="H127" s="118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18" t="n">
        <v>45870</v>
      </c>
      <c r="G128" s="118" t="n">
        <v>45870</v>
      </c>
      <c r="H128" s="118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18" t="n">
        <v>45870</v>
      </c>
      <c r="G129" s="118" t="n">
        <v>45877</v>
      </c>
      <c r="H129" s="118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18" t="n">
        <v>45880</v>
      </c>
      <c r="G130" s="118" t="n">
        <v>45880</v>
      </c>
      <c r="H130" s="118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18" t="n">
        <v>45870</v>
      </c>
      <c r="G131" s="118" t="n">
        <v>45873</v>
      </c>
      <c r="H131" s="118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18" t="n">
        <v>45874</v>
      </c>
      <c r="G132" s="118" t="n">
        <v>45875</v>
      </c>
      <c r="H132" s="118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18" t="n">
        <v>45876</v>
      </c>
      <c r="G133" s="118" t="n">
        <v>45877</v>
      </c>
      <c r="H133" s="118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18" t="n">
        <v>45880</v>
      </c>
      <c r="G134" s="118" t="n">
        <v>45880</v>
      </c>
      <c r="H134" s="118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18" t="n">
        <v>45881</v>
      </c>
      <c r="G135" s="118" t="n">
        <v>45881</v>
      </c>
      <c r="H135" s="118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18" t="n">
        <v>45882</v>
      </c>
      <c r="G136" s="118" t="n">
        <v>45882</v>
      </c>
      <c r="H136" s="118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18" t="n">
        <v>45883</v>
      </c>
      <c r="G137" s="118" t="n">
        <v>45883</v>
      </c>
      <c r="H137" s="118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18" t="n">
        <v>45884</v>
      </c>
      <c r="G138" s="118" t="n">
        <v>45884</v>
      </c>
      <c r="H138" s="118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18" t="n">
        <v>45887</v>
      </c>
      <c r="G139" s="118" t="n">
        <v>45887</v>
      </c>
      <c r="H139" s="118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18" t="n">
        <v>45888</v>
      </c>
      <c r="G140" s="118" t="n">
        <v>45888</v>
      </c>
      <c r="H140" s="118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18" t="n">
        <v>45889</v>
      </c>
      <c r="G141" s="118" t="n">
        <v>45889</v>
      </c>
      <c r="H141" s="118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18" t="n">
        <v>45877</v>
      </c>
      <c r="G142" s="118" t="n">
        <v>45877</v>
      </c>
      <c r="H142" s="118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18" t="n">
        <v>45880</v>
      </c>
      <c r="G143" s="118" t="n">
        <v>45883</v>
      </c>
      <c r="H143" s="118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18" t="n">
        <v>45884</v>
      </c>
      <c r="G144" s="118" t="n">
        <v>45887</v>
      </c>
      <c r="H144" s="118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18" t="n">
        <v>45888</v>
      </c>
      <c r="G145" s="118" t="n">
        <v>45888</v>
      </c>
      <c r="H145" s="118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18" t="n">
        <v>45889</v>
      </c>
      <c r="G146" s="118" t="n">
        <v>45895</v>
      </c>
      <c r="H146" s="118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18" t="n">
        <v>45896</v>
      </c>
      <c r="G147" s="118" t="n">
        <v>45896</v>
      </c>
      <c r="H147" s="118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18" t="n">
        <v>45870</v>
      </c>
      <c r="G148" s="118" t="n">
        <v>45933</v>
      </c>
      <c r="H148" s="118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18" t="n">
        <v>45870</v>
      </c>
      <c r="G149" s="118" t="n">
        <v>45877</v>
      </c>
      <c r="H149" s="118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18" t="n">
        <v>45880</v>
      </c>
      <c r="G150" s="118" t="n">
        <v>45884</v>
      </c>
      <c r="H150" s="118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18" t="n">
        <v>45887</v>
      </c>
      <c r="G151" s="118" t="n">
        <v>45891</v>
      </c>
      <c r="H151" s="118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18" t="n">
        <v>45894</v>
      </c>
      <c r="G152" s="118" t="n">
        <v>45933</v>
      </c>
      <c r="H152" s="118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18" t="n">
        <v>45888</v>
      </c>
      <c r="G153" s="118" t="n">
        <v>45940</v>
      </c>
      <c r="H153" s="118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18" t="n">
        <v>45888</v>
      </c>
      <c r="G154" s="118" t="n">
        <v>45890</v>
      </c>
      <c r="H154" s="118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18" t="n">
        <v>45888</v>
      </c>
      <c r="G155" s="118" t="n">
        <v>45912</v>
      </c>
      <c r="H155" s="118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18" t="n">
        <v>45889</v>
      </c>
      <c r="G156" s="118" t="n">
        <v>45912</v>
      </c>
      <c r="H156" s="118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18" t="n">
        <v>45903</v>
      </c>
      <c r="G157" s="118" t="n">
        <v>45903</v>
      </c>
      <c r="H157" s="118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18" t="n">
        <v>45912</v>
      </c>
      <c r="G158" s="118" t="n">
        <v>45912</v>
      </c>
      <c r="H158" s="118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18" t="n">
        <v>45918</v>
      </c>
      <c r="G159" s="118" t="n">
        <v>45918</v>
      </c>
      <c r="H159" s="118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18" t="n">
        <v>45898</v>
      </c>
      <c r="G160" s="118" t="n">
        <v>45918</v>
      </c>
      <c r="H160" s="118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18" t="n">
        <v>45908</v>
      </c>
      <c r="G161" s="118" t="n">
        <v>45925</v>
      </c>
      <c r="H161" s="118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18" t="n">
        <v>45918</v>
      </c>
      <c r="G162" s="118" t="n">
        <v>45918</v>
      </c>
      <c r="H162" s="118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18" t="n">
        <v>45922</v>
      </c>
      <c r="G163" s="118" t="n">
        <v>45923</v>
      </c>
      <c r="H163" s="118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18" t="n">
        <v>45924</v>
      </c>
      <c r="G164" s="118" t="n">
        <v>45924</v>
      </c>
      <c r="H164" s="118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18" t="n">
        <v>45925</v>
      </c>
      <c r="G165" s="118" t="n">
        <v>45930</v>
      </c>
      <c r="H165" s="118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18" t="n">
        <v>45931</v>
      </c>
      <c r="G166" s="118" t="n">
        <v>45931</v>
      </c>
      <c r="H166" s="118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18" t="n">
        <v>45940</v>
      </c>
      <c r="G167" s="118" t="n">
        <v>45940</v>
      </c>
      <c r="H167" s="118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18" t="n">
        <v>45888</v>
      </c>
      <c r="G168" s="118" t="n">
        <v>45940</v>
      </c>
      <c r="H168" s="118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18" t="n">
        <v>45901</v>
      </c>
      <c r="G169" s="118" t="n">
        <v>45912</v>
      </c>
      <c r="H169" s="118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18" t="n">
        <v>45901</v>
      </c>
      <c r="G170" s="118" t="n">
        <v>45911</v>
      </c>
      <c r="H170" s="118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18" t="n">
        <v>45901</v>
      </c>
      <c r="G171" s="118" t="n">
        <v>45911</v>
      </c>
      <c r="H171" s="118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18" t="n">
        <v>45908</v>
      </c>
      <c r="G172" s="118" t="n">
        <v>45910</v>
      </c>
      <c r="H172" s="118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18" t="n">
        <v>45912</v>
      </c>
      <c r="G173" s="118" t="n">
        <v>45912</v>
      </c>
      <c r="H173" s="118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18" t="n">
        <v>45901</v>
      </c>
      <c r="G174" s="118" t="n">
        <v>45912</v>
      </c>
      <c r="H174" s="118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18" t="n">
        <v>45901</v>
      </c>
      <c r="G175" s="118" t="n">
        <v>45904</v>
      </c>
      <c r="H175" s="118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18" t="n">
        <v>45901</v>
      </c>
      <c r="G176" s="118" t="n">
        <v>45903</v>
      </c>
      <c r="H176" s="118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18" t="n">
        <v>45905</v>
      </c>
      <c r="G177" s="118" t="n">
        <v>45905</v>
      </c>
      <c r="H177" s="118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18" t="n">
        <v>45901</v>
      </c>
      <c r="G178" s="118" t="n">
        <v>45905</v>
      </c>
      <c r="H178" s="118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18" t="n">
        <v>45908</v>
      </c>
      <c r="G179" s="118" t="n">
        <v>45911</v>
      </c>
      <c r="H179" s="118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18" t="n">
        <v>45912</v>
      </c>
      <c r="G180" s="118" t="n">
        <v>45912</v>
      </c>
      <c r="H180" s="118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18" t="n">
        <v>45901</v>
      </c>
      <c r="G181" s="118" t="n">
        <v>45945</v>
      </c>
      <c r="H181" s="118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18" t="n">
        <v>45901</v>
      </c>
      <c r="G182" s="118" t="n">
        <v>45905</v>
      </c>
      <c r="H182" s="118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18" t="n">
        <v>45908</v>
      </c>
      <c r="G183" s="118" t="n">
        <v>45912</v>
      </c>
      <c r="H183" s="118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18" t="n">
        <v>45915</v>
      </c>
      <c r="G184" s="118" t="n">
        <v>45919</v>
      </c>
      <c r="H184" s="118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18" t="n">
        <v>45922</v>
      </c>
      <c r="G185" s="118" t="n">
        <v>45924</v>
      </c>
      <c r="H185" s="118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18" t="n">
        <v>45908</v>
      </c>
      <c r="G186" s="118" t="n">
        <v>45909</v>
      </c>
      <c r="H186" s="118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18" t="n">
        <v>45912</v>
      </c>
      <c r="G187" s="118" t="n">
        <v>45912</v>
      </c>
      <c r="H187" s="118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18" t="n">
        <v>45910</v>
      </c>
      <c r="G188" s="118" t="n">
        <v>45915</v>
      </c>
      <c r="H188" s="118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18" t="n">
        <v>45918</v>
      </c>
      <c r="G189" s="118" t="n">
        <v>45918</v>
      </c>
      <c r="H189" s="118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18" t="n">
        <v>45923</v>
      </c>
      <c r="G190" s="118" t="n">
        <v>45926</v>
      </c>
      <c r="H190" s="118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18" t="n">
        <v>45929</v>
      </c>
      <c r="G191" s="118" t="n">
        <v>45929</v>
      </c>
      <c r="H191" s="118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18" t="n">
        <v>45925</v>
      </c>
      <c r="G192" s="118" t="n">
        <v>45925</v>
      </c>
      <c r="H192" s="118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18" t="n">
        <v>45929</v>
      </c>
      <c r="G193" s="118" t="n">
        <v>45929</v>
      </c>
      <c r="H193" s="118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18" t="n">
        <v>45915</v>
      </c>
      <c r="G194" s="118" t="n">
        <v>45938</v>
      </c>
      <c r="H194" s="118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18" t="n">
        <v>45925</v>
      </c>
      <c r="G195" s="118" t="n">
        <v>45931</v>
      </c>
      <c r="H195" s="118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18" t="n">
        <v>45932</v>
      </c>
      <c r="G196" s="118" t="n">
        <v>45938</v>
      </c>
      <c r="H196" s="118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18" t="n">
        <v>45939</v>
      </c>
      <c r="G197" s="118" t="n">
        <v>45939</v>
      </c>
      <c r="H197" s="118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18" t="n">
        <v>45940</v>
      </c>
      <c r="G198" s="118" t="n">
        <v>45940</v>
      </c>
      <c r="H198" s="118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18" t="n">
        <v>45943</v>
      </c>
      <c r="G199" s="118" t="n">
        <v>45943</v>
      </c>
      <c r="H199" s="118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18" t="n">
        <v>45944</v>
      </c>
      <c r="G200" s="118" t="n">
        <v>45944</v>
      </c>
      <c r="H200" s="118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18" t="n">
        <v>45945</v>
      </c>
      <c r="G201" s="118" t="n">
        <v>45945</v>
      </c>
      <c r="H201" s="118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18" t="n">
        <v>45915</v>
      </c>
      <c r="G202" s="118" t="n">
        <v>45989</v>
      </c>
      <c r="H202" s="118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18" t="n">
        <v>45915</v>
      </c>
      <c r="G203" s="118" t="n">
        <v>45965</v>
      </c>
      <c r="H203" s="118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18" t="n">
        <v>45915</v>
      </c>
      <c r="G204" s="118" t="n">
        <v>45923</v>
      </c>
      <c r="H204" s="118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18" t="n">
        <v>45966</v>
      </c>
      <c r="G205" s="118" t="n">
        <v>45989</v>
      </c>
      <c r="H205" s="118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18" t="n">
        <v>45924</v>
      </c>
      <c r="G206" s="118" t="n">
        <v>45964</v>
      </c>
      <c r="H206" s="118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18" t="n">
        <v>45932</v>
      </c>
      <c r="G207" s="118" t="n">
        <v>45972</v>
      </c>
      <c r="H207" s="118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18" t="n">
        <v>45915</v>
      </c>
      <c r="G208" s="118" t="n">
        <v>45945</v>
      </c>
      <c r="H208" s="118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18" t="n">
        <v>45915</v>
      </c>
      <c r="G209" s="118" t="n">
        <v>45922</v>
      </c>
      <c r="H209" s="118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18" t="n">
        <v>45922</v>
      </c>
      <c r="G210" s="118" t="n">
        <v>45929</v>
      </c>
      <c r="H210" s="118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18" t="n">
        <v>45923</v>
      </c>
      <c r="G211" s="118" t="n">
        <v>45930</v>
      </c>
      <c r="H211" s="118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18" t="n">
        <v>45931</v>
      </c>
      <c r="G212" s="118" t="n">
        <v>45931</v>
      </c>
      <c r="H212" s="118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18" t="n">
        <v>45932</v>
      </c>
      <c r="G213" s="118" t="n">
        <v>45940</v>
      </c>
      <c r="H213" s="118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18" t="n">
        <v>45933</v>
      </c>
      <c r="G214" s="118" t="n">
        <v>45943</v>
      </c>
      <c r="H214" s="118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18" t="n">
        <v>45940</v>
      </c>
      <c r="G215" s="118" t="n">
        <v>45943</v>
      </c>
      <c r="H215" s="118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18" t="n">
        <v>45943</v>
      </c>
      <c r="G216" s="118" t="n">
        <v>45944</v>
      </c>
      <c r="H216" s="118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18" t="n">
        <v>45945</v>
      </c>
      <c r="G217" s="118" t="n">
        <v>45945</v>
      </c>
      <c r="H217" s="118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18" t="n">
        <v>45937</v>
      </c>
      <c r="G218" s="118" t="n">
        <v>45967</v>
      </c>
      <c r="H218" s="118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18" t="n">
        <v>45937</v>
      </c>
      <c r="G219" s="118" t="n">
        <v>45943</v>
      </c>
      <c r="H219" s="118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18" t="n">
        <v>45944</v>
      </c>
      <c r="G220" s="118" t="n">
        <v>45950</v>
      </c>
      <c r="H220" s="118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18" t="n">
        <v>45951</v>
      </c>
      <c r="G221" s="118" t="n">
        <v>45958</v>
      </c>
      <c r="H221" s="118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18" t="n">
        <v>45952</v>
      </c>
      <c r="G222" s="118" t="n">
        <v>45960</v>
      </c>
      <c r="H222" s="118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18" t="n">
        <v>45957</v>
      </c>
      <c r="G223" s="118" t="n">
        <v>45964</v>
      </c>
      <c r="H223" s="118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18" t="n">
        <v>45965</v>
      </c>
      <c r="G224" s="118" t="n">
        <v>45965</v>
      </c>
      <c r="H224" s="118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18" t="n">
        <v>45966</v>
      </c>
      <c r="G225" s="118" t="n">
        <v>45966</v>
      </c>
      <c r="H225" s="118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18" t="n">
        <v>45967</v>
      </c>
      <c r="G226" s="118" t="n">
        <v>45967</v>
      </c>
      <c r="H226" s="118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18" t="n">
        <v>45937</v>
      </c>
      <c r="G227" s="118" t="n">
        <v>45967</v>
      </c>
      <c r="H227" s="118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18" t="n">
        <v>45946</v>
      </c>
      <c r="G228" s="118" t="n">
        <v>45989</v>
      </c>
      <c r="H228" s="118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18" t="n">
        <v>45946</v>
      </c>
      <c r="G229" s="118" t="n">
        <v>45957</v>
      </c>
      <c r="H229" s="118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18" t="n">
        <v>45957</v>
      </c>
      <c r="G230" s="118" t="n">
        <v>45966</v>
      </c>
      <c r="H230" s="118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18" t="n">
        <v>45958</v>
      </c>
      <c r="G231" s="118" t="n">
        <v>45968</v>
      </c>
      <c r="H231" s="118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18" t="n">
        <v>45971</v>
      </c>
      <c r="G232" s="118" t="n">
        <v>45971</v>
      </c>
      <c r="H232" s="118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18" t="n">
        <v>45972</v>
      </c>
      <c r="G233" s="118" t="n">
        <v>45981</v>
      </c>
      <c r="H233" s="118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18" t="n">
        <v>45973</v>
      </c>
      <c r="G234" s="118" t="n">
        <v>45982</v>
      </c>
      <c r="H234" s="118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18" t="n">
        <v>45981</v>
      </c>
      <c r="G235" s="118" t="n">
        <v>45985</v>
      </c>
      <c r="H235" s="118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18" t="n">
        <v>45985</v>
      </c>
      <c r="G236" s="118" t="n">
        <v>45987</v>
      </c>
      <c r="H236" s="118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18" t="n">
        <v>45988</v>
      </c>
      <c r="G237" s="118" t="n">
        <v>45989</v>
      </c>
      <c r="H237" s="118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18" t="n">
        <v>45964</v>
      </c>
      <c r="G238" s="118" t="n">
        <v>45989</v>
      </c>
      <c r="H238" s="118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18" t="n">
        <v>45964</v>
      </c>
      <c r="G239" s="118" t="n">
        <v>45982</v>
      </c>
      <c r="H239" s="118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18" t="n">
        <v>45985</v>
      </c>
      <c r="G240" s="118" t="n">
        <v>45989</v>
      </c>
      <c r="H240" s="118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18" t="n">
        <v>45964</v>
      </c>
      <c r="G241" s="118" t="n">
        <v>45989</v>
      </c>
      <c r="H241" s="118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18" t="n">
        <v>45972</v>
      </c>
      <c r="G242" s="118" t="n">
        <v>45972</v>
      </c>
      <c r="H242" s="118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18" t="n">
        <v>45964</v>
      </c>
      <c r="G243" s="118" t="n">
        <v>45968</v>
      </c>
      <c r="H243" s="118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18" t="n">
        <v>45971</v>
      </c>
      <c r="G244" s="118" t="n">
        <v>45986</v>
      </c>
      <c r="H244" s="118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18" t="n">
        <v>45964</v>
      </c>
      <c r="G245" s="118" t="n">
        <v>45975</v>
      </c>
      <c r="H245" s="118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18" t="n">
        <v>45978</v>
      </c>
      <c r="G246" s="118" t="n">
        <v>45988</v>
      </c>
      <c r="H246" s="118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18" t="n">
        <v>45980</v>
      </c>
      <c r="G247" s="118" t="n">
        <v>45980</v>
      </c>
      <c r="H247" s="118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18" t="n">
        <v>45989</v>
      </c>
      <c r="G248" s="118" t="n">
        <v>45989</v>
      </c>
      <c r="H248" s="118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18" t="n">
        <v>45964</v>
      </c>
      <c r="G249" s="118" t="n">
        <v>45968</v>
      </c>
      <c r="H249" s="118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18" t="n">
        <v>45971</v>
      </c>
      <c r="G250" s="118" t="n">
        <v>46059</v>
      </c>
      <c r="H250" s="118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18" t="n">
        <v>45971</v>
      </c>
      <c r="G251" s="118" t="n">
        <v>45989</v>
      </c>
      <c r="H251" s="118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18" t="n">
        <v>45992</v>
      </c>
      <c r="G252" s="118" t="n">
        <v>46059</v>
      </c>
      <c r="H252" s="118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18" t="n">
        <v>45971</v>
      </c>
      <c r="G253" s="118" t="n">
        <v>46006</v>
      </c>
      <c r="H253" s="118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18" t="n">
        <v>45971</v>
      </c>
      <c r="G254" s="118" t="n">
        <v>45973</v>
      </c>
      <c r="H254" s="118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18" t="n">
        <v>45971</v>
      </c>
      <c r="G255" s="118" t="n">
        <v>45979</v>
      </c>
      <c r="H255" s="118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18" t="n">
        <v>45971</v>
      </c>
      <c r="G256" s="118" t="n">
        <v>45971</v>
      </c>
      <c r="H256" s="118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18" t="n">
        <v>45971</v>
      </c>
      <c r="G257" s="118" t="n">
        <v>45971</v>
      </c>
      <c r="H257" s="118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18" t="n">
        <v>45971</v>
      </c>
      <c r="G258" s="118" t="n">
        <v>45989</v>
      </c>
      <c r="H258" s="118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18" t="n">
        <v>45971</v>
      </c>
      <c r="G259" s="118" t="n">
        <v>46003</v>
      </c>
      <c r="H259" s="118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18" t="n">
        <v>45971</v>
      </c>
      <c r="G260" s="118" t="n">
        <v>46003</v>
      </c>
      <c r="H260" s="118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18" t="n">
        <v>45996</v>
      </c>
      <c r="G261" s="118" t="n">
        <v>45996</v>
      </c>
      <c r="H261" s="118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18" t="n">
        <v>46001</v>
      </c>
      <c r="G262" s="118" t="n">
        <v>46001</v>
      </c>
      <c r="H262" s="118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18" t="n">
        <v>46001</v>
      </c>
      <c r="G263" s="118" t="n">
        <v>46001</v>
      </c>
      <c r="H263" s="118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18" t="n">
        <v>46006</v>
      </c>
      <c r="G264" s="118" t="n">
        <v>46006</v>
      </c>
      <c r="H264" s="118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18" t="n">
        <v>45994</v>
      </c>
      <c r="G265" s="118" t="n">
        <v>45995</v>
      </c>
      <c r="H265" s="118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18" t="n">
        <v>46002</v>
      </c>
      <c r="G266" s="118" t="n">
        <v>46003</v>
      </c>
      <c r="H266" s="118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18" t="n">
        <v>45988</v>
      </c>
      <c r="G267" s="118" t="n">
        <v>46000</v>
      </c>
      <c r="H267" s="118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18" t="n">
        <v>45995</v>
      </c>
      <c r="G268" s="118" t="n">
        <v>46006</v>
      </c>
      <c r="H268" s="118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18" t="n">
        <v>45999</v>
      </c>
      <c r="G269" s="118" t="n">
        <v>46001</v>
      </c>
      <c r="H269" s="118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18" t="n">
        <v>45971</v>
      </c>
      <c r="G270" s="118" t="n">
        <v>46008</v>
      </c>
      <c r="H270" s="118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18" t="n">
        <v>45978</v>
      </c>
      <c r="G271" s="118" t="n">
        <v>45989</v>
      </c>
      <c r="H271" s="118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18" t="n">
        <v>45978</v>
      </c>
      <c r="G272" s="118" t="n">
        <v>45989</v>
      </c>
      <c r="H272" s="118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18" t="n">
        <v>45987</v>
      </c>
      <c r="G273" s="118" t="n">
        <v>46010</v>
      </c>
      <c r="H273" s="118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18" t="n">
        <v>45987</v>
      </c>
      <c r="G274" s="118" t="n">
        <v>46001</v>
      </c>
      <c r="H274" s="118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18" t="n">
        <v>45994</v>
      </c>
      <c r="G275" s="118" t="n">
        <v>45994</v>
      </c>
      <c r="H275" s="118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18" t="n">
        <v>45999</v>
      </c>
      <c r="G276" s="118" t="n">
        <v>45999</v>
      </c>
      <c r="H276" s="118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18" t="n">
        <v>46003</v>
      </c>
      <c r="G277" s="118" t="n">
        <v>46003</v>
      </c>
      <c r="H277" s="118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18" t="n">
        <v>45992</v>
      </c>
      <c r="G278" s="118" t="n">
        <v>46000</v>
      </c>
      <c r="H278" s="118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18" t="n">
        <v>45995</v>
      </c>
      <c r="G279" s="118" t="n">
        <v>46009</v>
      </c>
      <c r="H279" s="118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18" t="n">
        <v>46001</v>
      </c>
      <c r="G280" s="118" t="n">
        <v>46009</v>
      </c>
      <c r="H280" s="118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18" t="n">
        <v>46003</v>
      </c>
      <c r="G281" s="118" t="n">
        <v>46003</v>
      </c>
      <c r="H281" s="118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18" t="n">
        <v>45988</v>
      </c>
      <c r="G282" s="118" t="n">
        <v>46003</v>
      </c>
      <c r="H282" s="118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18" t="n">
        <v>45996</v>
      </c>
      <c r="G283" s="118" t="n">
        <v>46003</v>
      </c>
      <c r="H283" s="118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18" t="n">
        <v>46001</v>
      </c>
      <c r="G284" s="118" t="n">
        <v>46009</v>
      </c>
      <c r="H284" s="118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18" t="n">
        <v>46007</v>
      </c>
      <c r="G285" s="118" t="n">
        <v>46007</v>
      </c>
      <c r="H285" s="118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18" t="n">
        <v>46010</v>
      </c>
      <c r="G286" s="118" t="n">
        <v>46010</v>
      </c>
      <c r="H286" s="118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18" t="n">
        <v>45992</v>
      </c>
      <c r="G287" s="118" t="n">
        <v>46010</v>
      </c>
      <c r="H287" s="118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18" t="n">
        <v>45992</v>
      </c>
      <c r="G288" s="118" t="n">
        <v>45996</v>
      </c>
      <c r="H288" s="118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18" t="n">
        <v>45996</v>
      </c>
      <c r="G289" s="118" t="n">
        <v>46001</v>
      </c>
      <c r="H289" s="118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18" t="n">
        <v>45999</v>
      </c>
      <c r="G290" s="118" t="n">
        <v>46002</v>
      </c>
      <c r="H290" s="118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18" t="n">
        <v>46003</v>
      </c>
      <c r="G291" s="118" t="n">
        <v>46003</v>
      </c>
      <c r="H291" s="118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18" t="n">
        <v>46006</v>
      </c>
      <c r="G292" s="118" t="n">
        <v>46009</v>
      </c>
      <c r="H292" s="118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18" t="n">
        <v>46007</v>
      </c>
      <c r="G293" s="118" t="n">
        <v>46010</v>
      </c>
      <c r="H293" s="118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18" t="n">
        <v>46009</v>
      </c>
      <c r="G294" s="118" t="n">
        <v>46009</v>
      </c>
      <c r="H294" s="118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18" t="n">
        <v>46009</v>
      </c>
      <c r="G295" s="118" t="n">
        <v>46009</v>
      </c>
      <c r="H295" s="118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18" t="n">
        <v>46010</v>
      </c>
      <c r="G296" s="118" t="n">
        <v>46010</v>
      </c>
      <c r="H296" s="118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18" t="n">
        <v>45994</v>
      </c>
      <c r="G297" s="118" t="n">
        <v>46045</v>
      </c>
      <c r="H297" s="118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18" t="n">
        <v>46027</v>
      </c>
      <c r="G298" s="118" t="n">
        <v>46055</v>
      </c>
      <c r="H298" s="118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18" t="n">
        <v>46027</v>
      </c>
      <c r="G299" s="118" t="n">
        <v>46031</v>
      </c>
      <c r="H299" s="118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18" t="n">
        <v>46034</v>
      </c>
      <c r="G300" s="118" t="n">
        <v>46044</v>
      </c>
      <c r="H300" s="118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18" t="n">
        <v>46042</v>
      </c>
      <c r="G301" s="118" t="n">
        <v>46043</v>
      </c>
      <c r="H301" s="118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18" t="n">
        <v>46045</v>
      </c>
      <c r="G302" s="118" t="n">
        <v>46055</v>
      </c>
      <c r="H302" s="118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18" t="n">
        <v>46027</v>
      </c>
      <c r="G303" s="118" t="n">
        <v>46072</v>
      </c>
      <c r="H303" s="118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18" t="n">
        <v>46027</v>
      </c>
      <c r="G304" s="118" t="n">
        <v>46042</v>
      </c>
      <c r="H304" s="118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18" t="n">
        <v>46028</v>
      </c>
      <c r="G305" s="118" t="n">
        <v>46043</v>
      </c>
      <c r="H305" s="118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18" t="n">
        <v>46034</v>
      </c>
      <c r="G306" s="118" t="n">
        <v>46059</v>
      </c>
      <c r="H306" s="118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18" t="n">
        <v>46041</v>
      </c>
      <c r="G307" s="118" t="n">
        <v>46066</v>
      </c>
      <c r="H307" s="118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18" t="n">
        <v>46048</v>
      </c>
      <c r="G308" s="118" t="n">
        <v>46069</v>
      </c>
      <c r="H308" s="118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18" t="n">
        <v>46045</v>
      </c>
      <c r="G309" s="118" t="n">
        <v>46045</v>
      </c>
      <c r="H309" s="118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18" t="n">
        <v>46062</v>
      </c>
      <c r="G310" s="118" t="n">
        <v>46062</v>
      </c>
      <c r="H310" s="118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18" t="n">
        <v>46070</v>
      </c>
      <c r="G311" s="118" t="n">
        <v>46070</v>
      </c>
      <c r="H311" s="118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18" t="n">
        <v>46063</v>
      </c>
      <c r="G312" s="118" t="n">
        <v>46071</v>
      </c>
      <c r="H312" s="118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18" t="n">
        <v>46072</v>
      </c>
      <c r="G313" s="118" t="n">
        <v>46072</v>
      </c>
      <c r="H313" s="118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18" t="n">
        <v>46027</v>
      </c>
      <c r="G314" s="118" t="n">
        <v>46036</v>
      </c>
      <c r="H314" s="118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18" t="n">
        <v>46027</v>
      </c>
      <c r="G315" s="118" t="n">
        <v>46055</v>
      </c>
      <c r="H315" s="118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18" t="n">
        <v>46027</v>
      </c>
      <c r="G316" s="118" t="n">
        <v>46031</v>
      </c>
      <c r="H316" s="118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18" t="n">
        <v>46029</v>
      </c>
      <c r="G317" s="118" t="n">
        <v>46035</v>
      </c>
      <c r="H317" s="118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18" t="n">
        <v>46030</v>
      </c>
      <c r="G318" s="118" t="n">
        <v>46031</v>
      </c>
      <c r="H318" s="118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18" t="n">
        <v>46034</v>
      </c>
      <c r="G319" s="118" t="n">
        <v>46034</v>
      </c>
      <c r="H319" s="118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18" t="n">
        <v>46035</v>
      </c>
      <c r="G320" s="118" t="n">
        <v>46041</v>
      </c>
      <c r="H320" s="118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18" t="n">
        <v>46036</v>
      </c>
      <c r="G321" s="118" t="n">
        <v>46042</v>
      </c>
      <c r="H321" s="118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18" t="n">
        <v>46041</v>
      </c>
      <c r="G322" s="118" t="n">
        <v>46042</v>
      </c>
      <c r="H322" s="118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18" t="n">
        <v>46042</v>
      </c>
      <c r="G323" s="118" t="n">
        <v>46043</v>
      </c>
      <c r="H323" s="118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18" t="n">
        <v>46044</v>
      </c>
      <c r="G324" s="118" t="n">
        <v>46055</v>
      </c>
      <c r="H324" s="118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18" t="n">
        <v>46029</v>
      </c>
      <c r="G325" s="118" t="n">
        <v>46070</v>
      </c>
      <c r="H325" s="118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18" t="n">
        <v>46051</v>
      </c>
      <c r="G326" s="118" t="n">
        <v>46178</v>
      </c>
      <c r="H326" s="118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18" t="n">
        <v>46051</v>
      </c>
      <c r="G327" s="118" t="n">
        <v>46057</v>
      </c>
      <c r="H327" s="118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18" t="n">
        <v>46058</v>
      </c>
      <c r="G328" s="118" t="n">
        <v>46069</v>
      </c>
      <c r="H328" s="118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18" t="n">
        <v>46070</v>
      </c>
      <c r="G329" s="118" t="n">
        <v>46079</v>
      </c>
      <c r="H329" s="118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18" t="n">
        <v>46080</v>
      </c>
      <c r="G330" s="118" t="n">
        <v>46086</v>
      </c>
      <c r="H330" s="118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18" t="n">
        <v>46087</v>
      </c>
      <c r="G331" s="118" t="n">
        <v>46093</v>
      </c>
      <c r="H331" s="118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18" t="n">
        <v>46094</v>
      </c>
      <c r="G332" s="118" t="n">
        <v>46178</v>
      </c>
      <c r="H332" s="118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18" t="n">
        <v>46055</v>
      </c>
      <c r="G333" s="118" t="n">
        <v>46325</v>
      </c>
      <c r="H333" s="118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18" t="n">
        <v>46056</v>
      </c>
      <c r="G334" s="118" t="n">
        <v>46076</v>
      </c>
      <c r="H334" s="118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18" t="n">
        <v>46056</v>
      </c>
      <c r="G335" s="118" t="n">
        <v>46062</v>
      </c>
      <c r="H335" s="118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18" t="n">
        <v>46063</v>
      </c>
      <c r="G336" s="118" t="n">
        <v>46073</v>
      </c>
      <c r="H336" s="118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18" t="n">
        <v>46071</v>
      </c>
      <c r="G337" s="118" t="n">
        <v>46072</v>
      </c>
      <c r="H337" s="118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18" t="n">
        <v>46076</v>
      </c>
      <c r="G338" s="118" t="n">
        <v>46076</v>
      </c>
      <c r="H338" s="118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18" t="n">
        <v>46056</v>
      </c>
      <c r="G339" s="118" t="n">
        <v>46087</v>
      </c>
      <c r="H339" s="118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18" t="n">
        <v>46056</v>
      </c>
      <c r="G340" s="118" t="n">
        <v>46059</v>
      </c>
      <c r="H340" s="118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18" t="n">
        <v>46059</v>
      </c>
      <c r="G341" s="118" t="n">
        <v>46064</v>
      </c>
      <c r="H341" s="118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18" t="n">
        <v>46062</v>
      </c>
      <c r="G342" s="118" t="n">
        <v>46063</v>
      </c>
      <c r="H342" s="118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18" t="n">
        <v>46064</v>
      </c>
      <c r="G343" s="118" t="n">
        <v>46064</v>
      </c>
      <c r="H343" s="118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18" t="n">
        <v>46065</v>
      </c>
      <c r="G344" s="118" t="n">
        <v>46071</v>
      </c>
      <c r="H344" s="118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18" t="n">
        <v>46066</v>
      </c>
      <c r="G345" s="118" t="n">
        <v>46072</v>
      </c>
      <c r="H345" s="118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18" t="n">
        <v>46071</v>
      </c>
      <c r="G346" s="118" t="n">
        <v>46072</v>
      </c>
      <c r="H346" s="118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18" t="n">
        <v>46072</v>
      </c>
      <c r="G347" s="118" t="n">
        <v>46073</v>
      </c>
      <c r="H347" s="118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18" t="n">
        <v>46076</v>
      </c>
      <c r="G348" s="118" t="n">
        <v>46087</v>
      </c>
      <c r="H348" s="118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18" t="n">
        <v>46062</v>
      </c>
      <c r="G349" s="118" t="n">
        <v>46078</v>
      </c>
      <c r="H349" s="118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18" t="n">
        <v>46069</v>
      </c>
      <c r="G350" s="118" t="n">
        <v>46178</v>
      </c>
      <c r="H350" s="118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18" t="n">
        <v>46078</v>
      </c>
      <c r="G351" s="118" t="n">
        <v>46085</v>
      </c>
      <c r="H351" s="118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18" t="n">
        <v>46083</v>
      </c>
      <c r="G352" s="118" t="n">
        <v>46112</v>
      </c>
      <c r="H352" s="118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18" t="n">
        <v>46083</v>
      </c>
      <c r="G353" s="118" t="n">
        <v>46112</v>
      </c>
      <c r="H353" s="118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18" t="n">
        <v>46083</v>
      </c>
      <c r="G354" s="118" t="n">
        <v>46140</v>
      </c>
      <c r="H354" s="118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18" t="n">
        <v>46086</v>
      </c>
      <c r="G355" s="118" t="n">
        <v>46097</v>
      </c>
      <c r="H355" s="118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18" t="n">
        <v>46086</v>
      </c>
      <c r="G356" s="118" t="n">
        <v>46100</v>
      </c>
      <c r="H356" s="118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18" t="n">
        <v>46090</v>
      </c>
      <c r="G357" s="118" t="n">
        <v>46118</v>
      </c>
      <c r="H357" s="118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18" t="n">
        <v>46090</v>
      </c>
      <c r="G358" s="118" t="n">
        <v>46101</v>
      </c>
      <c r="H358" s="118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18" t="n">
        <v>46090</v>
      </c>
      <c r="G359" s="118" t="n">
        <v>46091</v>
      </c>
      <c r="H359" s="118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18" t="n">
        <v>46090</v>
      </c>
      <c r="G360" s="118" t="n">
        <v>46091</v>
      </c>
      <c r="H360" s="118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18" t="n">
        <v>46091</v>
      </c>
      <c r="G361" s="118" t="n">
        <v>46092</v>
      </c>
      <c r="H361" s="118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18" t="n">
        <v>46093</v>
      </c>
      <c r="G362" s="118" t="n">
        <v>46093</v>
      </c>
      <c r="H362" s="118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18" t="n">
        <v>46094</v>
      </c>
      <c r="G363" s="118" t="n">
        <v>46099</v>
      </c>
      <c r="H363" s="118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18" t="n">
        <v>46097</v>
      </c>
      <c r="G364" s="118" t="n">
        <v>46100</v>
      </c>
      <c r="H364" s="118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18" t="n">
        <v>46099</v>
      </c>
      <c r="G365" s="118" t="n">
        <v>46099</v>
      </c>
      <c r="H365" s="118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18" t="n">
        <v>46099</v>
      </c>
      <c r="G366" s="118" t="n">
        <v>46099</v>
      </c>
      <c r="H366" s="118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18" t="n">
        <v>46100</v>
      </c>
      <c r="G367" s="118" t="n">
        <v>46101</v>
      </c>
      <c r="H367" s="118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18" t="n">
        <v>46097</v>
      </c>
      <c r="G368" s="118" t="n">
        <v>46220</v>
      </c>
      <c r="H368" s="118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18" t="n">
        <v>46097</v>
      </c>
      <c r="G369" s="118" t="n">
        <v>46174</v>
      </c>
      <c r="H369" s="118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18" t="n">
        <v>46175</v>
      </c>
      <c r="G370" s="118" t="n">
        <v>46189</v>
      </c>
      <c r="H370" s="118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18" t="n">
        <v>46190</v>
      </c>
      <c r="G371" s="118" t="n">
        <v>46210</v>
      </c>
      <c r="H371" s="118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18" t="n">
        <v>46211</v>
      </c>
      <c r="G372" s="118" t="n">
        <v>46220</v>
      </c>
      <c r="H372" s="118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18" t="n">
        <v>46097</v>
      </c>
      <c r="G373" s="118" t="n">
        <v>46161</v>
      </c>
      <c r="H373" s="118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18" t="n">
        <v>46097</v>
      </c>
      <c r="G374" s="118" t="n">
        <v>46127</v>
      </c>
      <c r="H374" s="118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18" t="n">
        <v>46128</v>
      </c>
      <c r="G375" s="118" t="n">
        <v>46161</v>
      </c>
      <c r="H375" s="118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18" t="n">
        <v>46097</v>
      </c>
      <c r="G376" s="118" t="n">
        <v>46101</v>
      </c>
      <c r="H376" s="118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18" t="n">
        <v>46098</v>
      </c>
      <c r="G377" s="118" t="n">
        <v>46108</v>
      </c>
      <c r="H377" s="118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18" t="n">
        <v>46100</v>
      </c>
      <c r="G378" s="118" t="n">
        <v>46142</v>
      </c>
      <c r="H378" s="118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18" t="n">
        <v>46101</v>
      </c>
      <c r="G379" s="118" t="n">
        <v>46164</v>
      </c>
      <c r="H379" s="118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18" t="n">
        <v>46104</v>
      </c>
      <c r="G380" s="118" t="n">
        <v>46135</v>
      </c>
      <c r="H380" s="118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18" t="n">
        <v>46104</v>
      </c>
      <c r="G381" s="118" t="n">
        <v>46127</v>
      </c>
      <c r="H381" s="118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18" t="n">
        <v>46104</v>
      </c>
      <c r="G382" s="118" t="n">
        <v>46105</v>
      </c>
      <c r="H382" s="118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18" t="n">
        <v>46104</v>
      </c>
      <c r="G383" s="118" t="n">
        <v>46105</v>
      </c>
      <c r="H383" s="118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18" t="n">
        <v>46105</v>
      </c>
      <c r="G384" s="118" t="n">
        <v>46106</v>
      </c>
      <c r="H384" s="118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18" t="n">
        <v>46107</v>
      </c>
      <c r="G385" s="118" t="n">
        <v>46107</v>
      </c>
      <c r="H385" s="118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18" t="n">
        <v>46108</v>
      </c>
      <c r="G386" s="118" t="n">
        <v>46113</v>
      </c>
      <c r="H386" s="118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18" t="n">
        <v>46111</v>
      </c>
      <c r="G387" s="118" t="n">
        <v>46114</v>
      </c>
      <c r="H387" s="118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18" t="n">
        <v>46113</v>
      </c>
      <c r="G388" s="118" t="n">
        <v>46113</v>
      </c>
      <c r="H388" s="118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18" t="n">
        <v>46113</v>
      </c>
      <c r="G389" s="118" t="n">
        <v>46113</v>
      </c>
      <c r="H389" s="118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18" t="n">
        <v>46114</v>
      </c>
      <c r="G390" s="118" t="n">
        <v>46127</v>
      </c>
      <c r="H390" s="118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18" t="n">
        <v>46111</v>
      </c>
      <c r="G391" s="118" t="n">
        <v>46157</v>
      </c>
      <c r="H391" s="118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18" t="n">
        <v>46111</v>
      </c>
      <c r="G392" s="118" t="n">
        <v>46192</v>
      </c>
      <c r="H392" s="118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18" t="n">
        <v>46113</v>
      </c>
      <c r="G393" s="118" t="n">
        <v>46189</v>
      </c>
      <c r="H393" s="118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18" t="n">
        <v>46113</v>
      </c>
      <c r="G394" s="118" t="n">
        <v>46164</v>
      </c>
      <c r="H394" s="118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18" t="n">
        <v>46113</v>
      </c>
      <c r="G395" s="118" t="n">
        <v>46135</v>
      </c>
      <c r="H395" s="118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18" t="n">
        <v>46113</v>
      </c>
      <c r="G396" s="118" t="n">
        <v>46150</v>
      </c>
      <c r="H396" s="118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18" t="n">
        <v>46113</v>
      </c>
      <c r="G397" s="118" t="n">
        <v>46164</v>
      </c>
      <c r="H397" s="118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18" t="n">
        <v>46113</v>
      </c>
      <c r="G398" s="118" t="n">
        <v>46178</v>
      </c>
      <c r="H398" s="118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18" t="n">
        <v>46176</v>
      </c>
      <c r="G399" s="118" t="n">
        <v>46183</v>
      </c>
      <c r="H399" s="118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18" t="n">
        <v>46181</v>
      </c>
      <c r="G400" s="118" t="n">
        <v>46181</v>
      </c>
      <c r="H400" s="118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18" t="n">
        <v>46181</v>
      </c>
      <c r="G401" s="118" t="n">
        <v>46185</v>
      </c>
      <c r="H401" s="118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18" t="n">
        <v>46181</v>
      </c>
      <c r="G402" s="118" t="n">
        <v>46185</v>
      </c>
      <c r="H402" s="118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18" t="n">
        <v>46188</v>
      </c>
      <c r="G403" s="118" t="n">
        <v>46189</v>
      </c>
      <c r="H403" s="118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18" t="n">
        <v>46188</v>
      </c>
      <c r="G404" s="118" t="n">
        <v>46189</v>
      </c>
      <c r="H404" s="118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18" t="n">
        <v>46113</v>
      </c>
      <c r="G405" s="118" t="n">
        <v>46164</v>
      </c>
      <c r="H405" s="118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18" t="n">
        <v>46119</v>
      </c>
      <c r="G406" s="118" t="n">
        <v>46220</v>
      </c>
      <c r="H406" s="118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18" t="n">
        <v>46119</v>
      </c>
      <c r="G407" s="118" t="n">
        <v>46220</v>
      </c>
      <c r="H407" s="118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18" t="n">
        <v>46119</v>
      </c>
      <c r="G408" s="118" t="n">
        <v>46234</v>
      </c>
      <c r="H408" s="118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18" t="n">
        <v>46126</v>
      </c>
      <c r="G409" s="118" t="n">
        <v>46164</v>
      </c>
      <c r="H409" s="118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18" t="n">
        <v>46128</v>
      </c>
      <c r="G410" s="118" t="n">
        <v>46148</v>
      </c>
      <c r="H410" s="118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18" t="n">
        <v>46128</v>
      </c>
      <c r="G411" s="118" t="n">
        <v>46129</v>
      </c>
      <c r="H411" s="118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18" t="n">
        <v>46128</v>
      </c>
      <c r="G412" s="118" t="n">
        <v>46129</v>
      </c>
      <c r="H412" s="118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18" t="n">
        <v>46129</v>
      </c>
      <c r="G413" s="118" t="n">
        <v>46132</v>
      </c>
      <c r="H413" s="118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18" t="n">
        <v>46134</v>
      </c>
      <c r="G414" s="118" t="n">
        <v>46134</v>
      </c>
      <c r="H414" s="118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18" t="n">
        <v>46135</v>
      </c>
      <c r="G415" s="118" t="n">
        <v>46147</v>
      </c>
      <c r="H415" s="118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18" t="n">
        <v>46136</v>
      </c>
      <c r="G416" s="118" t="n">
        <v>46148</v>
      </c>
      <c r="H416" s="118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18" t="n">
        <v>46147</v>
      </c>
      <c r="G417" s="118" t="n">
        <v>46147</v>
      </c>
      <c r="H417" s="118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18" t="n">
        <v>46147</v>
      </c>
      <c r="G418" s="118" t="n">
        <v>46147</v>
      </c>
      <c r="H418" s="118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18" t="n">
        <v>46148</v>
      </c>
      <c r="G419" s="118" t="n">
        <v>46148</v>
      </c>
      <c r="H419" s="118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18" t="n">
        <v>46136</v>
      </c>
      <c r="G420" s="118" t="n">
        <v>46168</v>
      </c>
      <c r="H420" s="118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18" t="n">
        <v>46136</v>
      </c>
      <c r="G421" s="118" t="n">
        <v>46168</v>
      </c>
      <c r="H421" s="118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18" t="n">
        <v>46139</v>
      </c>
      <c r="G422" s="118" t="n">
        <v>46258</v>
      </c>
      <c r="H422" s="118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18" t="n">
        <v>46146</v>
      </c>
      <c r="G423" s="118" t="n">
        <v>46188</v>
      </c>
      <c r="H423" s="118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18" t="n">
        <v>46146</v>
      </c>
      <c r="G424" s="118" t="n">
        <v>46171</v>
      </c>
      <c r="H424" s="118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18" t="n">
        <v>46146</v>
      </c>
      <c r="G425" s="118" t="n">
        <v>46150</v>
      </c>
      <c r="H425" s="118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18" t="n">
        <v>46176</v>
      </c>
      <c r="G426" s="118" t="n">
        <v>46178</v>
      </c>
      <c r="H426" s="118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18" t="n">
        <v>46176</v>
      </c>
      <c r="G427" s="118" t="n">
        <v>46178</v>
      </c>
      <c r="H427" s="118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18" t="n">
        <v>46153</v>
      </c>
      <c r="G428" s="118" t="n">
        <v>46175</v>
      </c>
      <c r="H428" s="118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18" t="n">
        <v>46181</v>
      </c>
      <c r="G429" s="118" t="n">
        <v>46188</v>
      </c>
      <c r="H429" s="118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18" t="n">
        <v>46148</v>
      </c>
      <c r="G430" s="118" t="n">
        <v>46197</v>
      </c>
      <c r="H430" s="118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18" t="n">
        <v>46148</v>
      </c>
      <c r="G431" s="118" t="n">
        <v>46213</v>
      </c>
      <c r="H431" s="118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18" t="n">
        <v>46149</v>
      </c>
      <c r="G432" s="118" t="n">
        <v>46164</v>
      </c>
      <c r="H432" s="118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18" t="n">
        <v>46149</v>
      </c>
      <c r="G433" s="118" t="n">
        <v>46157</v>
      </c>
      <c r="H433" s="118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18" t="n">
        <v>46149</v>
      </c>
      <c r="G434" s="118" t="n">
        <v>46163</v>
      </c>
      <c r="H434" s="118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18" t="n">
        <v>46149</v>
      </c>
      <c r="G435" s="118" t="n">
        <v>46160</v>
      </c>
      <c r="H435" s="118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18" t="n">
        <v>46157</v>
      </c>
      <c r="G436" s="118" t="n">
        <v>46157</v>
      </c>
      <c r="H436" s="118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18" t="n">
        <v>46162</v>
      </c>
      <c r="G437" s="118" t="n">
        <v>46162</v>
      </c>
      <c r="H437" s="118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18" t="n">
        <v>46156</v>
      </c>
      <c r="G438" s="118" t="n">
        <v>46163</v>
      </c>
      <c r="H438" s="118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18" t="n">
        <v>46156</v>
      </c>
      <c r="G439" s="118" t="n">
        <v>46163</v>
      </c>
      <c r="H439" s="118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18" t="n">
        <v>46162</v>
      </c>
      <c r="G440" s="118" t="n">
        <v>46162</v>
      </c>
      <c r="H440" s="118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18" t="n">
        <v>46164</v>
      </c>
      <c r="G441" s="118" t="n">
        <v>46164</v>
      </c>
      <c r="H441" s="118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18" t="n">
        <v>46160</v>
      </c>
      <c r="G442" s="118" t="n">
        <v>46163</v>
      </c>
      <c r="H442" s="118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18" t="n">
        <v>46150</v>
      </c>
      <c r="G443" s="118" t="n">
        <v>46269</v>
      </c>
      <c r="H443" s="118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18" t="n">
        <v>46150</v>
      </c>
      <c r="G444" s="118" t="n">
        <v>46156</v>
      </c>
      <c r="H444" s="118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18" t="n">
        <v>46150</v>
      </c>
      <c r="G445" s="118" t="n">
        <v>46156</v>
      </c>
      <c r="H445" s="118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18" t="n">
        <v>46167</v>
      </c>
      <c r="G446" s="118" t="n">
        <v>46169</v>
      </c>
      <c r="H446" s="118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18" t="n">
        <v>46170</v>
      </c>
      <c r="G447" s="118" t="n">
        <v>46170</v>
      </c>
      <c r="H447" s="118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18" t="n">
        <v>46157</v>
      </c>
      <c r="G448" s="118" t="n">
        <v>46164</v>
      </c>
      <c r="H448" s="118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18" t="n">
        <v>46171</v>
      </c>
      <c r="G449" s="118" t="n">
        <v>46269</v>
      </c>
      <c r="H449" s="118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18" t="n">
        <v>46160</v>
      </c>
      <c r="G450" s="118" t="n">
        <v>46251</v>
      </c>
      <c r="H450" s="118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18" t="n">
        <v>46160</v>
      </c>
      <c r="G451" s="118" t="n">
        <v>46188</v>
      </c>
      <c r="H451" s="118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18" t="n">
        <v>46189</v>
      </c>
      <c r="G452" s="118" t="n">
        <v>46230</v>
      </c>
      <c r="H452" s="118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18" t="n">
        <v>46231</v>
      </c>
      <c r="G453" s="118" t="n">
        <v>46251</v>
      </c>
      <c r="H453" s="118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18" t="n">
        <v>46163</v>
      </c>
      <c r="G454" s="118" t="n">
        <v>46290</v>
      </c>
      <c r="H454" s="118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18" t="n">
        <v>46167</v>
      </c>
      <c r="G455" s="118" t="n">
        <v>46171</v>
      </c>
      <c r="H455" s="118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18" t="n">
        <v>46167</v>
      </c>
      <c r="G456" s="118" t="n">
        <v>46234</v>
      </c>
      <c r="H456" s="118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18" t="n">
        <v>46167</v>
      </c>
      <c r="G457" s="118" t="n">
        <v>46190</v>
      </c>
      <c r="H457" s="118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18" t="n">
        <v>46167</v>
      </c>
      <c r="G458" s="118" t="n">
        <v>46167</v>
      </c>
      <c r="H458" s="118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18" t="n">
        <v>46168</v>
      </c>
      <c r="G459" s="118" t="n">
        <v>46174</v>
      </c>
      <c r="H459" s="118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18" t="n">
        <v>46167</v>
      </c>
      <c r="G460" s="118" t="n">
        <v>46176</v>
      </c>
      <c r="H460" s="118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18" t="n">
        <v>46175</v>
      </c>
      <c r="G461" s="118" t="n">
        <v>46178</v>
      </c>
      <c r="H461" s="118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18" t="n">
        <v>46181</v>
      </c>
      <c r="G462" s="118" t="n">
        <v>46182</v>
      </c>
      <c r="H462" s="118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18" t="n">
        <v>46181</v>
      </c>
      <c r="G463" s="118" t="n">
        <v>46181</v>
      </c>
      <c r="H463" s="118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18" t="n">
        <v>46181</v>
      </c>
      <c r="G464" s="118" t="n">
        <v>46182</v>
      </c>
      <c r="H464" s="118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18" t="n">
        <v>46182</v>
      </c>
      <c r="G465" s="118" t="n">
        <v>46184</v>
      </c>
      <c r="H465" s="118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18" t="n">
        <v>46184</v>
      </c>
      <c r="G466" s="118" t="n">
        <v>46185</v>
      </c>
      <c r="H466" s="118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18" t="n">
        <v>46188</v>
      </c>
      <c r="G467" s="118" t="n">
        <v>46188</v>
      </c>
      <c r="H467" s="118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18" t="n">
        <v>46183</v>
      </c>
      <c r="G468" s="118" t="n">
        <v>46183</v>
      </c>
      <c r="H468" s="118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18" t="n">
        <v>46183</v>
      </c>
      <c r="G469" s="118" t="n">
        <v>46185</v>
      </c>
      <c r="H469" s="118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18" t="n">
        <v>46188</v>
      </c>
      <c r="G470" s="118" t="n">
        <v>46189</v>
      </c>
      <c r="H470" s="118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18" t="n">
        <v>46190</v>
      </c>
      <c r="G471" s="118" t="n">
        <v>46190</v>
      </c>
      <c r="H471" s="118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18" t="n">
        <v>46171</v>
      </c>
      <c r="G472" s="118" t="n">
        <v>46213</v>
      </c>
      <c r="H472" s="118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18" t="n">
        <v>46174</v>
      </c>
      <c r="G473" s="118" t="n">
        <v>46213</v>
      </c>
      <c r="H473" s="118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18" t="n">
        <v>46174</v>
      </c>
      <c r="G474" s="118" t="n">
        <v>46185</v>
      </c>
      <c r="H474" s="118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18" t="n">
        <v>46188</v>
      </c>
      <c r="G475" s="118" t="n">
        <v>46192</v>
      </c>
      <c r="H475" s="118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18" t="n">
        <v>46195</v>
      </c>
      <c r="G476" s="118" t="n">
        <v>46213</v>
      </c>
      <c r="H476" s="118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18" t="n">
        <v>46174</v>
      </c>
      <c r="G477" s="118" t="n">
        <v>46202</v>
      </c>
      <c r="H477" s="118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18" t="n">
        <v>46174</v>
      </c>
      <c r="G478" s="118" t="n">
        <v>46195</v>
      </c>
      <c r="H478" s="118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18" t="n">
        <v>46182</v>
      </c>
      <c r="G479" s="118" t="n">
        <v>46202</v>
      </c>
      <c r="H479" s="118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18" t="n">
        <v>46190</v>
      </c>
      <c r="G480" s="118" t="n">
        <v>46273</v>
      </c>
      <c r="H480" s="118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18" t="n">
        <v>46190</v>
      </c>
      <c r="G481" s="118" t="n">
        <v>46220</v>
      </c>
      <c r="H481" s="118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18" t="n">
        <v>46190</v>
      </c>
      <c r="G482" s="118" t="n">
        <v>46213</v>
      </c>
      <c r="H482" s="118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18" t="n">
        <v>46190</v>
      </c>
      <c r="G483" s="118" t="n">
        <v>46192</v>
      </c>
      <c r="H483" s="118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18" t="n">
        <v>46195</v>
      </c>
      <c r="G484" s="118" t="n">
        <v>46213</v>
      </c>
      <c r="H484" s="118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18" t="n">
        <v>46191</v>
      </c>
      <c r="G485" s="118" t="n">
        <v>46206</v>
      </c>
      <c r="H485" s="118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18" t="n">
        <v>46191</v>
      </c>
      <c r="G486" s="118" t="n">
        <v>46191</v>
      </c>
      <c r="H486" s="118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18" t="n">
        <v>46191</v>
      </c>
      <c r="G487" s="118" t="n">
        <v>46191</v>
      </c>
      <c r="H487" s="118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18" t="n">
        <v>46191</v>
      </c>
      <c r="G488" s="118" t="n">
        <v>46195</v>
      </c>
      <c r="H488" s="118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18" t="n">
        <v>46192</v>
      </c>
      <c r="G489" s="118" t="n">
        <v>46197</v>
      </c>
      <c r="H489" s="118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18" t="n">
        <v>46198</v>
      </c>
      <c r="G490" s="118" t="n">
        <v>46203</v>
      </c>
      <c r="H490" s="118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18" t="n">
        <v>46202</v>
      </c>
      <c r="G491" s="118" t="n">
        <v>46202</v>
      </c>
      <c r="H491" s="118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18" t="n">
        <v>46204</v>
      </c>
      <c r="G492" s="118" t="n">
        <v>46204</v>
      </c>
      <c r="H492" s="118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18" t="n">
        <v>46202</v>
      </c>
      <c r="G493" s="118" t="n">
        <v>46203</v>
      </c>
      <c r="H493" s="118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18" t="n">
        <v>46204</v>
      </c>
      <c r="G494" s="118" t="n">
        <v>46205</v>
      </c>
      <c r="H494" s="118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18" t="n">
        <v>46206</v>
      </c>
      <c r="G495" s="118" t="n">
        <v>46206</v>
      </c>
      <c r="H495" s="118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18" t="n">
        <v>46197</v>
      </c>
      <c r="G496" s="118" t="n">
        <v>46210</v>
      </c>
      <c r="H496" s="118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18" t="n">
        <v>46199</v>
      </c>
      <c r="G497" s="118" t="n">
        <v>46220</v>
      </c>
      <c r="H497" s="118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18" t="n">
        <v>46203</v>
      </c>
      <c r="G498" s="118" t="n">
        <v>46224</v>
      </c>
      <c r="H498" s="118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18" t="n">
        <v>46203</v>
      </c>
      <c r="G499" s="118" t="n">
        <v>46217</v>
      </c>
      <c r="H499" s="118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18" t="n">
        <v>46210</v>
      </c>
      <c r="G500" s="118" t="n">
        <v>46224</v>
      </c>
      <c r="H500" s="118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18" t="n">
        <v>46204</v>
      </c>
      <c r="G501" s="118" t="n">
        <v>46220</v>
      </c>
      <c r="H501" s="118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18" t="n">
        <v>46204</v>
      </c>
      <c r="G502" s="118" t="n">
        <v>46204</v>
      </c>
      <c r="H502" s="118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18" t="n">
        <v>46206</v>
      </c>
      <c r="G503" s="118" t="n">
        <v>46206</v>
      </c>
      <c r="H503" s="118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18" t="n">
        <v>46204</v>
      </c>
      <c r="G504" s="118" t="n">
        <v>46209</v>
      </c>
      <c r="H504" s="118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18" t="n">
        <v>46204</v>
      </c>
      <c r="G505" s="118" t="n">
        <v>46211</v>
      </c>
      <c r="H505" s="118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18" t="n">
        <v>46206</v>
      </c>
      <c r="G506" s="118" t="n">
        <v>46213</v>
      </c>
      <c r="H506" s="118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18" t="n">
        <v>46210</v>
      </c>
      <c r="G507" s="118" t="n">
        <v>46216</v>
      </c>
      <c r="H507" s="118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18" t="n">
        <v>46213</v>
      </c>
      <c r="G508" s="118" t="n">
        <v>46213</v>
      </c>
      <c r="H508" s="118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18" t="n">
        <v>46212</v>
      </c>
      <c r="G509" s="118" t="n">
        <v>46212</v>
      </c>
      <c r="H509" s="118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18" t="n">
        <v>46213</v>
      </c>
      <c r="G510" s="118" t="n">
        <v>46213</v>
      </c>
      <c r="H510" s="118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18" t="n">
        <v>46213</v>
      </c>
      <c r="G511" s="118" t="n">
        <v>46217</v>
      </c>
      <c r="H511" s="118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18" t="n">
        <v>46217</v>
      </c>
      <c r="G512" s="118" t="n">
        <v>46217</v>
      </c>
      <c r="H512" s="118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18" t="n">
        <v>46218</v>
      </c>
      <c r="G513" s="118" t="n">
        <v>46218</v>
      </c>
      <c r="H513" s="118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18" t="n">
        <v>46217</v>
      </c>
      <c r="G514" s="118" t="n">
        <v>46218</v>
      </c>
      <c r="H514" s="118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18" t="n">
        <v>46219</v>
      </c>
      <c r="G515" s="118" t="n">
        <v>46219</v>
      </c>
      <c r="H515" s="118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18" t="n">
        <v>46220</v>
      </c>
      <c r="G516" s="118" t="n">
        <v>46220</v>
      </c>
      <c r="H516" s="118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18" t="n">
        <v>46205</v>
      </c>
      <c r="G517" s="118" t="n">
        <v>46213</v>
      </c>
      <c r="H517" s="118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18" t="n">
        <v>46206</v>
      </c>
      <c r="G518" s="118" t="n">
        <v>46227</v>
      </c>
      <c r="H518" s="118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18" t="n">
        <v>46209</v>
      </c>
      <c r="G519" s="118" t="n">
        <v>46248</v>
      </c>
      <c r="H519" s="118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18" t="n">
        <v>46209</v>
      </c>
      <c r="G520" s="118" t="n">
        <v>46213</v>
      </c>
      <c r="H520" s="118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18" t="n">
        <v>46216</v>
      </c>
      <c r="G521" s="118" t="n">
        <v>46220</v>
      </c>
      <c r="H521" s="118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18" t="n">
        <v>46244</v>
      </c>
      <c r="G522" s="118" t="n">
        <v>46248</v>
      </c>
      <c r="H522" s="118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18" t="n">
        <v>46230</v>
      </c>
      <c r="G523" s="118" t="n">
        <v>46234</v>
      </c>
      <c r="H523" s="118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18" t="n">
        <v>46209</v>
      </c>
      <c r="G524" s="118" t="n">
        <v>46233</v>
      </c>
      <c r="H524" s="118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18" t="n">
        <v>46209</v>
      </c>
      <c r="G525" s="118" t="n">
        <v>46213</v>
      </c>
      <c r="H525" s="118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18" t="n">
        <v>46216</v>
      </c>
      <c r="G526" s="118" t="n">
        <v>46220</v>
      </c>
      <c r="H526" s="118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18" t="n">
        <v>46223</v>
      </c>
      <c r="G527" s="118" t="n">
        <v>46233</v>
      </c>
      <c r="H527" s="118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18" t="n">
        <v>46209</v>
      </c>
      <c r="G528" s="118" t="n">
        <v>46234</v>
      </c>
      <c r="H528" s="118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18" t="n">
        <v>46209</v>
      </c>
      <c r="G529" s="118" t="n">
        <v>46213</v>
      </c>
      <c r="H529" s="118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18" t="n">
        <v>46216</v>
      </c>
      <c r="G530" s="118" t="n">
        <v>46220</v>
      </c>
      <c r="H530" s="118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18" t="n">
        <v>46216</v>
      </c>
      <c r="G531" s="118" t="n">
        <v>46220</v>
      </c>
      <c r="H531" s="118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18" t="n">
        <v>46223</v>
      </c>
      <c r="G532" s="118" t="n">
        <v>46227</v>
      </c>
      <c r="H532" s="118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18" t="n">
        <v>46209</v>
      </c>
      <c r="G533" s="118" t="n">
        <v>46213</v>
      </c>
      <c r="H533" s="118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18" t="n">
        <v>46223</v>
      </c>
      <c r="G534" s="118" t="n">
        <v>46227</v>
      </c>
      <c r="H534" s="118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18" t="n">
        <v>46216</v>
      </c>
      <c r="G535" s="118" t="n">
        <v>46234</v>
      </c>
      <c r="H535" s="118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18" t="n">
        <v>46211</v>
      </c>
      <c r="G536" s="118" t="n">
        <v>46231</v>
      </c>
      <c r="H536" s="118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18" t="n">
        <v>46216</v>
      </c>
      <c r="G537" s="118" t="n">
        <v>46227</v>
      </c>
      <c r="H537" s="118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18" t="n">
        <v>46216</v>
      </c>
      <c r="G538" s="118" t="n">
        <v>46227</v>
      </c>
      <c r="H538" s="118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18" t="n">
        <v>46216</v>
      </c>
      <c r="G539" s="118" t="n">
        <v>46287</v>
      </c>
      <c r="H539" s="118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18" t="n">
        <v>46216</v>
      </c>
      <c r="G540" s="118" t="n">
        <v>46238</v>
      </c>
      <c r="H540" s="118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18" t="n">
        <v>46230</v>
      </c>
      <c r="G541" s="118" t="n">
        <v>46246</v>
      </c>
      <c r="H541" s="118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18" t="n">
        <v>46239</v>
      </c>
      <c r="G542" s="118" t="n">
        <v>46286</v>
      </c>
      <c r="H542" s="118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18" t="n">
        <v>46253</v>
      </c>
      <c r="G543" s="118" t="n">
        <v>46287</v>
      </c>
      <c r="H543" s="118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18" t="n">
        <v>46223</v>
      </c>
      <c r="G544" s="118" t="n">
        <v>46248</v>
      </c>
      <c r="H544" s="118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18" t="n">
        <v>46223</v>
      </c>
      <c r="G545" s="118" t="n">
        <v>46234</v>
      </c>
      <c r="H545" s="118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18" t="n">
        <v>46223</v>
      </c>
      <c r="G546" s="118" t="n">
        <v>46224</v>
      </c>
      <c r="H546" s="118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18" t="n">
        <v>46223</v>
      </c>
      <c r="G547" s="118" t="n">
        <v>46224</v>
      </c>
      <c r="H547" s="118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18" t="n">
        <v>46224</v>
      </c>
      <c r="G548" s="118" t="n">
        <v>46225</v>
      </c>
      <c r="H548" s="118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18" t="n">
        <v>46226</v>
      </c>
      <c r="G549" s="118" t="n">
        <v>46226</v>
      </c>
      <c r="H549" s="118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18" t="n">
        <v>46227</v>
      </c>
      <c r="G550" s="118" t="n">
        <v>46232</v>
      </c>
      <c r="H550" s="118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18" t="n">
        <v>46230</v>
      </c>
      <c r="G551" s="118" t="n">
        <v>46233</v>
      </c>
      <c r="H551" s="118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18" t="n">
        <v>46232</v>
      </c>
      <c r="G552" s="118" t="n">
        <v>46232</v>
      </c>
      <c r="H552" s="118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18" t="n">
        <v>46232</v>
      </c>
      <c r="G553" s="118" t="n">
        <v>46232</v>
      </c>
      <c r="H553" s="118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18" t="n">
        <v>46233</v>
      </c>
      <c r="G554" s="118" t="n">
        <v>46234</v>
      </c>
      <c r="H554" s="118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18" t="n">
        <v>46224</v>
      </c>
      <c r="G555" s="118" t="n">
        <v>46241</v>
      </c>
      <c r="H555" s="118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18" t="n">
        <v>46225</v>
      </c>
      <c r="G556" s="118" t="n">
        <v>46252</v>
      </c>
      <c r="H556" s="118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18" t="n">
        <v>46225</v>
      </c>
      <c r="G557" s="118" t="n">
        <v>46245</v>
      </c>
      <c r="H557" s="118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18" t="n">
        <v>46232</v>
      </c>
      <c r="G558" s="118" t="n">
        <v>46252</v>
      </c>
      <c r="H558" s="118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18" t="n">
        <v>46225</v>
      </c>
      <c r="G559" s="118" t="n">
        <v>46245</v>
      </c>
      <c r="H559" s="118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18" t="n">
        <v>46232</v>
      </c>
      <c r="G560" s="118" t="n">
        <v>46245</v>
      </c>
      <c r="H560" s="118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18" t="n">
        <v>46233</v>
      </c>
      <c r="G561" s="118" t="n">
        <v>46241</v>
      </c>
      <c r="H561" s="118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18" t="n">
        <v>46234</v>
      </c>
      <c r="G562" s="118" t="n">
        <v>46269</v>
      </c>
      <c r="H562" s="118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18" t="n">
        <v>46234</v>
      </c>
      <c r="G563" s="118" t="n">
        <v>46247</v>
      </c>
      <c r="H563" s="118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18" t="n">
        <v>46234</v>
      </c>
      <c r="G564" s="118" t="n">
        <v>46234</v>
      </c>
      <c r="H564" s="118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18" t="n">
        <v>46234</v>
      </c>
      <c r="G565" s="118" t="n">
        <v>46237</v>
      </c>
      <c r="H565" s="118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18" t="n">
        <v>46234</v>
      </c>
      <c r="G566" s="118" t="n">
        <v>46237</v>
      </c>
      <c r="H566" s="118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18" t="n">
        <v>46238</v>
      </c>
      <c r="G567" s="118" t="n">
        <v>46238</v>
      </c>
      <c r="H567" s="118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18" t="n">
        <v>46234</v>
      </c>
      <c r="G568" s="118" t="n">
        <v>46238</v>
      </c>
      <c r="H568" s="118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18" t="n">
        <v>46238</v>
      </c>
      <c r="G569" s="118" t="n">
        <v>46239</v>
      </c>
      <c r="H569" s="118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18" t="n">
        <v>46239</v>
      </c>
      <c r="G570" s="118" t="n">
        <v>46241</v>
      </c>
      <c r="H570" s="118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18" t="n">
        <v>46244</v>
      </c>
      <c r="G571" s="118" t="n">
        <v>46244</v>
      </c>
      <c r="H571" s="118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18" t="n">
        <v>46241</v>
      </c>
      <c r="G572" s="118" t="n">
        <v>46244</v>
      </c>
      <c r="H572" s="118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18" t="n">
        <v>46241</v>
      </c>
      <c r="G573" s="118" t="n">
        <v>46241</v>
      </c>
      <c r="H573" s="118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18" t="n">
        <v>46241</v>
      </c>
      <c r="G574" s="118" t="n">
        <v>46245</v>
      </c>
      <c r="H574" s="118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18" t="n">
        <v>46245</v>
      </c>
      <c r="G575" s="118" t="n">
        <v>46246</v>
      </c>
      <c r="H575" s="118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18" t="n">
        <v>46246</v>
      </c>
      <c r="G576" s="118" t="n">
        <v>46246</v>
      </c>
      <c r="H576" s="118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18" t="n">
        <v>46247</v>
      </c>
      <c r="G577" s="118" t="n">
        <v>46247</v>
      </c>
      <c r="H577" s="118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18" t="n">
        <v>46237</v>
      </c>
      <c r="G578" s="118" t="n">
        <v>46280</v>
      </c>
      <c r="H578" s="118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18" t="n">
        <v>46237</v>
      </c>
      <c r="G579" s="118" t="n">
        <v>46283</v>
      </c>
      <c r="H579" s="118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18" t="n">
        <v>46237</v>
      </c>
      <c r="G580" s="118" t="n">
        <v>46265</v>
      </c>
      <c r="H580" s="118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18" t="n">
        <v>46237</v>
      </c>
      <c r="G581" s="118" t="n">
        <v>46283</v>
      </c>
      <c r="H581" s="118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18" t="n">
        <v>46237</v>
      </c>
      <c r="G582" s="118" t="n">
        <v>46269</v>
      </c>
      <c r="H582" s="118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18" t="n">
        <v>46237</v>
      </c>
      <c r="G583" s="118" t="n">
        <v>46267</v>
      </c>
      <c r="H583" s="118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18" t="n">
        <v>46237</v>
      </c>
      <c r="G584" s="118" t="n">
        <v>46265</v>
      </c>
      <c r="H584" s="118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18" t="n">
        <v>46237</v>
      </c>
      <c r="G585" s="118" t="n">
        <v>46269</v>
      </c>
      <c r="H585" s="118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18" t="n">
        <v>46237</v>
      </c>
      <c r="G586" s="118" t="n">
        <v>46269</v>
      </c>
      <c r="H586" s="118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18" t="n">
        <v>46237</v>
      </c>
      <c r="G587" s="118" t="n">
        <v>46247</v>
      </c>
      <c r="H587" s="118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18" t="n">
        <v>46238</v>
      </c>
      <c r="G588" s="118" t="n">
        <v>46248</v>
      </c>
      <c r="H588" s="118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18" t="n">
        <v>46239</v>
      </c>
      <c r="G589" s="118" t="n">
        <v>46295</v>
      </c>
      <c r="H589" s="118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18" t="n">
        <v>46239</v>
      </c>
      <c r="G590" s="118" t="n">
        <v>46295</v>
      </c>
      <c r="H590" s="118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18" t="n">
        <v>46240</v>
      </c>
      <c r="G591" s="118" t="n">
        <v>46248</v>
      </c>
      <c r="H591" s="118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18" t="n">
        <v>46244</v>
      </c>
      <c r="G592" s="118" t="n">
        <v>46325</v>
      </c>
      <c r="H592" s="118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18" t="n">
        <v>46244</v>
      </c>
      <c r="G593" s="118" t="n">
        <v>46325</v>
      </c>
      <c r="H593" s="118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18" t="n">
        <v>46244</v>
      </c>
      <c r="G594" s="118" t="n">
        <v>46325</v>
      </c>
      <c r="H594" s="118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18" t="n">
        <v>46244</v>
      </c>
      <c r="G595" s="118" t="n">
        <v>46279</v>
      </c>
      <c r="H595" s="118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18" t="n">
        <v>46244</v>
      </c>
      <c r="G596" s="118" t="n">
        <v>46274</v>
      </c>
      <c r="H596" s="118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18" t="n">
        <v>46244</v>
      </c>
      <c r="G597" s="118" t="n">
        <v>46267</v>
      </c>
      <c r="H597" s="118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18" t="n">
        <v>46268</v>
      </c>
      <c r="G598" s="118" t="n">
        <v>46269</v>
      </c>
      <c r="H598" s="118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18" t="n">
        <v>46273</v>
      </c>
      <c r="G599" s="118" t="n">
        <v>46279</v>
      </c>
      <c r="H599" s="118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18" t="n">
        <v>46244</v>
      </c>
      <c r="G600" s="118" t="n">
        <v>46255</v>
      </c>
      <c r="H600" s="118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18" t="n">
        <v>46246</v>
      </c>
      <c r="G601" s="118" t="n">
        <v>46259</v>
      </c>
      <c r="H601" s="118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18" t="n">
        <v>46251</v>
      </c>
      <c r="G602" s="118" t="n">
        <v>46265</v>
      </c>
      <c r="H602" s="118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18" t="n">
        <v>46251</v>
      </c>
      <c r="G603" s="118" t="n">
        <v>46269</v>
      </c>
      <c r="H603" s="118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18" t="n">
        <v>46252</v>
      </c>
      <c r="G604" s="118" t="n">
        <v>46265</v>
      </c>
      <c r="H604" s="118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18" t="n">
        <v>46252</v>
      </c>
      <c r="G605" s="118" t="n">
        <v>46265</v>
      </c>
      <c r="H605" s="118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18" t="n">
        <v>46252</v>
      </c>
      <c r="G606" s="118" t="n">
        <v>46266</v>
      </c>
      <c r="H606" s="118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18" t="n">
        <v>46252</v>
      </c>
      <c r="G607" s="118" t="n">
        <v>46253</v>
      </c>
      <c r="H607" s="118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18" t="n">
        <v>46252</v>
      </c>
      <c r="G608" s="118" t="n">
        <v>46253</v>
      </c>
      <c r="H608" s="118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18" t="n">
        <v>46253</v>
      </c>
      <c r="G609" s="118" t="n">
        <v>46254</v>
      </c>
      <c r="H609" s="118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18" t="n">
        <v>46255</v>
      </c>
      <c r="G610" s="118" t="n">
        <v>46255</v>
      </c>
      <c r="H610" s="118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18" t="n">
        <v>46258</v>
      </c>
      <c r="G611" s="118" t="n">
        <v>46261</v>
      </c>
      <c r="H611" s="118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18" t="n">
        <v>46259</v>
      </c>
      <c r="G612" s="118" t="n">
        <v>46262</v>
      </c>
      <c r="H612" s="118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18" t="n">
        <v>46261</v>
      </c>
      <c r="G613" s="118" t="n">
        <v>46261</v>
      </c>
      <c r="H613" s="118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18" t="n">
        <v>46261</v>
      </c>
      <c r="G614" s="118" t="n">
        <v>46261</v>
      </c>
      <c r="H614" s="118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18" t="n">
        <v>46262</v>
      </c>
      <c r="G615" s="118" t="n">
        <v>46266</v>
      </c>
      <c r="H615" s="118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18" t="n">
        <v>46258</v>
      </c>
      <c r="G616" s="118" t="n">
        <v>46297</v>
      </c>
      <c r="H616" s="118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18" t="n">
        <v>46258</v>
      </c>
      <c r="G617" s="118" t="n">
        <v>46279</v>
      </c>
      <c r="H617" s="118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18" t="n">
        <v>46258</v>
      </c>
      <c r="G618" s="118" t="n">
        <v>46279</v>
      </c>
      <c r="H618" s="118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18" t="n">
        <v>46258</v>
      </c>
      <c r="G619" s="118" t="n">
        <v>46279</v>
      </c>
      <c r="H619" s="118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18" t="n">
        <v>46258</v>
      </c>
      <c r="G620" s="118" t="n">
        <v>46279</v>
      </c>
      <c r="H620" s="118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18" t="n">
        <v>46260</v>
      </c>
      <c r="G621" s="118" t="n">
        <v>46323</v>
      </c>
      <c r="H621" s="118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18" t="n">
        <v>46262</v>
      </c>
      <c r="G622" s="118" t="n">
        <v>46356</v>
      </c>
      <c r="H622" s="118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18" t="n">
        <v>46265</v>
      </c>
      <c r="G623" s="118" t="n">
        <v>46279</v>
      </c>
      <c r="H623" s="118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18" t="n">
        <v>46265</v>
      </c>
      <c r="G624" s="118" t="n">
        <v>46281</v>
      </c>
      <c r="H624" s="118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18" t="n">
        <v>46265</v>
      </c>
      <c r="G625" s="118" t="n">
        <v>46265</v>
      </c>
      <c r="H625" s="118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18" t="n">
        <v>46266</v>
      </c>
      <c r="G626" s="118" t="n">
        <v>46268</v>
      </c>
      <c r="H626" s="118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18" t="n">
        <v>46267</v>
      </c>
      <c r="G627" s="118" t="n">
        <v>46273</v>
      </c>
      <c r="H627" s="118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18" t="n">
        <v>46269</v>
      </c>
      <c r="G628" s="118" t="n">
        <v>46269</v>
      </c>
      <c r="H628" s="118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18" t="n">
        <v>46269</v>
      </c>
      <c r="G629" s="118" t="n">
        <v>46274</v>
      </c>
      <c r="H629" s="118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18" t="n">
        <v>46274</v>
      </c>
      <c r="G630" s="118" t="n">
        <v>46275</v>
      </c>
      <c r="H630" s="118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18" t="n">
        <v>46275</v>
      </c>
      <c r="G631" s="118" t="n">
        <v>46276</v>
      </c>
      <c r="H631" s="118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18" t="n">
        <v>46276</v>
      </c>
      <c r="G632" s="118" t="n">
        <v>46276</v>
      </c>
      <c r="H632" s="118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18" t="n">
        <v>46276</v>
      </c>
      <c r="G633" s="118" t="n">
        <v>46276</v>
      </c>
      <c r="H633" s="118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18" t="n">
        <v>46276</v>
      </c>
      <c r="G634" s="118" t="n">
        <v>46279</v>
      </c>
      <c r="H634" s="118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18" t="n">
        <v>46279</v>
      </c>
      <c r="G635" s="118" t="n">
        <v>46280</v>
      </c>
      <c r="H635" s="118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18" t="n">
        <v>46279</v>
      </c>
      <c r="G636" s="118" t="n">
        <v>46279</v>
      </c>
      <c r="H636" s="118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18" t="n">
        <v>46280</v>
      </c>
      <c r="G637" s="118" t="n">
        <v>46280</v>
      </c>
      <c r="H637" s="118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18" t="n">
        <v>46281</v>
      </c>
      <c r="G638" s="118" t="n">
        <v>46281</v>
      </c>
      <c r="H638" s="118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18" t="n">
        <v>46266</v>
      </c>
      <c r="G639" s="118" t="n">
        <v>46269</v>
      </c>
      <c r="H639" s="118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18" t="n">
        <v>46266</v>
      </c>
      <c r="G640" s="118" t="n">
        <v>46280</v>
      </c>
      <c r="H640" s="118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18" t="n">
        <v>46266</v>
      </c>
      <c r="G641" s="118" t="n">
        <v>46280</v>
      </c>
      <c r="H641" s="118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18" t="n">
        <v>46266</v>
      </c>
      <c r="G642" s="118" t="n">
        <v>46275</v>
      </c>
      <c r="H642" s="118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18" t="n">
        <v>46273</v>
      </c>
      <c r="G643" s="118" t="n">
        <v>46302</v>
      </c>
      <c r="H643" s="118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18" t="n">
        <v>46273</v>
      </c>
      <c r="G644" s="118" t="n">
        <v>46302</v>
      </c>
      <c r="H644" s="118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18" t="n">
        <v>46273</v>
      </c>
      <c r="G645" s="118" t="n">
        <v>46302</v>
      </c>
      <c r="H645" s="118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18" t="n">
        <v>46273</v>
      </c>
      <c r="G646" s="118" t="n">
        <v>46279</v>
      </c>
      <c r="H646" s="118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18" t="n">
        <v>46273</v>
      </c>
      <c r="G647" s="118" t="n">
        <v>46286</v>
      </c>
      <c r="H647" s="118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18" t="n">
        <v>46276</v>
      </c>
      <c r="G648" s="118" t="n">
        <v>46286</v>
      </c>
      <c r="H648" s="118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18" t="n">
        <v>46279</v>
      </c>
      <c r="G649" s="118" t="n">
        <v>46322</v>
      </c>
      <c r="H649" s="118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18" t="n">
        <v>46279</v>
      </c>
      <c r="G650" s="118" t="n">
        <v>46287</v>
      </c>
      <c r="H650" s="118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18" t="n">
        <v>46288</v>
      </c>
      <c r="G651" s="118" t="n">
        <v>46301</v>
      </c>
      <c r="H651" s="118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18" t="n">
        <v>46294</v>
      </c>
      <c r="G652" s="118" t="n">
        <v>46308</v>
      </c>
      <c r="H652" s="118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18" t="n">
        <v>46309</v>
      </c>
      <c r="G653" s="118" t="n">
        <v>46315</v>
      </c>
      <c r="H653" s="118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18" t="n">
        <v>46316</v>
      </c>
      <c r="G654" s="118" t="n">
        <v>46322</v>
      </c>
      <c r="H654" s="118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18" t="n">
        <v>46279</v>
      </c>
      <c r="G655" s="118" t="n">
        <v>46322</v>
      </c>
      <c r="H655" s="118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18" t="n">
        <v>46279</v>
      </c>
      <c r="G656" s="118" t="n">
        <v>46287</v>
      </c>
      <c r="H656" s="118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18" t="n">
        <v>46288</v>
      </c>
      <c r="G657" s="118" t="n">
        <v>46301</v>
      </c>
      <c r="H657" s="118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18" t="n">
        <v>46294</v>
      </c>
      <c r="G658" s="118" t="n">
        <v>46308</v>
      </c>
      <c r="H658" s="118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18" t="n">
        <v>46309</v>
      </c>
      <c r="G659" s="118" t="n">
        <v>46315</v>
      </c>
      <c r="H659" s="118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18" t="n">
        <v>46316</v>
      </c>
      <c r="G660" s="118" t="n">
        <v>46322</v>
      </c>
      <c r="H660" s="118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18" t="n">
        <v>46279</v>
      </c>
      <c r="G661" s="118" t="n">
        <v>46289</v>
      </c>
      <c r="H661" s="118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18" t="n">
        <v>46279</v>
      </c>
      <c r="G662" s="118" t="n">
        <v>46290</v>
      </c>
      <c r="H662" s="118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18" t="n">
        <v>46280</v>
      </c>
      <c r="G663" s="118" t="n">
        <v>46300</v>
      </c>
      <c r="H663" s="118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18" t="n">
        <v>46280</v>
      </c>
      <c r="G664" s="118" t="n">
        <v>46293</v>
      </c>
      <c r="H664" s="118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18" t="n">
        <v>46280</v>
      </c>
      <c r="G665" s="118" t="n">
        <v>46295</v>
      </c>
      <c r="H665" s="118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18" t="n">
        <v>46280</v>
      </c>
      <c r="G666" s="118" t="n">
        <v>46363</v>
      </c>
      <c r="H666" s="118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18" t="n">
        <v>46280</v>
      </c>
      <c r="G667" s="118" t="n">
        <v>46293</v>
      </c>
      <c r="H667" s="118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18" t="n">
        <v>46294</v>
      </c>
      <c r="G668" s="118" t="n">
        <v>46363</v>
      </c>
      <c r="H668" s="118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18" t="n">
        <v>46281</v>
      </c>
      <c r="G669" s="118" t="n">
        <v>46311</v>
      </c>
      <c r="H669" s="118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18" t="n">
        <v>46281</v>
      </c>
      <c r="G670" s="118" t="n">
        <v>46287</v>
      </c>
      <c r="H670" s="118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18" t="n">
        <v>46283</v>
      </c>
      <c r="G671" s="118" t="n">
        <v>46297</v>
      </c>
      <c r="H671" s="118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18" t="n">
        <v>46283</v>
      </c>
      <c r="G672" s="118" t="n">
        <v>46286</v>
      </c>
      <c r="H672" s="118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18" t="n">
        <v>46283</v>
      </c>
      <c r="G673" s="118" t="n">
        <v>46286</v>
      </c>
      <c r="H673" s="118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18" t="n">
        <v>46286</v>
      </c>
      <c r="G674" s="118" t="n">
        <v>46287</v>
      </c>
      <c r="H674" s="118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18" t="n">
        <v>46288</v>
      </c>
      <c r="G675" s="118" t="n">
        <v>46288</v>
      </c>
      <c r="H675" s="118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18" t="n">
        <v>46289</v>
      </c>
      <c r="G676" s="118" t="n">
        <v>46294</v>
      </c>
      <c r="H676" s="118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18" t="n">
        <v>46290</v>
      </c>
      <c r="G677" s="118" t="n">
        <v>46295</v>
      </c>
      <c r="H677" s="118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18" t="n">
        <v>46294</v>
      </c>
      <c r="G678" s="118" t="n">
        <v>46294</v>
      </c>
      <c r="H678" s="118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18" t="n">
        <v>46294</v>
      </c>
      <c r="G679" s="118" t="n">
        <v>46294</v>
      </c>
      <c r="H679" s="118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18" t="n">
        <v>46295</v>
      </c>
      <c r="G680" s="118" t="n">
        <v>46297</v>
      </c>
      <c r="H680" s="118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18" t="n">
        <v>46286</v>
      </c>
      <c r="G681" s="118" t="n">
        <v>46316</v>
      </c>
      <c r="H681" s="118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18" t="n">
        <v>46286</v>
      </c>
      <c r="G682" s="118" t="n">
        <v>46296</v>
      </c>
      <c r="H682" s="118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18" t="n">
        <v>46286</v>
      </c>
      <c r="G683" s="118" t="n">
        <v>46296</v>
      </c>
      <c r="H683" s="118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18" t="n">
        <v>46287</v>
      </c>
      <c r="G684" s="118" t="n">
        <v>46295</v>
      </c>
      <c r="H684" s="118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18" t="n">
        <v>46288</v>
      </c>
      <c r="G685" s="118" t="n">
        <v>46294</v>
      </c>
      <c r="H685" s="118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18" t="n">
        <v>46290</v>
      </c>
      <c r="G686" s="118" t="n">
        <v>46304</v>
      </c>
      <c r="H686" s="118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18" t="n">
        <v>46290</v>
      </c>
      <c r="G687" s="118" t="n">
        <v>46302</v>
      </c>
      <c r="H687" s="118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18" t="n">
        <v>46293</v>
      </c>
      <c r="G688" s="118" t="n">
        <v>46297</v>
      </c>
      <c r="H688" s="118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18" t="n">
        <v>46293</v>
      </c>
      <c r="G689" s="118" t="n">
        <v>46304</v>
      </c>
      <c r="H689" s="118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18" t="n">
        <v>46293</v>
      </c>
      <c r="G690" s="118" t="n">
        <v>46301</v>
      </c>
      <c r="H690" s="118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18" t="n">
        <v>46294</v>
      </c>
      <c r="G691" s="118" t="n">
        <v>46308</v>
      </c>
      <c r="H691" s="118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18" t="n">
        <v>46294</v>
      </c>
      <c r="G692" s="118" t="n">
        <v>46304</v>
      </c>
      <c r="H692" s="118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18" t="n">
        <v>46295</v>
      </c>
      <c r="G693" s="118" t="n">
        <v>46309</v>
      </c>
      <c r="H693" s="118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18" t="n">
        <v>46296</v>
      </c>
      <c r="G694" s="118" t="n">
        <v>46310</v>
      </c>
      <c r="H694" s="118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18" t="n">
        <v>46296</v>
      </c>
      <c r="G695" s="118" t="n">
        <v>46310</v>
      </c>
      <c r="H695" s="118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18" t="n">
        <v>46297</v>
      </c>
      <c r="G696" s="118" t="n">
        <v>46310</v>
      </c>
      <c r="H696" s="118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18" t="n">
        <v>46300</v>
      </c>
      <c r="G697" s="118" t="n">
        <v>46304</v>
      </c>
      <c r="H697" s="118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18" t="n">
        <v>46300</v>
      </c>
      <c r="G698" s="118" t="n">
        <v>46315</v>
      </c>
      <c r="H698" s="118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18" t="n">
        <v>46300</v>
      </c>
      <c r="G699" s="118" t="n">
        <v>46301</v>
      </c>
      <c r="H699" s="118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18" t="n">
        <v>46300</v>
      </c>
      <c r="G700" s="118" t="n">
        <v>46301</v>
      </c>
      <c r="H700" s="118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18" t="n">
        <v>46301</v>
      </c>
      <c r="G701" s="118" t="n">
        <v>46302</v>
      </c>
      <c r="H701" s="118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18" t="n">
        <v>46303</v>
      </c>
      <c r="G702" s="118" t="n">
        <v>46303</v>
      </c>
      <c r="H702" s="118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18" t="n">
        <v>46304</v>
      </c>
      <c r="G703" s="118" t="n">
        <v>46310</v>
      </c>
      <c r="H703" s="118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18" t="n">
        <v>46308</v>
      </c>
      <c r="G704" s="118" t="n">
        <v>46311</v>
      </c>
      <c r="H704" s="118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18" t="n">
        <v>46310</v>
      </c>
      <c r="G705" s="118" t="n">
        <v>46310</v>
      </c>
      <c r="H705" s="118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18" t="n">
        <v>46310</v>
      </c>
      <c r="G706" s="118" t="n">
        <v>46310</v>
      </c>
      <c r="H706" s="118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18" t="n">
        <v>46311</v>
      </c>
      <c r="G707" s="118" t="n">
        <v>46315</v>
      </c>
      <c r="H707" s="118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18" t="n">
        <v>46303</v>
      </c>
      <c r="G708" s="118" t="n">
        <v>46336</v>
      </c>
      <c r="H708" s="118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18" t="n">
        <v>46303</v>
      </c>
      <c r="G709" s="118" t="n">
        <v>46336</v>
      </c>
      <c r="H709" s="118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18" t="n">
        <v>46303</v>
      </c>
      <c r="G710" s="118" t="n">
        <v>46336</v>
      </c>
      <c r="H710" s="118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18" t="n">
        <v>46303</v>
      </c>
      <c r="G711" s="118" t="n">
        <v>46324</v>
      </c>
      <c r="H711" s="118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18" t="n">
        <v>46303</v>
      </c>
      <c r="G712" s="118" t="n">
        <v>46316</v>
      </c>
      <c r="H712" s="118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18" t="n">
        <v>46303</v>
      </c>
      <c r="G713" s="118" t="n">
        <v>46316</v>
      </c>
      <c r="H713" s="118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18" t="n">
        <v>46303</v>
      </c>
      <c r="G714" s="118" t="n">
        <v>46316</v>
      </c>
      <c r="H714" s="118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18" t="n">
        <v>46303</v>
      </c>
      <c r="G715" s="118" t="n">
        <v>46316</v>
      </c>
      <c r="H715" s="118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18" t="n">
        <v>46304</v>
      </c>
      <c r="G716" s="118" t="n">
        <v>46337</v>
      </c>
      <c r="H716" s="118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18" t="n">
        <v>46308</v>
      </c>
      <c r="G717" s="118" t="n">
        <v>46314</v>
      </c>
      <c r="H717" s="118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18" t="n">
        <v>46308</v>
      </c>
      <c r="G718" s="118" t="n">
        <v>46321</v>
      </c>
      <c r="H718" s="118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18" t="n">
        <v>46308</v>
      </c>
      <c r="G719" s="118" t="n">
        <v>46318</v>
      </c>
      <c r="H719" s="118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18" t="n">
        <v>46309</v>
      </c>
      <c r="G720" s="118" t="n">
        <v>46315</v>
      </c>
      <c r="H720" s="118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18" t="n">
        <v>46309</v>
      </c>
      <c r="G721" s="118" t="n">
        <v>46317</v>
      </c>
      <c r="H721" s="118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18" t="n">
        <v>46310</v>
      </c>
      <c r="G722" s="118" t="n">
        <v>46316</v>
      </c>
      <c r="H722" s="118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18" t="n">
        <v>46311</v>
      </c>
      <c r="G723" s="118" t="n">
        <v>46339</v>
      </c>
      <c r="H723" s="118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18" t="n">
        <v>46311</v>
      </c>
      <c r="G724" s="118" t="n">
        <v>46324</v>
      </c>
      <c r="H724" s="118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18" t="n">
        <v>46311</v>
      </c>
      <c r="G725" s="118" t="n">
        <v>46323</v>
      </c>
      <c r="H725" s="118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18" t="n">
        <v>46311</v>
      </c>
      <c r="G726" s="118" t="n">
        <v>46323</v>
      </c>
      <c r="H726" s="118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18" t="n">
        <v>46314</v>
      </c>
      <c r="G727" s="118" t="n">
        <v>46344</v>
      </c>
      <c r="H727" s="118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18" t="n">
        <v>46314</v>
      </c>
      <c r="G728" s="118" t="n">
        <v>46356</v>
      </c>
      <c r="H728" s="118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18" t="n">
        <v>46314</v>
      </c>
      <c r="G729" s="118" t="n">
        <v>46322</v>
      </c>
      <c r="H729" s="118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18" t="n">
        <v>46323</v>
      </c>
      <c r="G730" s="118" t="n">
        <v>46337</v>
      </c>
      <c r="H730" s="118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18" t="n">
        <v>46330</v>
      </c>
      <c r="G731" s="118" t="n">
        <v>46343</v>
      </c>
      <c r="H731" s="118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18" t="n">
        <v>46344</v>
      </c>
      <c r="G732" s="118" t="n">
        <v>46350</v>
      </c>
      <c r="H732" s="118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18" t="n">
        <v>46351</v>
      </c>
      <c r="G733" s="118" t="n">
        <v>46356</v>
      </c>
      <c r="H733" s="118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18" t="n">
        <v>46316</v>
      </c>
      <c r="G734" s="118" t="n">
        <v>46331</v>
      </c>
      <c r="H734" s="118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18" t="n">
        <v>46316</v>
      </c>
      <c r="G735" s="118" t="n">
        <v>46317</v>
      </c>
      <c r="H735" s="118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18" t="n">
        <v>46316</v>
      </c>
      <c r="G736" s="118" t="n">
        <v>46317</v>
      </c>
      <c r="H736" s="118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18" t="n">
        <v>46317</v>
      </c>
      <c r="G737" s="118" t="n">
        <v>46318</v>
      </c>
      <c r="H737" s="118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18" t="n">
        <v>46321</v>
      </c>
      <c r="G738" s="118" t="n">
        <v>46321</v>
      </c>
      <c r="H738" s="118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18" t="n">
        <v>46322</v>
      </c>
      <c r="G739" s="118" t="n">
        <v>46325</v>
      </c>
      <c r="H739" s="118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18" t="n">
        <v>46323</v>
      </c>
      <c r="G740" s="118" t="n">
        <v>46329</v>
      </c>
      <c r="H740" s="118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18" t="n">
        <v>46325</v>
      </c>
      <c r="G741" s="118" t="n">
        <v>46325</v>
      </c>
      <c r="H741" s="118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18" t="n">
        <v>46325</v>
      </c>
      <c r="G742" s="118" t="n">
        <v>46325</v>
      </c>
      <c r="H742" s="118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18" t="n">
        <v>46329</v>
      </c>
      <c r="G743" s="118" t="n">
        <v>46331</v>
      </c>
      <c r="H743" s="118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18" t="n">
        <v>46317</v>
      </c>
      <c r="G744" s="118" t="n">
        <v>46349</v>
      </c>
      <c r="H744" s="118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18" t="n">
        <v>46317</v>
      </c>
      <c r="G745" s="118" t="n">
        <v>46338</v>
      </c>
      <c r="H745" s="118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18" t="n">
        <v>46317</v>
      </c>
      <c r="G746" s="118" t="n">
        <v>46323</v>
      </c>
      <c r="H746" s="118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18" t="n">
        <v>46317</v>
      </c>
      <c r="G747" s="118" t="n">
        <v>46330</v>
      </c>
      <c r="H747" s="118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18" t="n">
        <v>46317</v>
      </c>
      <c r="G748" s="118" t="n">
        <v>46330</v>
      </c>
      <c r="H748" s="118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18" t="n">
        <v>46321</v>
      </c>
      <c r="G749" s="118" t="n">
        <v>46332</v>
      </c>
      <c r="H749" s="118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18" t="n">
        <v>46323</v>
      </c>
      <c r="G750" s="118" t="n">
        <v>46360</v>
      </c>
      <c r="H750" s="118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18" t="n">
        <v>46323</v>
      </c>
      <c r="G751" s="118" t="n">
        <v>46330</v>
      </c>
      <c r="H751" s="118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18" t="n">
        <v>46331</v>
      </c>
      <c r="G752" s="118" t="n">
        <v>46337</v>
      </c>
      <c r="H752" s="118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18" t="n">
        <v>46338</v>
      </c>
      <c r="G753" s="118" t="n">
        <v>46360</v>
      </c>
      <c r="H753" s="118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18" t="n">
        <v>46323</v>
      </c>
      <c r="G754" s="118" t="n">
        <v>46367</v>
      </c>
      <c r="H754" s="118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18" t="n">
        <v>46323</v>
      </c>
      <c r="G755" s="118" t="n">
        <v>46332</v>
      </c>
      <c r="H755" s="118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18" t="n">
        <v>46335</v>
      </c>
      <c r="G756" s="118" t="n">
        <v>46346</v>
      </c>
      <c r="H756" s="118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18" t="n">
        <v>46339</v>
      </c>
      <c r="G757" s="118" t="n">
        <v>46352</v>
      </c>
      <c r="H757" s="118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18" t="n">
        <v>46353</v>
      </c>
      <c r="G758" s="118" t="n">
        <v>46359</v>
      </c>
      <c r="H758" s="118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18" t="n">
        <v>46360</v>
      </c>
      <c r="G759" s="118" t="n">
        <v>46367</v>
      </c>
      <c r="H759" s="118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18" t="n">
        <v>46324</v>
      </c>
      <c r="G760" s="118" t="n">
        <v>46337</v>
      </c>
      <c r="H760" s="118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18" t="n">
        <v>46324</v>
      </c>
      <c r="G761" s="118" t="n">
        <v>46337</v>
      </c>
      <c r="H761" s="118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18" t="n">
        <v>46324</v>
      </c>
      <c r="G762" s="118" t="n">
        <v>46337</v>
      </c>
      <c r="H762" s="118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18" t="n">
        <v>46324</v>
      </c>
      <c r="G763" s="118" t="n">
        <v>46337</v>
      </c>
      <c r="H763" s="118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18" t="n">
        <v>46324</v>
      </c>
      <c r="G764" s="118" t="n">
        <v>46337</v>
      </c>
      <c r="H764" s="118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18" t="n">
        <v>46324</v>
      </c>
      <c r="G765" s="118" t="n">
        <v>46337</v>
      </c>
      <c r="H765" s="118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18" t="n">
        <v>46324</v>
      </c>
      <c r="G766" s="118" t="n">
        <v>46335</v>
      </c>
      <c r="H766" s="118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18" t="n">
        <v>46325</v>
      </c>
      <c r="G767" s="118" t="n">
        <v>46339</v>
      </c>
      <c r="H767" s="118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18" t="n">
        <v>46325</v>
      </c>
      <c r="G768" s="118" t="n">
        <v>46339</v>
      </c>
      <c r="H768" s="118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18" t="n">
        <v>46325</v>
      </c>
      <c r="G769" s="118" t="n">
        <v>46339</v>
      </c>
      <c r="H769" s="118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18" t="n">
        <v>46325</v>
      </c>
      <c r="G770" s="118" t="n">
        <v>46399</v>
      </c>
      <c r="H770" s="118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18" t="n">
        <v>46329</v>
      </c>
      <c r="G771" s="118" t="n">
        <v>46363</v>
      </c>
      <c r="H771" s="118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18" t="n">
        <v>46332</v>
      </c>
      <c r="G772" s="118" t="n">
        <v>46346</v>
      </c>
      <c r="H772" s="118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18" t="n">
        <v>46332</v>
      </c>
      <c r="G773" s="118" t="n">
        <v>46335</v>
      </c>
      <c r="H773" s="118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18" t="n">
        <v>46332</v>
      </c>
      <c r="G774" s="118" t="n">
        <v>46335</v>
      </c>
      <c r="H774" s="118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18" t="n">
        <v>46335</v>
      </c>
      <c r="G775" s="118" t="n">
        <v>46336</v>
      </c>
      <c r="H775" s="118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18" t="n">
        <v>46337</v>
      </c>
      <c r="G776" s="118" t="n">
        <v>46337</v>
      </c>
      <c r="H776" s="118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18" t="n">
        <v>46338</v>
      </c>
      <c r="G777" s="118" t="n">
        <v>46343</v>
      </c>
      <c r="H777" s="118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18" t="n">
        <v>46339</v>
      </c>
      <c r="G778" s="118" t="n">
        <v>46344</v>
      </c>
      <c r="H778" s="118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18" t="n">
        <v>46343</v>
      </c>
      <c r="G779" s="118" t="n">
        <v>46343</v>
      </c>
      <c r="H779" s="118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18" t="n">
        <v>46343</v>
      </c>
      <c r="G780" s="118" t="n">
        <v>46343</v>
      </c>
      <c r="H780" s="118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18" t="n">
        <v>46344</v>
      </c>
      <c r="G781" s="118" t="n">
        <v>46346</v>
      </c>
      <c r="H781" s="118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18" t="n">
        <v>46335</v>
      </c>
      <c r="G782" s="118" t="n">
        <v>46345</v>
      </c>
      <c r="H782" s="118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18" t="n">
        <v>46337</v>
      </c>
      <c r="G783" s="118" t="n">
        <v>46357</v>
      </c>
      <c r="H783" s="118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18" t="n">
        <v>46337</v>
      </c>
      <c r="G784" s="118" t="n">
        <v>46367</v>
      </c>
      <c r="H784" s="118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18" t="n">
        <v>46337</v>
      </c>
      <c r="G785" s="118" t="n">
        <v>46350</v>
      </c>
      <c r="H785" s="118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18" t="n">
        <v>46338</v>
      </c>
      <c r="G786" s="118" t="n">
        <v>46350</v>
      </c>
      <c r="H786" s="118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18" t="n">
        <v>46338</v>
      </c>
      <c r="G787" s="118" t="n">
        <v>46350</v>
      </c>
      <c r="H787" s="118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18" t="n">
        <v>46338</v>
      </c>
      <c r="G788" s="118" t="n">
        <v>46350</v>
      </c>
      <c r="H788" s="118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18" t="n">
        <v>46338</v>
      </c>
      <c r="G789" s="118" t="n">
        <v>46350</v>
      </c>
      <c r="H789" s="118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18" t="n">
        <v>46338</v>
      </c>
      <c r="G790" s="118" t="n">
        <v>46350</v>
      </c>
      <c r="H790" s="118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18" t="n">
        <v>46338</v>
      </c>
      <c r="G791" s="118" t="n">
        <v>46350</v>
      </c>
      <c r="H791" s="118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18" t="n">
        <v>46339</v>
      </c>
      <c r="G792" s="118" t="n">
        <v>46351</v>
      </c>
      <c r="H792" s="118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18" t="n">
        <v>46342</v>
      </c>
      <c r="G793" s="118" t="n">
        <v>46360</v>
      </c>
      <c r="H793" s="118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18" t="n">
        <v>46349</v>
      </c>
      <c r="G794" s="118" t="n">
        <v>46363</v>
      </c>
      <c r="H794" s="118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18" t="n">
        <v>46349</v>
      </c>
      <c r="G795" s="118" t="n">
        <v>46350</v>
      </c>
      <c r="H795" s="118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18" t="n">
        <v>46349</v>
      </c>
      <c r="G796" s="118" t="n">
        <v>46350</v>
      </c>
      <c r="H796" s="118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18" t="n">
        <v>46350</v>
      </c>
      <c r="G797" s="118" t="n">
        <v>46351</v>
      </c>
      <c r="H797" s="118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18" t="n">
        <v>46352</v>
      </c>
      <c r="G798" s="118" t="n">
        <v>46352</v>
      </c>
      <c r="H798" s="118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18" t="n">
        <v>46353</v>
      </c>
      <c r="G799" s="118" t="n">
        <v>46358</v>
      </c>
      <c r="H799" s="118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18" t="n">
        <v>46356</v>
      </c>
      <c r="G800" s="118" t="n">
        <v>46359</v>
      </c>
      <c r="H800" s="118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18" t="n">
        <v>46358</v>
      </c>
      <c r="G801" s="118" t="n">
        <v>46358</v>
      </c>
      <c r="H801" s="118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18" t="n">
        <v>46358</v>
      </c>
      <c r="G802" s="118" t="n">
        <v>46358</v>
      </c>
      <c r="H802" s="118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18" t="n">
        <v>46359</v>
      </c>
      <c r="G803" s="118" t="n">
        <v>46363</v>
      </c>
      <c r="H803" s="118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18" t="n">
        <v>46351</v>
      </c>
      <c r="G804" s="118" t="n">
        <v>46372</v>
      </c>
      <c r="H804" s="118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18" t="n">
        <v>46351</v>
      </c>
      <c r="G805" s="118" t="n">
        <v>46357</v>
      </c>
      <c r="H805" s="118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18" t="n">
        <v>46351</v>
      </c>
      <c r="G806" s="118" t="n">
        <v>46363</v>
      </c>
      <c r="H806" s="118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18" t="n">
        <v>46351</v>
      </c>
      <c r="G807" s="118" t="n">
        <v>46363</v>
      </c>
      <c r="H807" s="118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18" t="n">
        <v>46351</v>
      </c>
      <c r="G808" s="118" t="n">
        <v>46363</v>
      </c>
      <c r="H808" s="118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18" t="n">
        <v>46351</v>
      </c>
      <c r="G809" s="118" t="n">
        <v>46363</v>
      </c>
      <c r="H809" s="118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18" t="n">
        <v>46351</v>
      </c>
      <c r="G810" s="118" t="n">
        <v>46363</v>
      </c>
      <c r="H810" s="118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18" t="n">
        <v>46351</v>
      </c>
      <c r="G811" s="118" t="n">
        <v>46363</v>
      </c>
      <c r="H811" s="118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18" t="n">
        <v>46351</v>
      </c>
      <c r="G812" s="118" t="n">
        <v>46359</v>
      </c>
      <c r="H812" s="118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18" t="n">
        <v>46352</v>
      </c>
      <c r="G813" s="118" t="n">
        <v>46374</v>
      </c>
      <c r="H813" s="118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18" t="n">
        <v>46352</v>
      </c>
      <c r="G814" s="118" t="n">
        <v>46365</v>
      </c>
      <c r="H814" s="118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18" t="n">
        <v>46357</v>
      </c>
      <c r="G815" s="118" t="n">
        <v>46399</v>
      </c>
      <c r="H815" s="118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18" t="n">
        <v>46357</v>
      </c>
      <c r="G816" s="118" t="n">
        <v>46413</v>
      </c>
      <c r="H816" s="118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18" t="n">
        <v>46357</v>
      </c>
      <c r="G817" s="118" t="n">
        <v>46366</v>
      </c>
      <c r="H817" s="118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18" t="n">
        <v>46367</v>
      </c>
      <c r="G818" s="118" t="n">
        <v>46394</v>
      </c>
      <c r="H818" s="118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18" t="n">
        <v>46373</v>
      </c>
      <c r="G819" s="118" t="n">
        <v>46400</v>
      </c>
      <c r="H819" s="118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18" t="n">
        <v>46401</v>
      </c>
      <c r="G820" s="118" t="n">
        <v>46407</v>
      </c>
      <c r="H820" s="118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18" t="n">
        <v>46408</v>
      </c>
      <c r="G821" s="118" t="n">
        <v>46413</v>
      </c>
      <c r="H821" s="118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18" t="n">
        <v>46357</v>
      </c>
      <c r="G822" s="118" t="n">
        <v>46370</v>
      </c>
      <c r="H822" s="118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18" t="n">
        <v>46357</v>
      </c>
      <c r="G823" s="118" t="n">
        <v>46370</v>
      </c>
      <c r="H823" s="118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18" t="n">
        <v>46360</v>
      </c>
      <c r="G824" s="118" t="n">
        <v>46374</v>
      </c>
      <c r="H824" s="118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18" t="n">
        <v>46363</v>
      </c>
      <c r="G825" s="118" t="n">
        <v>46407</v>
      </c>
      <c r="H825" s="118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18" t="n">
        <v>46365</v>
      </c>
      <c r="G826" s="118" t="n">
        <v>46399</v>
      </c>
      <c r="H826" s="118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18" t="n">
        <v>46365</v>
      </c>
      <c r="G827" s="118" t="n">
        <v>46371</v>
      </c>
      <c r="H827" s="118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18" t="n">
        <v>46365</v>
      </c>
      <c r="G828" s="118" t="n">
        <v>46391</v>
      </c>
      <c r="H828" s="118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18" t="n">
        <v>46365</v>
      </c>
      <c r="G829" s="118" t="n">
        <v>46391</v>
      </c>
      <c r="H829" s="118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18" t="n">
        <v>46365</v>
      </c>
      <c r="G830" s="118" t="n">
        <v>46391</v>
      </c>
      <c r="H830" s="118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18" t="n">
        <v>46365</v>
      </c>
      <c r="G831" s="118" t="n">
        <v>46374</v>
      </c>
      <c r="H831" s="118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18" t="n">
        <v>46365</v>
      </c>
      <c r="G832" s="118" t="n">
        <v>46366</v>
      </c>
      <c r="H832" s="118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18" t="n">
        <v>46365</v>
      </c>
      <c r="G833" s="118" t="n">
        <v>46366</v>
      </c>
      <c r="H833" s="118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18" t="n">
        <v>46366</v>
      </c>
      <c r="G834" s="118" t="n">
        <v>46367</v>
      </c>
      <c r="H834" s="118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18" t="n">
        <v>46370</v>
      </c>
      <c r="G835" s="118" t="n">
        <v>46370</v>
      </c>
      <c r="H835" s="118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18" t="n">
        <v>46371</v>
      </c>
      <c r="G836" s="118" t="n">
        <v>46374</v>
      </c>
      <c r="H836" s="118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18" t="n">
        <v>46372</v>
      </c>
      <c r="G837" s="118" t="n">
        <v>46374</v>
      </c>
      <c r="H837" s="118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18" t="n">
        <v>46373</v>
      </c>
      <c r="G838" s="118" t="n">
        <v>46373</v>
      </c>
      <c r="H838" s="118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18" t="n">
        <v>46373</v>
      </c>
      <c r="G839" s="118" t="n">
        <v>46373</v>
      </c>
      <c r="H839" s="118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18" t="n">
        <v>46374</v>
      </c>
      <c r="G840" s="118" t="n">
        <v>46374</v>
      </c>
      <c r="H840" s="118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18" t="n">
        <v>46366</v>
      </c>
      <c r="G841" s="118" t="n">
        <v>46366</v>
      </c>
      <c r="H841" s="118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18" t="n">
        <v>46366</v>
      </c>
      <c r="G842" s="118" t="n">
        <v>46392</v>
      </c>
      <c r="H842" s="118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18" t="n">
        <v>46366</v>
      </c>
      <c r="G843" s="118" t="n">
        <v>46518</v>
      </c>
      <c r="H843" s="118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18" t="n">
        <v>46367</v>
      </c>
      <c r="G844" s="118" t="n">
        <v>46393</v>
      </c>
      <c r="H844" s="118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18" t="n">
        <v>46370</v>
      </c>
      <c r="G845" s="118" t="n">
        <v>46443</v>
      </c>
      <c r="H845" s="118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18" t="n">
        <v>46371</v>
      </c>
      <c r="G846" s="118" t="n">
        <v>46395</v>
      </c>
      <c r="H846" s="118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18" t="n">
        <v>46371</v>
      </c>
      <c r="G847" s="118" t="n">
        <v>46416</v>
      </c>
      <c r="H847" s="118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18" t="n">
        <v>46373</v>
      </c>
      <c r="G848" s="118" t="n">
        <v>46399</v>
      </c>
      <c r="H848" s="118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18" t="n">
        <v>46391</v>
      </c>
      <c r="G849" s="118" t="n">
        <v>46499</v>
      </c>
      <c r="H849" s="118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18" t="n">
        <v>46391</v>
      </c>
      <c r="G850" s="118" t="n">
        <v>46409</v>
      </c>
      <c r="H850" s="118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18" t="n">
        <v>46391</v>
      </c>
      <c r="G851" s="118" t="n">
        <v>46399</v>
      </c>
      <c r="H851" s="118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18" t="n">
        <v>46391</v>
      </c>
      <c r="G852" s="118" t="n">
        <v>46405</v>
      </c>
      <c r="H852" s="118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18" t="n">
        <v>46391</v>
      </c>
      <c r="G853" s="118" t="n">
        <v>46392</v>
      </c>
      <c r="H853" s="118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18" t="n">
        <v>46391</v>
      </c>
      <c r="G854" s="118" t="n">
        <v>46392</v>
      </c>
      <c r="H854" s="118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18" t="n">
        <v>46392</v>
      </c>
      <c r="G855" s="118" t="n">
        <v>46393</v>
      </c>
      <c r="H855" s="118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18" t="n">
        <v>46394</v>
      </c>
      <c r="G856" s="118" t="n">
        <v>46394</v>
      </c>
      <c r="H856" s="118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18" t="n">
        <v>46395</v>
      </c>
      <c r="G857" s="118" t="n">
        <v>46399</v>
      </c>
      <c r="H857" s="118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18" t="n">
        <v>46398</v>
      </c>
      <c r="G858" s="118" t="n">
        <v>46400</v>
      </c>
      <c r="H858" s="118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18" t="n">
        <v>46399</v>
      </c>
      <c r="G859" s="118" t="n">
        <v>46399</v>
      </c>
      <c r="H859" s="118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18" t="n">
        <v>46399</v>
      </c>
      <c r="G860" s="118" t="n">
        <v>46399</v>
      </c>
      <c r="H860" s="118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18" t="n">
        <v>46400</v>
      </c>
      <c r="G861" s="118" t="n">
        <v>46405</v>
      </c>
      <c r="H861" s="118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18" t="n">
        <v>46392</v>
      </c>
      <c r="G862" s="118" t="n">
        <v>46505</v>
      </c>
      <c r="H862" s="118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18" t="n">
        <v>46392</v>
      </c>
      <c r="G863" s="118" t="n">
        <v>46398</v>
      </c>
      <c r="H863" s="118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18" t="n">
        <v>46394</v>
      </c>
      <c r="G864" s="118" t="n">
        <v>46407</v>
      </c>
      <c r="H864" s="118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18" t="n">
        <v>46394</v>
      </c>
      <c r="G865" s="118" t="n">
        <v>46406</v>
      </c>
      <c r="H865" s="118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18" t="n">
        <v>46395</v>
      </c>
      <c r="G866" s="118" t="n">
        <v>46407</v>
      </c>
      <c r="H866" s="118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18" t="n">
        <v>46395</v>
      </c>
      <c r="G867" s="118" t="n">
        <v>46407</v>
      </c>
      <c r="H867" s="118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18" t="n">
        <v>46398</v>
      </c>
      <c r="G868" s="118" t="n">
        <v>46442</v>
      </c>
      <c r="H868" s="118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18" t="n">
        <v>46398</v>
      </c>
      <c r="G869" s="118" t="n">
        <v>46408</v>
      </c>
      <c r="H869" s="118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18" t="n">
        <v>46398</v>
      </c>
      <c r="G870" s="118" t="n">
        <v>46408</v>
      </c>
      <c r="H870" s="118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18" t="n">
        <v>46398</v>
      </c>
      <c r="G871" s="118" t="n">
        <v>46408</v>
      </c>
      <c r="H871" s="118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18" t="n">
        <v>46400</v>
      </c>
      <c r="G872" s="118" t="n">
        <v>46429</v>
      </c>
      <c r="H872" s="118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18" t="n">
        <v>46400</v>
      </c>
      <c r="G873" s="118" t="n">
        <v>46412</v>
      </c>
      <c r="H873" s="118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18" t="n">
        <v>46400</v>
      </c>
      <c r="G874" s="118" t="n">
        <v>46412</v>
      </c>
      <c r="H874" s="118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18" t="n">
        <v>46400</v>
      </c>
      <c r="G875" s="118" t="n">
        <v>46420</v>
      </c>
      <c r="H875" s="118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18" t="n">
        <v>46400</v>
      </c>
      <c r="G876" s="118" t="n">
        <v>46420</v>
      </c>
      <c r="H876" s="118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18" t="n">
        <v>46405</v>
      </c>
      <c r="G877" s="118" t="n">
        <v>46415</v>
      </c>
      <c r="H877" s="118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18" t="n">
        <v>46406</v>
      </c>
      <c r="G878" s="118" t="n">
        <v>46420</v>
      </c>
      <c r="H878" s="118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18" t="n">
        <v>46406</v>
      </c>
      <c r="G879" s="118" t="n">
        <v>46407</v>
      </c>
      <c r="H879" s="118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18" t="n">
        <v>46406</v>
      </c>
      <c r="G880" s="118" t="n">
        <v>46407</v>
      </c>
      <c r="H880" s="118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18" t="n">
        <v>46407</v>
      </c>
      <c r="G881" s="118" t="n">
        <v>46408</v>
      </c>
      <c r="H881" s="118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18" t="n">
        <v>46409</v>
      </c>
      <c r="G882" s="118" t="n">
        <v>46409</v>
      </c>
      <c r="H882" s="118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18" t="n">
        <v>46412</v>
      </c>
      <c r="G883" s="118" t="n">
        <v>46415</v>
      </c>
      <c r="H883" s="118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18" t="n">
        <v>46413</v>
      </c>
      <c r="G884" s="118" t="n">
        <v>46416</v>
      </c>
      <c r="H884" s="118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18" t="n">
        <v>46415</v>
      </c>
      <c r="G885" s="118" t="n">
        <v>46415</v>
      </c>
      <c r="H885" s="118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18" t="n">
        <v>46415</v>
      </c>
      <c r="G886" s="118" t="n">
        <v>46415</v>
      </c>
      <c r="H886" s="118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18" t="n">
        <v>46416</v>
      </c>
      <c r="G887" s="118" t="n">
        <v>46420</v>
      </c>
      <c r="H887" s="118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18" t="n">
        <v>46408</v>
      </c>
      <c r="G888" s="118" t="n">
        <v>46437</v>
      </c>
      <c r="H888" s="118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18" t="n">
        <v>46408</v>
      </c>
      <c r="G889" s="118" t="n">
        <v>46421</v>
      </c>
      <c r="H889" s="118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18" t="n">
        <v>46408</v>
      </c>
      <c r="G890" s="118" t="n">
        <v>46420</v>
      </c>
      <c r="H890" s="118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18" t="n">
        <v>46408</v>
      </c>
      <c r="G891" s="118" t="n">
        <v>46420</v>
      </c>
      <c r="H891" s="118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18" t="n">
        <v>46409</v>
      </c>
      <c r="G892" s="118" t="n">
        <v>46421</v>
      </c>
      <c r="H892" s="118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18" t="n">
        <v>46409</v>
      </c>
      <c r="G893" s="118" t="n">
        <v>46421</v>
      </c>
      <c r="H893" s="118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18" t="n">
        <v>46409</v>
      </c>
      <c r="G894" s="118" t="n">
        <v>46421</v>
      </c>
      <c r="H894" s="118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18" t="n">
        <v>46412</v>
      </c>
      <c r="G895" s="118" t="n">
        <v>46430</v>
      </c>
      <c r="H895" s="118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18" t="n">
        <v>46413</v>
      </c>
      <c r="G896" s="118" t="n">
        <v>46423</v>
      </c>
      <c r="H896" s="118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18" t="n">
        <v>46413</v>
      </c>
      <c r="G897" s="118" t="n">
        <v>46423</v>
      </c>
      <c r="H897" s="118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18" t="n">
        <v>46413</v>
      </c>
      <c r="G898" s="118" t="n">
        <v>46413</v>
      </c>
      <c r="H898" s="118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18" t="n">
        <v>46413</v>
      </c>
      <c r="G899" s="118" t="n">
        <v>46423</v>
      </c>
      <c r="H899" s="118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18" t="n">
        <v>46414</v>
      </c>
      <c r="G900" s="118" t="n">
        <v>46426</v>
      </c>
      <c r="H900" s="118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18" t="n">
        <v>46416</v>
      </c>
      <c r="G901" s="118" t="n">
        <v>46430</v>
      </c>
      <c r="H901" s="118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18" t="n">
        <v>46421</v>
      </c>
      <c r="G902" s="118" t="n">
        <v>46433</v>
      </c>
      <c r="H902" s="118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18" t="n">
        <v>46421</v>
      </c>
      <c r="G903" s="118" t="n">
        <v>46434</v>
      </c>
      <c r="H903" s="118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18" t="n">
        <v>46421</v>
      </c>
      <c r="G904" s="118" t="n">
        <v>46433</v>
      </c>
      <c r="H904" s="118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18" t="n">
        <v>46421</v>
      </c>
      <c r="G905" s="118" t="n">
        <v>46433</v>
      </c>
      <c r="H905" s="118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18" t="n">
        <v>46421</v>
      </c>
      <c r="G906" s="118" t="n">
        <v>46433</v>
      </c>
      <c r="H906" s="118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18" t="n">
        <v>46421</v>
      </c>
      <c r="G907" s="118" t="n">
        <v>46433</v>
      </c>
      <c r="H907" s="118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18" t="n">
        <v>46421</v>
      </c>
      <c r="G908" s="118" t="n">
        <v>46428</v>
      </c>
      <c r="H908" s="118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18" t="n">
        <v>46421</v>
      </c>
      <c r="G909" s="118" t="n">
        <v>46435</v>
      </c>
      <c r="H909" s="118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18" t="n">
        <v>46421</v>
      </c>
      <c r="G910" s="118" t="n">
        <v>46422</v>
      </c>
      <c r="H910" s="118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18" t="n">
        <v>46421</v>
      </c>
      <c r="G911" s="118" t="n">
        <v>46422</v>
      </c>
      <c r="H911" s="118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18" t="n">
        <v>46422</v>
      </c>
      <c r="G912" s="118" t="n">
        <v>46423</v>
      </c>
      <c r="H912" s="118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18" t="n">
        <v>46426</v>
      </c>
      <c r="G913" s="118" t="n">
        <v>46426</v>
      </c>
      <c r="H913" s="118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18" t="n">
        <v>46427</v>
      </c>
      <c r="G914" s="118" t="n">
        <v>46430</v>
      </c>
      <c r="H914" s="118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18" t="n">
        <v>46428</v>
      </c>
      <c r="G915" s="118" t="n">
        <v>46433</v>
      </c>
      <c r="H915" s="118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18" t="n">
        <v>46430</v>
      </c>
      <c r="G916" s="118" t="n">
        <v>46430</v>
      </c>
      <c r="H916" s="118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18" t="n">
        <v>46430</v>
      </c>
      <c r="G917" s="118" t="n">
        <v>46430</v>
      </c>
      <c r="H917" s="118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18" t="n">
        <v>46433</v>
      </c>
      <c r="G918" s="118" t="n">
        <v>46435</v>
      </c>
      <c r="H918" s="118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18" t="n">
        <v>46422</v>
      </c>
      <c r="G919" s="118" t="n">
        <v>46442</v>
      </c>
      <c r="H919" s="118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18" t="n">
        <v>46422</v>
      </c>
      <c r="G920" s="118" t="n">
        <v>46428</v>
      </c>
      <c r="H920" s="118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18" t="n">
        <v>46422</v>
      </c>
      <c r="G921" s="118" t="n">
        <v>46434</v>
      </c>
      <c r="H921" s="118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18" t="n">
        <v>46426</v>
      </c>
      <c r="G922" s="118" t="n">
        <v>46436</v>
      </c>
      <c r="H922" s="118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18" t="n">
        <v>46426</v>
      </c>
      <c r="G923" s="118" t="n">
        <v>46436</v>
      </c>
      <c r="H923" s="118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18" t="n">
        <v>46426</v>
      </c>
      <c r="G924" s="118" t="n">
        <v>46426</v>
      </c>
      <c r="H924" s="118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18" t="n">
        <v>46427</v>
      </c>
      <c r="G925" s="118" t="n">
        <v>46440</v>
      </c>
      <c r="H925" s="118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18" t="n">
        <v>46427</v>
      </c>
      <c r="G926" s="118" t="n">
        <v>46437</v>
      </c>
      <c r="H926" s="118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18" t="n">
        <v>46427</v>
      </c>
      <c r="G927" s="118" t="n">
        <v>46437</v>
      </c>
      <c r="H927" s="118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18" t="n">
        <v>46427</v>
      </c>
      <c r="G928" s="118" t="n">
        <v>46437</v>
      </c>
      <c r="H928" s="118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18" t="n">
        <v>46427</v>
      </c>
      <c r="G929" s="118" t="n">
        <v>46437</v>
      </c>
      <c r="H929" s="118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18" t="n">
        <v>46428</v>
      </c>
      <c r="G930" s="118" t="n">
        <v>46584</v>
      </c>
      <c r="H930" s="118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18" t="n">
        <v>46428</v>
      </c>
      <c r="G931" s="118" t="n">
        <v>46462</v>
      </c>
      <c r="H931" s="118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18" t="n">
        <v>46463</v>
      </c>
      <c r="G932" s="118" t="n">
        <v>46491</v>
      </c>
      <c r="H932" s="118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18" t="n">
        <v>46492</v>
      </c>
      <c r="G933" s="118" t="n">
        <v>46520</v>
      </c>
      <c r="H933" s="118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18" t="n">
        <v>46521</v>
      </c>
      <c r="G934" s="118" t="n">
        <v>46556</v>
      </c>
      <c r="H934" s="118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18" t="n">
        <v>46559</v>
      </c>
      <c r="G935" s="118" t="n">
        <v>46584</v>
      </c>
      <c r="H935" s="118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18" t="n">
        <v>46429</v>
      </c>
      <c r="G936" s="118" t="n">
        <v>46449</v>
      </c>
      <c r="H936" s="118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18" t="n">
        <v>46430</v>
      </c>
      <c r="G937" s="118" t="n">
        <v>46461</v>
      </c>
      <c r="H937" s="118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18" t="n">
        <v>46430</v>
      </c>
      <c r="G938" s="118" t="n">
        <v>46443</v>
      </c>
      <c r="H938" s="118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18" t="n">
        <v>46433</v>
      </c>
      <c r="G939" s="118" t="n">
        <v>46689</v>
      </c>
      <c r="H939" s="118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18" t="n">
        <v>46433</v>
      </c>
      <c r="G940" s="118" t="n">
        <v>46451</v>
      </c>
      <c r="H940" s="118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18" t="n">
        <v>46434</v>
      </c>
      <c r="G941" s="118" t="n">
        <v>46444</v>
      </c>
      <c r="H941" s="118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18" t="n">
        <v>46434</v>
      </c>
      <c r="G942" s="118" t="n">
        <v>46444</v>
      </c>
      <c r="H942" s="118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18" t="n">
        <v>46434</v>
      </c>
      <c r="G943" s="118" t="n">
        <v>46444</v>
      </c>
      <c r="H943" s="118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18" t="n">
        <v>46434</v>
      </c>
      <c r="G944" s="118" t="n">
        <v>46444</v>
      </c>
      <c r="H944" s="118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18" t="n">
        <v>46434</v>
      </c>
      <c r="G945" s="118" t="n">
        <v>46444</v>
      </c>
      <c r="H945" s="118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18" t="n">
        <v>46435</v>
      </c>
      <c r="G946" s="118" t="n">
        <v>46448</v>
      </c>
      <c r="H946" s="118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18" t="n">
        <v>46435</v>
      </c>
      <c r="G947" s="118" t="n">
        <v>46447</v>
      </c>
      <c r="H947" s="118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18" t="n">
        <v>46436</v>
      </c>
      <c r="G948" s="118" t="n">
        <v>46450</v>
      </c>
      <c r="H948" s="118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18" t="n">
        <v>46436</v>
      </c>
      <c r="G949" s="118" t="n">
        <v>46437</v>
      </c>
      <c r="H949" s="118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18" t="n">
        <v>46436</v>
      </c>
      <c r="G950" s="118" t="n">
        <v>46437</v>
      </c>
      <c r="H950" s="118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18" t="n">
        <v>46437</v>
      </c>
      <c r="G951" s="118" t="n">
        <v>46440</v>
      </c>
      <c r="H951" s="118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18" t="n">
        <v>46441</v>
      </c>
      <c r="G952" s="118" t="n">
        <v>46441</v>
      </c>
      <c r="H952" s="118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18" t="n">
        <v>46442</v>
      </c>
      <c r="G953" s="118" t="n">
        <v>46447</v>
      </c>
      <c r="H953" s="118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18" t="n">
        <v>46443</v>
      </c>
      <c r="G954" s="118" t="n">
        <v>46448</v>
      </c>
      <c r="H954" s="118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18" t="n">
        <v>46447</v>
      </c>
      <c r="G955" s="118" t="n">
        <v>46447</v>
      </c>
      <c r="H955" s="118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18" t="n">
        <v>46447</v>
      </c>
      <c r="G956" s="118" t="n">
        <v>46447</v>
      </c>
      <c r="H956" s="118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18" t="n">
        <v>46448</v>
      </c>
      <c r="G957" s="118" t="n">
        <v>46450</v>
      </c>
      <c r="H957" s="118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18" t="n">
        <v>46437</v>
      </c>
      <c r="G958" s="118" t="n">
        <v>46449</v>
      </c>
      <c r="H958" s="118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18" t="n">
        <v>46437</v>
      </c>
      <c r="G959" s="118" t="n">
        <v>46449</v>
      </c>
      <c r="H959" s="118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18" t="n">
        <v>46437</v>
      </c>
      <c r="G960" s="118" t="n">
        <v>46449</v>
      </c>
      <c r="H960" s="118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18" t="n">
        <v>46440</v>
      </c>
      <c r="G961" s="118" t="n">
        <v>46458</v>
      </c>
      <c r="H961" s="118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18" t="n">
        <v>46440</v>
      </c>
      <c r="G962" s="118" t="n">
        <v>46451</v>
      </c>
      <c r="H962" s="118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18" t="n">
        <v>46440</v>
      </c>
      <c r="G963" s="118" t="n">
        <v>46450</v>
      </c>
      <c r="H963" s="118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18" t="n">
        <v>46440</v>
      </c>
      <c r="G964" s="118" t="n">
        <v>46450</v>
      </c>
      <c r="H964" s="118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18" t="n">
        <v>46440</v>
      </c>
      <c r="G965" s="118" t="n">
        <v>46450</v>
      </c>
      <c r="H965" s="118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18" t="n">
        <v>46441</v>
      </c>
      <c r="G966" s="118" t="n">
        <v>46454</v>
      </c>
      <c r="H966" s="118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18" t="n">
        <v>46441</v>
      </c>
      <c r="G967" s="118" t="n">
        <v>46451</v>
      </c>
      <c r="H967" s="118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18" t="n">
        <v>46442</v>
      </c>
      <c r="G968" s="118" t="n">
        <v>46454</v>
      </c>
      <c r="H968" s="118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18" t="n">
        <v>46443</v>
      </c>
      <c r="G969" s="118" t="n">
        <v>46475</v>
      </c>
      <c r="H969" s="118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18" t="n">
        <v>46443</v>
      </c>
      <c r="G970" s="118" t="n">
        <v>46455</v>
      </c>
      <c r="H970" s="118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18" t="n">
        <v>46447</v>
      </c>
      <c r="G971" s="118" t="n">
        <v>46457</v>
      </c>
      <c r="H971" s="118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18" t="n">
        <v>46447</v>
      </c>
      <c r="G972" s="118" t="n">
        <v>46457</v>
      </c>
      <c r="H972" s="118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18" t="n">
        <v>46447</v>
      </c>
      <c r="G973" s="118" t="n">
        <v>46447</v>
      </c>
      <c r="H973" s="118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18" t="n">
        <v>46447</v>
      </c>
      <c r="G974" s="118" t="n">
        <v>46465</v>
      </c>
      <c r="H974" s="118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18" t="n">
        <v>46447</v>
      </c>
      <c r="G975" s="118" t="n">
        <v>46451</v>
      </c>
      <c r="H975" s="118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18" t="n">
        <v>46448</v>
      </c>
      <c r="G976" s="118" t="n">
        <v>46458</v>
      </c>
      <c r="H976" s="118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18" t="n">
        <v>46449</v>
      </c>
      <c r="G977" s="118" t="n">
        <v>46462</v>
      </c>
      <c r="H977" s="118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18" t="n">
        <v>46450</v>
      </c>
      <c r="G978" s="118" t="n">
        <v>46462</v>
      </c>
      <c r="H978" s="118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18" t="n">
        <v>46450</v>
      </c>
      <c r="G979" s="118" t="n">
        <v>46462</v>
      </c>
      <c r="H979" s="118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18" t="n">
        <v>46450</v>
      </c>
      <c r="G980" s="118" t="n">
        <v>46456</v>
      </c>
      <c r="H980" s="118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18" t="n">
        <v>46451</v>
      </c>
      <c r="G981" s="118" t="n">
        <v>46463</v>
      </c>
      <c r="H981" s="118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18" t="n">
        <v>46451</v>
      </c>
      <c r="G982" s="118" t="n">
        <v>46463</v>
      </c>
      <c r="H982" s="118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18" t="n">
        <v>46451</v>
      </c>
      <c r="G983" s="118" t="n">
        <v>46463</v>
      </c>
      <c r="H983" s="118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18" t="n">
        <v>46451</v>
      </c>
      <c r="G984" s="118" t="n">
        <v>46465</v>
      </c>
      <c r="H984" s="118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18" t="n">
        <v>46451</v>
      </c>
      <c r="G985" s="118" t="n">
        <v>46454</v>
      </c>
      <c r="H985" s="118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18" t="n">
        <v>46451</v>
      </c>
      <c r="G986" s="118" t="n">
        <v>46454</v>
      </c>
      <c r="H986" s="118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18" t="n">
        <v>46454</v>
      </c>
      <c r="G987" s="118" t="n">
        <v>46455</v>
      </c>
      <c r="H987" s="118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18" t="n">
        <v>46456</v>
      </c>
      <c r="G988" s="118" t="n">
        <v>46456</v>
      </c>
      <c r="H988" s="118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18" t="n">
        <v>46457</v>
      </c>
      <c r="G989" s="118" t="n">
        <v>46462</v>
      </c>
      <c r="H989" s="118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18" t="n">
        <v>46458</v>
      </c>
      <c r="G990" s="118" t="n">
        <v>46463</v>
      </c>
      <c r="H990" s="118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18" t="n">
        <v>46462</v>
      </c>
      <c r="G991" s="118" t="n">
        <v>46462</v>
      </c>
      <c r="H991" s="118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18" t="n">
        <v>46462</v>
      </c>
      <c r="G992" s="118" t="n">
        <v>46462</v>
      </c>
      <c r="H992" s="118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18" t="n">
        <v>46463</v>
      </c>
      <c r="G993" s="118" t="n">
        <v>46465</v>
      </c>
      <c r="H993" s="118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18" t="n">
        <v>46454</v>
      </c>
      <c r="G994" s="118" t="n">
        <v>46465</v>
      </c>
      <c r="H994" s="118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18" t="n">
        <v>46454</v>
      </c>
      <c r="G995" s="118" t="n">
        <v>46475</v>
      </c>
      <c r="H995" s="118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18" t="n">
        <v>46454</v>
      </c>
      <c r="G996" s="118" t="n">
        <v>46465</v>
      </c>
      <c r="H996" s="118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18" t="n">
        <v>46454</v>
      </c>
      <c r="G997" s="118" t="n">
        <v>46464</v>
      </c>
      <c r="H997" s="118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18" t="n">
        <v>46455</v>
      </c>
      <c r="G998" s="118" t="n">
        <v>46465</v>
      </c>
      <c r="H998" s="118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18" t="n">
        <v>46455</v>
      </c>
      <c r="G999" s="118" t="n">
        <v>46465</v>
      </c>
      <c r="H999" s="118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18" t="n">
        <v>46456</v>
      </c>
      <c r="G1000" s="118" t="n">
        <v>46468</v>
      </c>
      <c r="H1000" s="118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18" t="n">
        <v>46456</v>
      </c>
      <c r="G1001" s="118" t="n">
        <v>46468</v>
      </c>
      <c r="H1001" s="118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18" t="n">
        <v>46457</v>
      </c>
      <c r="G1002" s="118" t="n">
        <v>46478</v>
      </c>
      <c r="H1002" s="118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18" t="n">
        <v>46457</v>
      </c>
      <c r="G1003" s="118" t="n">
        <v>46463</v>
      </c>
      <c r="H1003" s="118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18" t="n">
        <v>46458</v>
      </c>
      <c r="G1004" s="118" t="n">
        <v>46470</v>
      </c>
      <c r="H1004" s="118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18" t="n">
        <v>46458</v>
      </c>
      <c r="G1005" s="118" t="n">
        <v>46470</v>
      </c>
      <c r="H1005" s="118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18" t="n">
        <v>46458</v>
      </c>
      <c r="G1006" s="118" t="n">
        <v>46470</v>
      </c>
      <c r="H1006" s="118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18" t="n">
        <v>46461</v>
      </c>
      <c r="G1007" s="118" t="n">
        <v>46475</v>
      </c>
      <c r="H1007" s="118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18" t="n">
        <v>46461</v>
      </c>
      <c r="G1008" s="118" t="n">
        <v>46475</v>
      </c>
      <c r="H1008" s="118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18" t="n">
        <v>46461</v>
      </c>
      <c r="G1009" s="118" t="n">
        <v>46471</v>
      </c>
      <c r="H1009" s="118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18" t="n">
        <v>46462</v>
      </c>
      <c r="G1010" s="118" t="n">
        <v>46492</v>
      </c>
      <c r="H1010" s="118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18" t="n">
        <v>46462</v>
      </c>
      <c r="G1011" s="118" t="n">
        <v>46506</v>
      </c>
      <c r="H1011" s="118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18" t="n">
        <v>46463</v>
      </c>
      <c r="G1012" s="118" t="n">
        <v>46484</v>
      </c>
      <c r="H1012" s="118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18" t="n">
        <v>46463</v>
      </c>
      <c r="G1013" s="118" t="n">
        <v>46469</v>
      </c>
      <c r="H1013" s="118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18" t="n">
        <v>46463</v>
      </c>
      <c r="G1014" s="118" t="n">
        <v>46484</v>
      </c>
      <c r="H1014" s="118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18" t="n">
        <v>46463</v>
      </c>
      <c r="G1015" s="118" t="n">
        <v>46469</v>
      </c>
      <c r="H1015" s="118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18" t="n">
        <v>46463</v>
      </c>
      <c r="G1016" s="118" t="n">
        <v>46476</v>
      </c>
      <c r="H1016" s="118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18" t="n">
        <v>46464</v>
      </c>
      <c r="G1017" s="118" t="n">
        <v>46477</v>
      </c>
      <c r="H1017" s="118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18" t="n">
        <v>46464</v>
      </c>
      <c r="G1018" s="118" t="n">
        <v>46477</v>
      </c>
      <c r="H1018" s="118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18" t="n">
        <v>46464</v>
      </c>
      <c r="G1019" s="118" t="n">
        <v>46477</v>
      </c>
      <c r="H1019" s="118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18" t="n">
        <v>46464</v>
      </c>
      <c r="G1020" s="118" t="n">
        <v>46470</v>
      </c>
      <c r="H1020" s="118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18" t="n">
        <v>46468</v>
      </c>
      <c r="G1021" s="118" t="n">
        <v>46482</v>
      </c>
      <c r="H1021" s="118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18" t="n">
        <v>46468</v>
      </c>
      <c r="G1022" s="118" t="n">
        <v>46479</v>
      </c>
      <c r="H1022" s="118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18" t="n">
        <v>46468</v>
      </c>
      <c r="G1023" s="118" t="n">
        <v>46479</v>
      </c>
      <c r="H1023" s="118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18" t="n">
        <v>46468</v>
      </c>
      <c r="G1024" s="118" t="n">
        <v>46482</v>
      </c>
      <c r="H1024" s="118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18" t="n">
        <v>46468</v>
      </c>
      <c r="G1025" s="118" t="n">
        <v>46479</v>
      </c>
      <c r="H1025" s="118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18" t="n">
        <v>46468</v>
      </c>
      <c r="G1026" s="118" t="n">
        <v>46483</v>
      </c>
      <c r="H1026" s="118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18" t="n">
        <v>46468</v>
      </c>
      <c r="G1027" s="118" t="n">
        <v>46469</v>
      </c>
      <c r="H1027" s="118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18" t="n">
        <v>46468</v>
      </c>
      <c r="G1028" s="118" t="n">
        <v>46469</v>
      </c>
      <c r="H1028" s="118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18" t="n">
        <v>46469</v>
      </c>
      <c r="G1029" s="118" t="n">
        <v>46470</v>
      </c>
      <c r="H1029" s="118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18" t="n">
        <v>46471</v>
      </c>
      <c r="G1030" s="118" t="n">
        <v>46471</v>
      </c>
      <c r="H1030" s="118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18" t="n">
        <v>46475</v>
      </c>
      <c r="G1031" s="118" t="n">
        <v>46477</v>
      </c>
      <c r="H1031" s="118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18" t="n">
        <v>46476</v>
      </c>
      <c r="G1032" s="118" t="n">
        <v>46477</v>
      </c>
      <c r="H1032" s="118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18" t="n">
        <v>46476</v>
      </c>
      <c r="G1033" s="118" t="n">
        <v>46476</v>
      </c>
      <c r="H1033" s="118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18" t="n">
        <v>46476</v>
      </c>
      <c r="G1034" s="118" t="n">
        <v>46476</v>
      </c>
      <c r="H1034" s="118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18" t="n">
        <v>46477</v>
      </c>
      <c r="G1035" s="118" t="n">
        <v>46483</v>
      </c>
      <c r="H1035" s="118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18" t="n">
        <v>46469</v>
      </c>
      <c r="G1036" s="118" t="n">
        <v>46469</v>
      </c>
      <c r="H1036" s="118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18" t="n">
        <v>46469</v>
      </c>
      <c r="G1037" s="118" t="n">
        <v>46482</v>
      </c>
      <c r="H1037" s="118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18" t="n">
        <v>46469</v>
      </c>
      <c r="G1038" s="118" t="n">
        <v>46482</v>
      </c>
      <c r="H1038" s="118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18" t="n">
        <v>46470</v>
      </c>
      <c r="G1039" s="118" t="n">
        <v>46483</v>
      </c>
      <c r="H1039" s="118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18" t="n">
        <v>46470</v>
      </c>
      <c r="G1040" s="118" t="n">
        <v>46483</v>
      </c>
      <c r="H1040" s="118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18" t="n">
        <v>46471</v>
      </c>
      <c r="G1041" s="118" t="n">
        <v>46484</v>
      </c>
      <c r="H1041" s="118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18" t="n">
        <v>46471</v>
      </c>
      <c r="G1042" s="118" t="n">
        <v>46484</v>
      </c>
      <c r="H1042" s="118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18" t="n">
        <v>46471</v>
      </c>
      <c r="G1043" s="118" t="n">
        <v>46478</v>
      </c>
      <c r="H1043" s="118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18" t="n">
        <v>46476</v>
      </c>
      <c r="G1044" s="118" t="n">
        <v>46496</v>
      </c>
      <c r="H1044" s="118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18" t="n">
        <v>46476</v>
      </c>
      <c r="G1045" s="118" t="n">
        <v>46506</v>
      </c>
      <c r="H1045" s="118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18" t="n">
        <v>46476</v>
      </c>
      <c r="G1046" s="118" t="n">
        <v>46489</v>
      </c>
      <c r="H1046" s="118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18" t="n">
        <v>46476</v>
      </c>
      <c r="G1047" s="118" t="n">
        <v>46486</v>
      </c>
      <c r="H1047" s="118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18" t="n">
        <v>46477</v>
      </c>
      <c r="G1048" s="118" t="n">
        <v>46489</v>
      </c>
      <c r="H1048" s="118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18" t="n">
        <v>46477</v>
      </c>
      <c r="G1049" s="118" t="n">
        <v>46489</v>
      </c>
      <c r="H1049" s="118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18" t="n">
        <v>46478</v>
      </c>
      <c r="G1050" s="118" t="n">
        <v>46499</v>
      </c>
      <c r="H1050" s="118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18" t="n">
        <v>46478</v>
      </c>
      <c r="G1051" s="118" t="n">
        <v>46484</v>
      </c>
      <c r="H1051" s="118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18" t="n">
        <v>46478</v>
      </c>
      <c r="G1052" s="118" t="n">
        <v>46617</v>
      </c>
      <c r="H1052" s="118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18" t="n">
        <v>46479</v>
      </c>
      <c r="G1053" s="118" t="n">
        <v>46500</v>
      </c>
      <c r="H1053" s="118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18" t="n">
        <v>46479</v>
      </c>
      <c r="G1054" s="118" t="n">
        <v>46485</v>
      </c>
      <c r="H1054" s="118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18" t="n">
        <v>46482</v>
      </c>
      <c r="G1055" s="118" t="n">
        <v>46492</v>
      </c>
      <c r="H1055" s="118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18" t="n">
        <v>46482</v>
      </c>
      <c r="G1056" s="118" t="n">
        <v>46492</v>
      </c>
      <c r="H1056" s="118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18" t="n">
        <v>46482</v>
      </c>
      <c r="G1057" s="118" t="n">
        <v>46492</v>
      </c>
      <c r="H1057" s="118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18" t="n">
        <v>46482</v>
      </c>
      <c r="G1058" s="118" t="n">
        <v>46492</v>
      </c>
      <c r="H1058" s="118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18" t="n">
        <v>46483</v>
      </c>
      <c r="G1059" s="118" t="n">
        <v>46496</v>
      </c>
      <c r="H1059" s="118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18" t="n">
        <v>46483</v>
      </c>
      <c r="G1060" s="118" t="n">
        <v>46496</v>
      </c>
      <c r="H1060" s="118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18" t="n">
        <v>46483</v>
      </c>
      <c r="G1061" s="118" t="n">
        <v>46493</v>
      </c>
      <c r="H1061" s="118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18" t="n">
        <v>46483</v>
      </c>
      <c r="G1062" s="118" t="n">
        <v>46493</v>
      </c>
      <c r="H1062" s="118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18" t="n">
        <v>46483</v>
      </c>
      <c r="G1063" s="118" t="n">
        <v>46493</v>
      </c>
      <c r="H1063" s="118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18" t="n">
        <v>46484</v>
      </c>
      <c r="G1064" s="118" t="n">
        <v>46569</v>
      </c>
      <c r="H1064" s="118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18" t="n">
        <v>46484</v>
      </c>
      <c r="G1065" s="118" t="n">
        <v>46496</v>
      </c>
      <c r="H1065" s="118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18" t="n">
        <v>46485</v>
      </c>
      <c r="G1066" s="118" t="n">
        <v>46506</v>
      </c>
      <c r="H1066" s="118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18" t="n">
        <v>46485</v>
      </c>
      <c r="G1067" s="118" t="n">
        <v>46497</v>
      </c>
      <c r="H1067" s="118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18" t="n">
        <v>46485</v>
      </c>
      <c r="G1068" s="118" t="n">
        <v>46506</v>
      </c>
      <c r="H1068" s="118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18" t="n">
        <v>46485</v>
      </c>
      <c r="G1069" s="118" t="n">
        <v>46491</v>
      </c>
      <c r="H1069" s="118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18" t="n">
        <v>46485</v>
      </c>
      <c r="G1070" s="118" t="n">
        <v>46506</v>
      </c>
      <c r="H1070" s="118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18" t="n">
        <v>46485</v>
      </c>
      <c r="G1071" s="118" t="n">
        <v>46497</v>
      </c>
      <c r="H1071" s="118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18" t="n">
        <v>46485</v>
      </c>
      <c r="G1072" s="118" t="n">
        <v>46497</v>
      </c>
      <c r="H1072" s="118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18" t="n">
        <v>46486</v>
      </c>
      <c r="G1073" s="118" t="n">
        <v>46492</v>
      </c>
      <c r="H1073" s="118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18" t="n">
        <v>46489</v>
      </c>
      <c r="G1074" s="118" t="n">
        <v>46503</v>
      </c>
      <c r="H1074" s="118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18" t="n">
        <v>46490</v>
      </c>
      <c r="G1075" s="118" t="n">
        <v>46503</v>
      </c>
      <c r="H1075" s="118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18" t="n">
        <v>46490</v>
      </c>
      <c r="G1076" s="118" t="n">
        <v>46503</v>
      </c>
      <c r="H1076" s="118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18" t="n">
        <v>46490</v>
      </c>
      <c r="G1077" s="118" t="n">
        <v>46503</v>
      </c>
      <c r="H1077" s="118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18" t="n">
        <v>46490</v>
      </c>
      <c r="G1078" s="118" t="n">
        <v>46503</v>
      </c>
      <c r="H1078" s="118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18" t="n">
        <v>46493</v>
      </c>
      <c r="G1079" s="118" t="n">
        <v>46507</v>
      </c>
      <c r="H1079" s="118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18" t="n">
        <v>46493</v>
      </c>
      <c r="G1080" s="118" t="n">
        <v>46506</v>
      </c>
      <c r="H1080" s="118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18" t="n">
        <v>46493</v>
      </c>
      <c r="G1081" s="118" t="n">
        <v>46506</v>
      </c>
      <c r="H1081" s="118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18" t="n">
        <v>46493</v>
      </c>
      <c r="G1082" s="118" t="n">
        <v>46493</v>
      </c>
      <c r="H1082" s="118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18" t="n">
        <v>46493</v>
      </c>
      <c r="G1083" s="118" t="n">
        <v>46506</v>
      </c>
      <c r="H1083" s="118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18" t="n">
        <v>46493</v>
      </c>
      <c r="G1084" s="118" t="n">
        <v>46500</v>
      </c>
      <c r="H1084" s="118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18" t="n">
        <v>46496</v>
      </c>
      <c r="G1085" s="118" t="n">
        <v>46507</v>
      </c>
      <c r="H1085" s="118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18" t="n">
        <v>46496</v>
      </c>
      <c r="G1086" s="118" t="n">
        <v>46507</v>
      </c>
      <c r="H1086" s="118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18" t="n">
        <v>46496</v>
      </c>
      <c r="G1087" s="118" t="n">
        <v>46507</v>
      </c>
      <c r="H1087" s="118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18" t="n">
        <v>46497</v>
      </c>
      <c r="G1088" s="118" t="n">
        <v>46511</v>
      </c>
      <c r="H1088" s="118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18" t="n">
        <v>46497</v>
      </c>
      <c r="G1089" s="118" t="n">
        <v>46527</v>
      </c>
      <c r="H1089" s="118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18" t="n">
        <v>46497</v>
      </c>
      <c r="G1090" s="118" t="n">
        <v>46518</v>
      </c>
      <c r="H1090" s="118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18" t="n">
        <v>46497</v>
      </c>
      <c r="G1091" s="118" t="n">
        <v>46504</v>
      </c>
      <c r="H1091" s="118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18" t="n">
        <v>46497</v>
      </c>
      <c r="G1092" s="118" t="n">
        <v>46511</v>
      </c>
      <c r="H1092" s="118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18" t="n">
        <v>46497</v>
      </c>
      <c r="G1093" s="118" t="n">
        <v>46518</v>
      </c>
      <c r="H1093" s="118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18" t="n">
        <v>46497</v>
      </c>
      <c r="G1094" s="118" t="n">
        <v>46518</v>
      </c>
      <c r="H1094" s="118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18" t="n">
        <v>46497</v>
      </c>
      <c r="G1095" s="118" t="n">
        <v>46611</v>
      </c>
      <c r="H1095" s="118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18" t="n">
        <v>46497</v>
      </c>
      <c r="G1096" s="118" t="n">
        <v>46560</v>
      </c>
      <c r="H1096" s="118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18" t="n">
        <v>46519</v>
      </c>
      <c r="G1097" s="118" t="n">
        <v>46581</v>
      </c>
      <c r="H1097" s="118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18" t="n">
        <v>46582</v>
      </c>
      <c r="G1098" s="118" t="n">
        <v>46611</v>
      </c>
      <c r="H1098" s="118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18" t="n">
        <v>46499</v>
      </c>
      <c r="G1099" s="118" t="n">
        <v>46511</v>
      </c>
      <c r="H1099" s="118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18" t="n">
        <v>46499</v>
      </c>
      <c r="G1100" s="118" t="n">
        <v>46511</v>
      </c>
      <c r="H1100" s="118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18" t="n">
        <v>46499</v>
      </c>
      <c r="G1101" s="118" t="n">
        <v>46511</v>
      </c>
      <c r="H1101" s="118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18" t="n">
        <v>46499</v>
      </c>
      <c r="G1102" s="118" t="n">
        <v>46511</v>
      </c>
      <c r="H1102" s="118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18" t="n">
        <v>46500</v>
      </c>
      <c r="G1103" s="118" t="n">
        <v>46594</v>
      </c>
      <c r="H1103" s="118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18" t="n">
        <v>46500</v>
      </c>
      <c r="G1104" s="118" t="n">
        <v>46512</v>
      </c>
      <c r="H1104" s="118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18" t="n">
        <v>46500</v>
      </c>
      <c r="G1105" s="118" t="n">
        <v>46512</v>
      </c>
      <c r="H1105" s="118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18" t="n">
        <v>46503</v>
      </c>
      <c r="G1106" s="118" t="n">
        <v>46521</v>
      </c>
      <c r="H1106" s="118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18" t="n">
        <v>46503</v>
      </c>
      <c r="G1107" s="118" t="n">
        <v>46507</v>
      </c>
      <c r="H1107" s="118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18" t="n">
        <v>46504</v>
      </c>
      <c r="G1108" s="118" t="n">
        <v>46514</v>
      </c>
      <c r="H1108" s="118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18" t="n">
        <v>46504</v>
      </c>
      <c r="G1109" s="118" t="n">
        <v>46514</v>
      </c>
      <c r="H1109" s="118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18" t="n">
        <v>46504</v>
      </c>
      <c r="G1110" s="118" t="n">
        <v>46514</v>
      </c>
      <c r="H1110" s="118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18" t="n">
        <v>46504</v>
      </c>
      <c r="G1111" s="118" t="n">
        <v>46517</v>
      </c>
      <c r="H1111" s="118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18" t="n">
        <v>46504</v>
      </c>
      <c r="G1112" s="118" t="n">
        <v>46514</v>
      </c>
      <c r="H1112" s="118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18" t="n">
        <v>46504</v>
      </c>
      <c r="G1113" s="118" t="n">
        <v>46514</v>
      </c>
      <c r="H1113" s="118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18" t="n">
        <v>46507</v>
      </c>
      <c r="G1114" s="118" t="n">
        <v>46527</v>
      </c>
      <c r="H1114" s="118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18" t="n">
        <v>46507</v>
      </c>
      <c r="G1115" s="118" t="n">
        <v>46519</v>
      </c>
      <c r="H1115" s="118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18" t="n">
        <v>46507</v>
      </c>
      <c r="G1116" s="118" t="n">
        <v>46520</v>
      </c>
      <c r="H1116" s="118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18" t="n">
        <v>46507</v>
      </c>
      <c r="G1117" s="118" t="n">
        <v>46527</v>
      </c>
      <c r="H1117" s="118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18" t="n">
        <v>46507</v>
      </c>
      <c r="G1118" s="118" t="n">
        <v>46513</v>
      </c>
      <c r="H1118" s="118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18" t="n">
        <v>46510</v>
      </c>
      <c r="G1119" s="118" t="n">
        <v>46540</v>
      </c>
      <c r="H1119" s="118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18" t="n">
        <v>46510</v>
      </c>
      <c r="G1120" s="118" t="n">
        <v>46521</v>
      </c>
      <c r="H1120" s="118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18" t="n">
        <v>46510</v>
      </c>
      <c r="G1121" s="118" t="n">
        <v>46520</v>
      </c>
      <c r="H1121" s="118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18" t="n">
        <v>46510</v>
      </c>
      <c r="G1122" s="118" t="n">
        <v>46528</v>
      </c>
      <c r="H1122" s="118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18" t="n">
        <v>46510</v>
      </c>
      <c r="G1123" s="118" t="n">
        <v>46514</v>
      </c>
      <c r="H1123" s="118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18" t="n">
        <v>46512</v>
      </c>
      <c r="G1124" s="118" t="n">
        <v>46512</v>
      </c>
      <c r="H1124" s="118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18" t="n">
        <v>46512</v>
      </c>
      <c r="G1125" s="118" t="n">
        <v>46532</v>
      </c>
      <c r="H1125" s="118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18" t="n">
        <v>46512</v>
      </c>
      <c r="G1126" s="118" t="n">
        <v>46518</v>
      </c>
      <c r="H1126" s="118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18" t="n">
        <v>46512</v>
      </c>
      <c r="G1127" s="118" t="n">
        <v>46524</v>
      </c>
      <c r="H1127" s="118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18" t="n">
        <v>46512</v>
      </c>
      <c r="G1128" s="118" t="n">
        <v>46524</v>
      </c>
      <c r="H1128" s="118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18" t="n">
        <v>46512</v>
      </c>
      <c r="G1129" s="118" t="n">
        <v>46524</v>
      </c>
      <c r="H1129" s="118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18" t="n">
        <v>46513</v>
      </c>
      <c r="G1130" s="118" t="n">
        <v>46525</v>
      </c>
      <c r="H1130" s="118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18" t="n">
        <v>46513</v>
      </c>
      <c r="G1131" s="118" t="n">
        <v>46525</v>
      </c>
      <c r="H1131" s="118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18" t="n">
        <v>46517</v>
      </c>
      <c r="G1132" s="118" t="n">
        <v>46527</v>
      </c>
      <c r="H1132" s="118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18" t="n">
        <v>46517</v>
      </c>
      <c r="G1133" s="118" t="n">
        <v>46527</v>
      </c>
      <c r="H1133" s="118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18" t="n">
        <v>46517</v>
      </c>
      <c r="G1134" s="118" t="n">
        <v>46527</v>
      </c>
      <c r="H1134" s="118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18" t="n">
        <v>46517</v>
      </c>
      <c r="G1135" s="118" t="n">
        <v>46527</v>
      </c>
      <c r="H1135" s="118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18" t="n">
        <v>46517</v>
      </c>
      <c r="G1136" s="118" t="n">
        <v>46527</v>
      </c>
      <c r="H1136" s="118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18" t="n">
        <v>46518</v>
      </c>
      <c r="G1137" s="118" t="n">
        <v>46531</v>
      </c>
      <c r="H1137" s="118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18" t="n">
        <v>46519</v>
      </c>
      <c r="G1138" s="118" t="n">
        <v>46540</v>
      </c>
      <c r="H1138" s="118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18" t="n">
        <v>46519</v>
      </c>
      <c r="G1139" s="118" t="n">
        <v>46540</v>
      </c>
      <c r="H1139" s="118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18" t="n">
        <v>46519</v>
      </c>
      <c r="G1140" s="118" t="n">
        <v>46540</v>
      </c>
      <c r="H1140" s="118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18" t="n">
        <v>46519</v>
      </c>
      <c r="G1141" s="118" t="n">
        <v>46540</v>
      </c>
      <c r="H1141" s="118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18" t="n">
        <v>46519</v>
      </c>
      <c r="G1142" s="118" t="n">
        <v>46532</v>
      </c>
      <c r="H1142" s="118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18" t="n">
        <v>46520</v>
      </c>
      <c r="G1143" s="118" t="n">
        <v>46532</v>
      </c>
      <c r="H1143" s="118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18" t="n">
        <v>46520</v>
      </c>
      <c r="G1144" s="118" t="n">
        <v>46532</v>
      </c>
      <c r="H1144" s="118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18" t="n">
        <v>46520</v>
      </c>
      <c r="G1145" s="118" t="n">
        <v>46532</v>
      </c>
      <c r="H1145" s="118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18" t="n">
        <v>46521</v>
      </c>
      <c r="G1146" s="118" t="n">
        <v>46535</v>
      </c>
      <c r="H1146" s="118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18" t="n">
        <v>46524</v>
      </c>
      <c r="G1147" s="118" t="n">
        <v>46528</v>
      </c>
      <c r="H1147" s="118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18" t="n">
        <v>46524</v>
      </c>
      <c r="G1148" s="118" t="n">
        <v>46545</v>
      </c>
      <c r="H1148" s="118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18" t="n">
        <v>46525</v>
      </c>
      <c r="G1149" s="118" t="n">
        <v>46538</v>
      </c>
      <c r="H1149" s="118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18" t="n">
        <v>46525</v>
      </c>
      <c r="G1150" s="118" t="n">
        <v>46538</v>
      </c>
      <c r="H1150" s="118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18" t="n">
        <v>46526</v>
      </c>
      <c r="G1151" s="118" t="n">
        <v>46540</v>
      </c>
      <c r="H1151" s="118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18" t="n">
        <v>46526</v>
      </c>
      <c r="G1152" s="118" t="n">
        <v>46539</v>
      </c>
      <c r="H1152" s="118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18" t="n">
        <v>46526</v>
      </c>
      <c r="G1153" s="118" t="n">
        <v>46526</v>
      </c>
      <c r="H1153" s="118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18" t="n">
        <v>46527</v>
      </c>
      <c r="G1154" s="118" t="n">
        <v>46540</v>
      </c>
      <c r="H1154" s="118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18" t="n">
        <v>46528</v>
      </c>
      <c r="G1155" s="118" t="n">
        <v>46560</v>
      </c>
      <c r="H1155" s="118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18" t="n">
        <v>46528</v>
      </c>
      <c r="G1156" s="118" t="n">
        <v>46535</v>
      </c>
      <c r="H1156" s="118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18" t="n">
        <v>46528</v>
      </c>
      <c r="G1157" s="118" t="n">
        <v>46541</v>
      </c>
      <c r="H1157" s="118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18" t="n">
        <v>46528</v>
      </c>
      <c r="G1158" s="118" t="n">
        <v>46549</v>
      </c>
      <c r="H1158" s="118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18" t="n">
        <v>46528</v>
      </c>
      <c r="G1159" s="118" t="n">
        <v>46535</v>
      </c>
      <c r="H1159" s="118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18" t="n">
        <v>46528</v>
      </c>
      <c r="G1160" s="118" t="n">
        <v>46541</v>
      </c>
      <c r="H1160" s="118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18" t="n">
        <v>46528</v>
      </c>
      <c r="G1161" s="118" t="n">
        <v>46541</v>
      </c>
      <c r="H1161" s="118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18" t="n">
        <v>46528</v>
      </c>
      <c r="G1162" s="118" t="n">
        <v>46541</v>
      </c>
      <c r="H1162" s="118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18" t="n">
        <v>46531</v>
      </c>
      <c r="G1163" s="118" t="n">
        <v>46542</v>
      </c>
      <c r="H1163" s="118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18" t="n">
        <v>46532</v>
      </c>
      <c r="G1164" s="118" t="n">
        <v>46539</v>
      </c>
      <c r="H1164" s="118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18" t="n">
        <v>46533</v>
      </c>
      <c r="G1165" s="118" t="n">
        <v>46533</v>
      </c>
      <c r="H1165" s="118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18" t="n">
        <v>46533</v>
      </c>
      <c r="G1166" s="118" t="n">
        <v>46554</v>
      </c>
      <c r="H1166" s="118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18" t="n">
        <v>46533</v>
      </c>
      <c r="G1167" s="118" t="n">
        <v>46554</v>
      </c>
      <c r="H1167" s="118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18" t="n">
        <v>46533</v>
      </c>
      <c r="G1168" s="118" t="n">
        <v>46546</v>
      </c>
      <c r="H1168" s="118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18" t="n">
        <v>46533</v>
      </c>
      <c r="G1169" s="118" t="n">
        <v>46546</v>
      </c>
      <c r="H1169" s="118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18" t="n">
        <v>46535</v>
      </c>
      <c r="G1170" s="118" t="n">
        <v>46547</v>
      </c>
      <c r="H1170" s="118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18" t="n">
        <v>46538</v>
      </c>
      <c r="G1171" s="118" t="n">
        <v>46542</v>
      </c>
      <c r="H1171" s="118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18" t="n">
        <v>46538</v>
      </c>
      <c r="G1172" s="118" t="n">
        <v>46542</v>
      </c>
      <c r="H1172" s="118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18" t="n">
        <v>46538</v>
      </c>
      <c r="G1173" s="118" t="n">
        <v>46549</v>
      </c>
      <c r="H1173" s="118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18" t="n">
        <v>46538</v>
      </c>
      <c r="G1174" s="118" t="n">
        <v>46556</v>
      </c>
      <c r="H1174" s="118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18" t="n">
        <v>46539</v>
      </c>
      <c r="G1175" s="118" t="n">
        <v>46552</v>
      </c>
      <c r="H1175" s="118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18" t="n">
        <v>46539</v>
      </c>
      <c r="G1176" s="118" t="n">
        <v>46559</v>
      </c>
      <c r="H1176" s="118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18" t="n">
        <v>46539</v>
      </c>
      <c r="G1177" s="118" t="n">
        <v>46545</v>
      </c>
      <c r="H1177" s="118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18" t="n">
        <v>46541</v>
      </c>
      <c r="G1178" s="118" t="n">
        <v>46570</v>
      </c>
      <c r="H1178" s="118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18" t="n">
        <v>46541</v>
      </c>
      <c r="G1179" s="118" t="n">
        <v>46554</v>
      </c>
      <c r="H1179" s="118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18" t="n">
        <v>46541</v>
      </c>
      <c r="G1180" s="118" t="n">
        <v>46553</v>
      </c>
      <c r="H1180" s="118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18" t="n">
        <v>46541</v>
      </c>
      <c r="G1181" s="118" t="n">
        <v>46549</v>
      </c>
      <c r="H1181" s="118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18" t="n">
        <v>46541</v>
      </c>
      <c r="G1182" s="118" t="n">
        <v>46561</v>
      </c>
      <c r="H1182" s="118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18" t="n">
        <v>46541</v>
      </c>
      <c r="G1183" s="118" t="n">
        <v>46554</v>
      </c>
      <c r="H1183" s="118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18" t="n">
        <v>46541</v>
      </c>
      <c r="G1184" s="118" t="n">
        <v>46554</v>
      </c>
      <c r="H1184" s="118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18" t="n">
        <v>46541</v>
      </c>
      <c r="G1185" s="118" t="n">
        <v>46553</v>
      </c>
      <c r="H1185" s="118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18" t="n">
        <v>46541</v>
      </c>
      <c r="G1186" s="118" t="n">
        <v>46554</v>
      </c>
      <c r="H1186" s="118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18" t="n">
        <v>46541</v>
      </c>
      <c r="G1187" s="118" t="n">
        <v>46553</v>
      </c>
      <c r="H1187" s="118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18" t="n">
        <v>46542</v>
      </c>
      <c r="G1188" s="118" t="n">
        <v>46554</v>
      </c>
      <c r="H1188" s="118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18" t="n">
        <v>46542</v>
      </c>
      <c r="G1189" s="118" t="n">
        <v>46562</v>
      </c>
      <c r="H1189" s="118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18" t="n">
        <v>46542</v>
      </c>
      <c r="G1190" s="118" t="n">
        <v>46548</v>
      </c>
      <c r="H1190" s="118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18" t="n">
        <v>46542</v>
      </c>
      <c r="G1191" s="118" t="n">
        <v>46554</v>
      </c>
      <c r="H1191" s="118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18" t="n">
        <v>46542</v>
      </c>
      <c r="G1192" s="118" t="n">
        <v>46554</v>
      </c>
      <c r="H1192" s="118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18" t="n">
        <v>46545</v>
      </c>
      <c r="G1193" s="118" t="n">
        <v>46555</v>
      </c>
      <c r="H1193" s="118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18" t="n">
        <v>46546</v>
      </c>
      <c r="G1194" s="118" t="n">
        <v>46566</v>
      </c>
      <c r="H1194" s="118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18" t="n">
        <v>46547</v>
      </c>
      <c r="G1195" s="118" t="n">
        <v>46559</v>
      </c>
      <c r="H1195" s="118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18" t="n">
        <v>46547</v>
      </c>
      <c r="G1196" s="118" t="n">
        <v>46559</v>
      </c>
      <c r="H1196" s="118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18" t="n">
        <v>46547</v>
      </c>
      <c r="G1197" s="118" t="n">
        <v>46559</v>
      </c>
      <c r="H1197" s="118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18" t="n">
        <v>46548</v>
      </c>
      <c r="G1198" s="118" t="n">
        <v>46561</v>
      </c>
      <c r="H1198" s="118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18" t="n">
        <v>46548</v>
      </c>
      <c r="G1199" s="118" t="n">
        <v>46560</v>
      </c>
      <c r="H1199" s="118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18" t="n">
        <v>46549</v>
      </c>
      <c r="G1200" s="118" t="n">
        <v>46639</v>
      </c>
      <c r="H1200" s="118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18" t="n">
        <v>46552</v>
      </c>
      <c r="G1201" s="118" t="n">
        <v>46556</v>
      </c>
      <c r="H1201" s="118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18" t="n">
        <v>46552</v>
      </c>
      <c r="G1202" s="118" t="n">
        <v>46561</v>
      </c>
      <c r="H1202" s="118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18" t="n">
        <v>46552</v>
      </c>
      <c r="G1203" s="118" t="n">
        <v>46562</v>
      </c>
      <c r="H1203" s="118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18" t="n">
        <v>46552</v>
      </c>
      <c r="G1204" s="118" t="n">
        <v>46562</v>
      </c>
      <c r="H1204" s="118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18" t="n">
        <v>46553</v>
      </c>
      <c r="G1205" s="118" t="n">
        <v>46559</v>
      </c>
      <c r="H1205" s="118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18" t="n">
        <v>46554</v>
      </c>
      <c r="G1206" s="118" t="n">
        <v>46567</v>
      </c>
      <c r="H1206" s="118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18" t="n">
        <v>46555</v>
      </c>
      <c r="G1207" s="118" t="n">
        <v>46555</v>
      </c>
      <c r="H1207" s="118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18" t="n">
        <v>46555</v>
      </c>
      <c r="G1208" s="118" t="n">
        <v>46563</v>
      </c>
      <c r="H1208" s="118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18" t="n">
        <v>46555</v>
      </c>
      <c r="G1209" s="118" t="n">
        <v>46575</v>
      </c>
      <c r="H1209" s="118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18" t="n">
        <v>46555</v>
      </c>
      <c r="G1210" s="118" t="n">
        <v>46567</v>
      </c>
      <c r="H1210" s="118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18" t="n">
        <v>46555</v>
      </c>
      <c r="G1211" s="118" t="n">
        <v>46567</v>
      </c>
      <c r="H1211" s="118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18" t="n">
        <v>46555</v>
      </c>
      <c r="G1212" s="118" t="n">
        <v>46568</v>
      </c>
      <c r="H1212" s="118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18" t="n">
        <v>46555</v>
      </c>
      <c r="G1213" s="118" t="n">
        <v>46568</v>
      </c>
      <c r="H1213" s="118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18" t="n">
        <v>46555</v>
      </c>
      <c r="G1214" s="118" t="n">
        <v>46568</v>
      </c>
      <c r="H1214" s="118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18" t="n">
        <v>46555</v>
      </c>
      <c r="G1215" s="118" t="n">
        <v>46567</v>
      </c>
      <c r="H1215" s="118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18" t="n">
        <v>46555</v>
      </c>
      <c r="G1216" s="118" t="n">
        <v>46567</v>
      </c>
      <c r="H1216" s="118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18" t="n">
        <v>46555</v>
      </c>
      <c r="G1217" s="118" t="n">
        <v>46567</v>
      </c>
      <c r="H1217" s="118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18" t="n">
        <v>46556</v>
      </c>
      <c r="G1218" s="118" t="n">
        <v>46568</v>
      </c>
      <c r="H1218" s="118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18" t="n">
        <v>46556</v>
      </c>
      <c r="G1219" s="118" t="n">
        <v>46556</v>
      </c>
      <c r="H1219" s="118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18" t="n">
        <v>46559</v>
      </c>
      <c r="G1220" s="118" t="n">
        <v>46569</v>
      </c>
      <c r="H1220" s="118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18" t="n">
        <v>46559</v>
      </c>
      <c r="G1221" s="118" t="n">
        <v>46563</v>
      </c>
      <c r="H1221" s="118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18" t="n">
        <v>46559</v>
      </c>
      <c r="G1222" s="118" t="n">
        <v>46570</v>
      </c>
      <c r="H1222" s="118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18" t="n">
        <v>46559</v>
      </c>
      <c r="G1223" s="118" t="n">
        <v>46563</v>
      </c>
      <c r="H1223" s="118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18" t="n">
        <v>46566</v>
      </c>
      <c r="G1224" s="118" t="n">
        <v>46570</v>
      </c>
      <c r="H1224" s="118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18" t="n">
        <v>46559</v>
      </c>
      <c r="G1225" s="118" t="n">
        <v>46569</v>
      </c>
      <c r="H1225" s="118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18" t="n">
        <v>46560</v>
      </c>
      <c r="G1226" s="118" t="n">
        <v>46580</v>
      </c>
      <c r="H1226" s="118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18" t="n">
        <v>46560</v>
      </c>
      <c r="G1227" s="118" t="n">
        <v>46570</v>
      </c>
      <c r="H1227" s="118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18" t="n">
        <v>46560</v>
      </c>
      <c r="G1228" s="118" t="n">
        <v>46570</v>
      </c>
      <c r="H1228" s="118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18" t="n">
        <v>46560</v>
      </c>
      <c r="G1229" s="118" t="n">
        <v>46570</v>
      </c>
      <c r="H1229" s="118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18" t="n">
        <v>46561</v>
      </c>
      <c r="G1230" s="118" t="n">
        <v>46590</v>
      </c>
      <c r="H1230" s="118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18" t="n">
        <v>46561</v>
      </c>
      <c r="G1231" s="118" t="n">
        <v>46622</v>
      </c>
      <c r="H1231" s="118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18" t="n">
        <v>46562</v>
      </c>
      <c r="G1232" s="118" t="n">
        <v>46575</v>
      </c>
      <c r="H1232" s="118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18" t="n">
        <v>46562</v>
      </c>
      <c r="G1233" s="118" t="n">
        <v>46574</v>
      </c>
      <c r="H1233" s="118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18" t="n">
        <v>46562</v>
      </c>
      <c r="G1234" s="118" t="n">
        <v>46582</v>
      </c>
      <c r="H1234" s="118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18" t="n">
        <v>46563</v>
      </c>
      <c r="G1235" s="118" t="n">
        <v>46575</v>
      </c>
      <c r="H1235" s="118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18" t="n">
        <v>46563</v>
      </c>
      <c r="G1236" s="118" t="n">
        <v>46575</v>
      </c>
      <c r="H1236" s="118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18" t="n">
        <v>46563</v>
      </c>
      <c r="G1237" s="118" t="n">
        <v>46575</v>
      </c>
      <c r="H1237" s="118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18" t="n">
        <v>46563</v>
      </c>
      <c r="G1238" s="118" t="n">
        <v>46575</v>
      </c>
      <c r="H1238" s="118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18" t="n">
        <v>46563</v>
      </c>
      <c r="G1239" s="118" t="n">
        <v>46575</v>
      </c>
      <c r="H1239" s="118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18" t="n">
        <v>46566</v>
      </c>
      <c r="G1240" s="118" t="n">
        <v>46595</v>
      </c>
      <c r="H1240" s="118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18" t="n">
        <v>46566</v>
      </c>
      <c r="G1241" s="118" t="n">
        <v>46577</v>
      </c>
      <c r="H1241" s="118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18" t="n">
        <v>46566</v>
      </c>
      <c r="G1242" s="118" t="n">
        <v>46575</v>
      </c>
      <c r="H1242" s="118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18" t="n">
        <v>46567</v>
      </c>
      <c r="G1243" s="118" t="n">
        <v>46580</v>
      </c>
      <c r="H1243" s="118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18" t="n">
        <v>46568</v>
      </c>
      <c r="G1244" s="118" t="n">
        <v>46581</v>
      </c>
      <c r="H1244" s="118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18" t="n">
        <v>46568</v>
      </c>
      <c r="G1245" s="118" t="n">
        <v>46580</v>
      </c>
      <c r="H1245" s="118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18" t="n">
        <v>46568</v>
      </c>
      <c r="G1246" s="118" t="n">
        <v>46580</v>
      </c>
      <c r="H1246" s="118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18" t="n">
        <v>46568</v>
      </c>
      <c r="G1247" s="118" t="n">
        <v>46580</v>
      </c>
      <c r="H1247" s="118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18" t="n">
        <v>46568</v>
      </c>
      <c r="G1248" s="118" t="n">
        <v>46580</v>
      </c>
      <c r="H1248" s="118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18" t="n">
        <v>46568</v>
      </c>
      <c r="G1249" s="118" t="n">
        <v>46580</v>
      </c>
      <c r="H1249" s="118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18" t="n">
        <v>46568</v>
      </c>
      <c r="G1250" s="118" t="n">
        <v>46580</v>
      </c>
      <c r="H1250" s="118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18" t="n">
        <v>46568</v>
      </c>
      <c r="G1251" s="118" t="n">
        <v>46580</v>
      </c>
      <c r="H1251" s="118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18" t="n">
        <v>46569</v>
      </c>
      <c r="G1252" s="118" t="n">
        <v>46661</v>
      </c>
      <c r="H1252" s="118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18" t="n">
        <v>46569</v>
      </c>
      <c r="G1253" s="118" t="n">
        <v>46582</v>
      </c>
      <c r="H1253" s="118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18" t="n">
        <v>46569</v>
      </c>
      <c r="G1254" s="118" t="n">
        <v>46581</v>
      </c>
      <c r="H1254" s="118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18" t="n">
        <v>46569</v>
      </c>
      <c r="G1255" s="118" t="n">
        <v>46582</v>
      </c>
      <c r="H1255" s="118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18" t="n">
        <v>46569</v>
      </c>
      <c r="G1256" s="118" t="n">
        <v>46582</v>
      </c>
      <c r="H1256" s="118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18" t="n">
        <v>46569</v>
      </c>
      <c r="G1257" s="118" t="n">
        <v>46582</v>
      </c>
      <c r="H1257" s="118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18" t="n">
        <v>46570</v>
      </c>
      <c r="G1258" s="118" t="n">
        <v>46696</v>
      </c>
      <c r="H1258" s="118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18" t="n">
        <v>46570</v>
      </c>
      <c r="G1259" s="118" t="n">
        <v>46583</v>
      </c>
      <c r="H1259" s="118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18" t="n">
        <v>46570</v>
      </c>
      <c r="G1260" s="118" t="n">
        <v>46582</v>
      </c>
      <c r="H1260" s="118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18" t="n">
        <v>46573</v>
      </c>
      <c r="G1261" s="118" t="n">
        <v>46584</v>
      </c>
      <c r="H1261" s="118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18" t="n">
        <v>46573</v>
      </c>
      <c r="G1262" s="118" t="n">
        <v>46584</v>
      </c>
      <c r="H1262" s="118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18" t="n">
        <v>46573</v>
      </c>
      <c r="G1263" s="118" t="n">
        <v>46583</v>
      </c>
      <c r="H1263" s="118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18" t="n">
        <v>46573</v>
      </c>
      <c r="G1264" s="118" t="n">
        <v>46591</v>
      </c>
      <c r="H1264" s="118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18" t="n">
        <v>46573</v>
      </c>
      <c r="G1265" s="118" t="n">
        <v>46577</v>
      </c>
      <c r="H1265" s="118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18" t="n">
        <v>46573</v>
      </c>
      <c r="G1266" s="118" t="n">
        <v>46583</v>
      </c>
      <c r="H1266" s="118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18" t="n">
        <v>46575</v>
      </c>
      <c r="G1267" s="118" t="n">
        <v>46588</v>
      </c>
      <c r="H1267" s="118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18" t="n">
        <v>46576</v>
      </c>
      <c r="G1268" s="118" t="n">
        <v>46576</v>
      </c>
      <c r="H1268" s="118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18" t="n">
        <v>46576</v>
      </c>
      <c r="G1269" s="118" t="n">
        <v>46584</v>
      </c>
      <c r="H1269" s="118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18" t="n">
        <v>46576</v>
      </c>
      <c r="G1270" s="118" t="n">
        <v>46588</v>
      </c>
      <c r="H1270" s="118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18" t="n">
        <v>46576</v>
      </c>
      <c r="G1271" s="118" t="n">
        <v>46588</v>
      </c>
      <c r="H1271" s="118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18" t="n">
        <v>46576</v>
      </c>
      <c r="G1272" s="118" t="n">
        <v>46588</v>
      </c>
      <c r="H1272" s="118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18" t="n">
        <v>46576</v>
      </c>
      <c r="G1273" s="118" t="n">
        <v>46588</v>
      </c>
      <c r="H1273" s="118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18" t="n">
        <v>46577</v>
      </c>
      <c r="G1274" s="118" t="n">
        <v>46589</v>
      </c>
      <c r="H1274" s="118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18" t="n">
        <v>46580</v>
      </c>
      <c r="G1275" s="118" t="n">
        <v>46622</v>
      </c>
      <c r="H1275" s="118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18" t="n">
        <v>46580</v>
      </c>
      <c r="G1276" s="118" t="n">
        <v>46588</v>
      </c>
      <c r="H1276" s="118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18" t="n">
        <v>46589</v>
      </c>
      <c r="G1277" s="118" t="n">
        <v>46602</v>
      </c>
      <c r="H1277" s="118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18" t="n">
        <v>46595</v>
      </c>
      <c r="G1278" s="118" t="n">
        <v>46608</v>
      </c>
      <c r="H1278" s="118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18" t="n">
        <v>46609</v>
      </c>
      <c r="G1279" s="118" t="n">
        <v>46615</v>
      </c>
      <c r="H1279" s="118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18" t="n">
        <v>46616</v>
      </c>
      <c r="G1280" s="118" t="n">
        <v>46622</v>
      </c>
      <c r="H1280" s="118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18" t="n">
        <v>46580</v>
      </c>
      <c r="G1281" s="118" t="n">
        <v>46598</v>
      </c>
      <c r="H1281" s="118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18" t="n">
        <v>46581</v>
      </c>
      <c r="G1282" s="118" t="n">
        <v>46587</v>
      </c>
      <c r="H1282" s="118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18" t="n">
        <v>46581</v>
      </c>
      <c r="G1283" s="118" t="n">
        <v>46591</v>
      </c>
      <c r="H1283" s="118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18" t="n">
        <v>46581</v>
      </c>
      <c r="G1284" s="118" t="n">
        <v>46591</v>
      </c>
      <c r="H1284" s="118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18" t="n">
        <v>46581</v>
      </c>
      <c r="G1285" s="118" t="n">
        <v>46591</v>
      </c>
      <c r="H1285" s="118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18" t="n">
        <v>46581</v>
      </c>
      <c r="G1286" s="118" t="n">
        <v>46591</v>
      </c>
      <c r="H1286" s="118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18" t="n">
        <v>46581</v>
      </c>
      <c r="G1287" s="118" t="n">
        <v>46591</v>
      </c>
      <c r="H1287" s="118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18" t="n">
        <v>46581</v>
      </c>
      <c r="G1288" s="118" t="n">
        <v>46591</v>
      </c>
      <c r="H1288" s="118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18" t="n">
        <v>46581</v>
      </c>
      <c r="G1289" s="118" t="n">
        <v>46591</v>
      </c>
      <c r="H1289" s="118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18" t="n">
        <v>46581</v>
      </c>
      <c r="G1290" s="118" t="n">
        <v>46591</v>
      </c>
      <c r="H1290" s="118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18" t="n">
        <v>46581</v>
      </c>
      <c r="G1291" s="118" t="n">
        <v>46591</v>
      </c>
      <c r="H1291" s="118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18" t="n">
        <v>46581</v>
      </c>
      <c r="G1292" s="118" t="n">
        <v>46594</v>
      </c>
      <c r="H1292" s="118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18" t="n">
        <v>46582</v>
      </c>
      <c r="G1293" s="118" t="n">
        <v>46595</v>
      </c>
      <c r="H1293" s="118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18" t="n">
        <v>46583</v>
      </c>
      <c r="G1294" s="118" t="n">
        <v>46596</v>
      </c>
      <c r="H1294" s="118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18" t="n">
        <v>46583</v>
      </c>
      <c r="G1295" s="118" t="n">
        <v>46589</v>
      </c>
      <c r="H1295" s="118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18" t="n">
        <v>46590</v>
      </c>
      <c r="G1296" s="118" t="n">
        <v>46596</v>
      </c>
      <c r="H1296" s="118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18" t="n">
        <v>46583</v>
      </c>
      <c r="G1297" s="118" t="n">
        <v>46603</v>
      </c>
      <c r="H1297" s="118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18" t="n">
        <v>46583</v>
      </c>
      <c r="G1298" s="118" t="n">
        <v>46596</v>
      </c>
      <c r="H1298" s="118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18" t="n">
        <v>46583</v>
      </c>
      <c r="G1299" s="118" t="n">
        <v>46595</v>
      </c>
      <c r="H1299" s="118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18" t="n">
        <v>46583</v>
      </c>
      <c r="G1300" s="118" t="n">
        <v>46603</v>
      </c>
      <c r="H1300" s="118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18" t="n">
        <v>46583</v>
      </c>
      <c r="G1301" s="118" t="n">
        <v>46589</v>
      </c>
      <c r="H1301" s="118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18" t="n">
        <v>46583</v>
      </c>
      <c r="G1302" s="118" t="n">
        <v>46596</v>
      </c>
      <c r="H1302" s="118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18" t="n">
        <v>46583</v>
      </c>
      <c r="G1303" s="118" t="n">
        <v>46596</v>
      </c>
      <c r="H1303" s="118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18" t="n">
        <v>46584</v>
      </c>
      <c r="G1304" s="118" t="n">
        <v>46597</v>
      </c>
      <c r="H1304" s="118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18" t="n">
        <v>46584</v>
      </c>
      <c r="G1305" s="118" t="n">
        <v>46596</v>
      </c>
      <c r="H1305" s="118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18" t="n">
        <v>46584</v>
      </c>
      <c r="G1306" s="118" t="n">
        <v>46584</v>
      </c>
      <c r="H1306" s="118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18" t="n">
        <v>46587</v>
      </c>
      <c r="G1307" s="118" t="n">
        <v>46598</v>
      </c>
      <c r="H1307" s="118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18" t="n">
        <v>46587</v>
      </c>
      <c r="G1308" s="118" t="n">
        <v>46598</v>
      </c>
      <c r="H1308" s="118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18" t="n">
        <v>46587</v>
      </c>
      <c r="G1309" s="118" t="n">
        <v>46596</v>
      </c>
      <c r="H1309" s="118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18" t="n">
        <v>46587</v>
      </c>
      <c r="G1310" s="118" t="n">
        <v>46597</v>
      </c>
      <c r="H1310" s="118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18" t="n">
        <v>46588</v>
      </c>
      <c r="G1311" s="118" t="n">
        <v>46594</v>
      </c>
      <c r="H1311" s="118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18" t="n">
        <v>46589</v>
      </c>
      <c r="G1312" s="118" t="n">
        <v>46602</v>
      </c>
      <c r="H1312" s="118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18" t="n">
        <v>46589</v>
      </c>
      <c r="G1313" s="118" t="n">
        <v>46589</v>
      </c>
      <c r="H1313" s="118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18" t="n">
        <v>46589</v>
      </c>
      <c r="G1314" s="118" t="n">
        <v>46601</v>
      </c>
      <c r="H1314" s="118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18" t="n">
        <v>46589</v>
      </c>
      <c r="G1315" s="118" t="n">
        <v>46601</v>
      </c>
      <c r="H1315" s="118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18" t="n">
        <v>46589</v>
      </c>
      <c r="G1316" s="118" t="n">
        <v>46601</v>
      </c>
      <c r="H1316" s="118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18" t="n">
        <v>46589</v>
      </c>
      <c r="G1317" s="118" t="n">
        <v>46601</v>
      </c>
      <c r="H1317" s="118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18" t="n">
        <v>46590</v>
      </c>
      <c r="G1318" s="118" t="n">
        <v>46603</v>
      </c>
      <c r="H1318" s="118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18" t="n">
        <v>46590</v>
      </c>
      <c r="G1319" s="118" t="n">
        <v>46602</v>
      </c>
      <c r="H1319" s="118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18" t="n">
        <v>46590</v>
      </c>
      <c r="G1320" s="118" t="n">
        <v>46602</v>
      </c>
      <c r="H1320" s="118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18" t="n">
        <v>46591</v>
      </c>
      <c r="G1321" s="118" t="n">
        <v>46611</v>
      </c>
      <c r="H1321" s="118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18" t="n">
        <v>46591</v>
      </c>
      <c r="G1322" s="118" t="n">
        <v>46758</v>
      </c>
      <c r="H1322" s="118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18" t="n">
        <v>46594</v>
      </c>
      <c r="G1323" s="118" t="n">
        <v>46604</v>
      </c>
      <c r="H1323" s="118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18" t="n">
        <v>46594</v>
      </c>
      <c r="G1324" s="118" t="n">
        <v>46612</v>
      </c>
      <c r="H1324" s="118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18" t="n">
        <v>46594</v>
      </c>
      <c r="G1325" s="118" t="n">
        <v>46598</v>
      </c>
      <c r="H1325" s="118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18" t="n">
        <v>46594</v>
      </c>
      <c r="G1326" s="118" t="n">
        <v>46604</v>
      </c>
      <c r="H1326" s="118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18" t="n">
        <v>46594</v>
      </c>
      <c r="G1327" s="118" t="n">
        <v>46604</v>
      </c>
      <c r="H1327" s="118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18" t="n">
        <v>46594</v>
      </c>
      <c r="G1328" s="118" t="n">
        <v>46604</v>
      </c>
      <c r="H1328" s="118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18" t="n">
        <v>46594</v>
      </c>
      <c r="G1329" s="118" t="n">
        <v>46604</v>
      </c>
      <c r="H1329" s="118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18" t="n">
        <v>46594</v>
      </c>
      <c r="G1330" s="118" t="n">
        <v>46604</v>
      </c>
      <c r="H1330" s="118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18" t="n">
        <v>46594</v>
      </c>
      <c r="G1331" s="118" t="n">
        <v>46604</v>
      </c>
      <c r="H1331" s="118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18" t="n">
        <v>46594</v>
      </c>
      <c r="G1332" s="118" t="n">
        <v>46604</v>
      </c>
      <c r="H1332" s="118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18" t="n">
        <v>46594</v>
      </c>
      <c r="G1333" s="118" t="n">
        <v>46604</v>
      </c>
      <c r="H1333" s="118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18" t="n">
        <v>46594</v>
      </c>
      <c r="G1334" s="118" t="n">
        <v>46604</v>
      </c>
      <c r="H1334" s="118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18" t="n">
        <v>46595</v>
      </c>
      <c r="G1335" s="118" t="n">
        <v>46615</v>
      </c>
      <c r="H1335" s="118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18" t="n">
        <v>46596</v>
      </c>
      <c r="G1336" s="118" t="n">
        <v>46632</v>
      </c>
      <c r="H1336" s="118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18" t="n">
        <v>46596</v>
      </c>
      <c r="G1337" s="118" t="n">
        <v>46616</v>
      </c>
      <c r="H1337" s="118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18" t="n">
        <v>46596</v>
      </c>
      <c r="G1338" s="118" t="n">
        <v>46602</v>
      </c>
      <c r="H1338" s="118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18" t="n">
        <v>46596</v>
      </c>
      <c r="G1339" s="118" t="n">
        <v>46609</v>
      </c>
      <c r="H1339" s="118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18" t="n">
        <v>46597</v>
      </c>
      <c r="G1340" s="118" t="n">
        <v>46610</v>
      </c>
      <c r="H1340" s="118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18" t="n">
        <v>46597</v>
      </c>
      <c r="G1341" s="118" t="n">
        <v>46603</v>
      </c>
      <c r="H1341" s="118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18" t="n">
        <v>46597</v>
      </c>
      <c r="G1342" s="118" t="n">
        <v>46610</v>
      </c>
      <c r="H1342" s="118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18" t="n">
        <v>46597</v>
      </c>
      <c r="G1343" s="118" t="n">
        <v>46610</v>
      </c>
      <c r="H1343" s="118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18" t="n">
        <v>46598</v>
      </c>
      <c r="G1344" s="118" t="n">
        <v>46611</v>
      </c>
      <c r="H1344" s="118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18" t="n">
        <v>46598</v>
      </c>
      <c r="G1345" s="118" t="n">
        <v>46610</v>
      </c>
      <c r="H1345" s="118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18" t="n">
        <v>46601</v>
      </c>
      <c r="G1346" s="118" t="n">
        <v>46626</v>
      </c>
      <c r="H1346" s="118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18" t="n">
        <v>46601</v>
      </c>
      <c r="G1347" s="118" t="n">
        <v>46612</v>
      </c>
      <c r="H1347" s="118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18" t="n">
        <v>46601</v>
      </c>
      <c r="G1348" s="118" t="n">
        <v>46612</v>
      </c>
      <c r="H1348" s="118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18" t="n">
        <v>46601</v>
      </c>
      <c r="G1349" s="118" t="n">
        <v>46612</v>
      </c>
      <c r="H1349" s="118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18" t="n">
        <v>46601</v>
      </c>
      <c r="G1350" s="118" t="n">
        <v>46619</v>
      </c>
      <c r="H1350" s="118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18" t="n">
        <v>46602</v>
      </c>
      <c r="G1351" s="118" t="n">
        <v>46612</v>
      </c>
      <c r="H1351" s="118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18" t="n">
        <v>46602</v>
      </c>
      <c r="G1352" s="118" t="n">
        <v>46612</v>
      </c>
      <c r="H1352" s="118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18" t="n">
        <v>46602</v>
      </c>
      <c r="G1353" s="118" t="n">
        <v>46612</v>
      </c>
      <c r="H1353" s="118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18" t="n">
        <v>46603</v>
      </c>
      <c r="G1354" s="118" t="n">
        <v>46616</v>
      </c>
      <c r="H1354" s="118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18" t="n">
        <v>46603</v>
      </c>
      <c r="G1355" s="118" t="n">
        <v>46616</v>
      </c>
      <c r="H1355" s="118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18" t="n">
        <v>46603</v>
      </c>
      <c r="G1356" s="118" t="n">
        <v>46615</v>
      </c>
      <c r="H1356" s="118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18" t="n">
        <v>46604</v>
      </c>
      <c r="G1357" s="118" t="n">
        <v>46624</v>
      </c>
      <c r="H1357" s="118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18" t="n">
        <v>46604</v>
      </c>
      <c r="G1358" s="118" t="n">
        <v>46617</v>
      </c>
      <c r="H1358" s="118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18" t="n">
        <v>46604</v>
      </c>
      <c r="G1359" s="118" t="n">
        <v>46616</v>
      </c>
      <c r="H1359" s="118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18" t="n">
        <v>46604</v>
      </c>
      <c r="G1360" s="118" t="n">
        <v>46624</v>
      </c>
      <c r="H1360" s="118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18" t="n">
        <v>46604</v>
      </c>
      <c r="G1361" s="118" t="n">
        <v>46624</v>
      </c>
      <c r="H1361" s="118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18" t="n">
        <v>46605</v>
      </c>
      <c r="G1362" s="118" t="n">
        <v>46617</v>
      </c>
      <c r="H1362" s="118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18" t="n">
        <v>46605</v>
      </c>
      <c r="G1363" s="118" t="n">
        <v>46625</v>
      </c>
      <c r="H1363" s="118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18" t="n">
        <v>46605</v>
      </c>
      <c r="G1364" s="118" t="n">
        <v>46611</v>
      </c>
      <c r="H1364" s="118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18" t="n">
        <v>46605</v>
      </c>
      <c r="G1365" s="118" t="n">
        <v>46617</v>
      </c>
      <c r="H1365" s="118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18" t="n">
        <v>46605</v>
      </c>
      <c r="G1366" s="118" t="n">
        <v>46617</v>
      </c>
      <c r="H1366" s="118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18" t="n">
        <v>46605</v>
      </c>
      <c r="G1367" s="118" t="n">
        <v>46617</v>
      </c>
      <c r="H1367" s="118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18" t="n">
        <v>46605</v>
      </c>
      <c r="G1368" s="118" t="n">
        <v>46617</v>
      </c>
      <c r="H1368" s="118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18" t="n">
        <v>46605</v>
      </c>
      <c r="G1369" s="118" t="n">
        <v>46617</v>
      </c>
      <c r="H1369" s="118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18" t="n">
        <v>46605</v>
      </c>
      <c r="G1370" s="118" t="n">
        <v>46617</v>
      </c>
      <c r="H1370" s="118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18" t="n">
        <v>46605</v>
      </c>
      <c r="G1371" s="118" t="n">
        <v>46617</v>
      </c>
      <c r="H1371" s="118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18" t="n">
        <v>46605</v>
      </c>
      <c r="G1372" s="118" t="n">
        <v>46617</v>
      </c>
      <c r="H1372" s="118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18" t="n">
        <v>46605</v>
      </c>
      <c r="G1373" s="118" t="n">
        <v>46617</v>
      </c>
      <c r="H1373" s="118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18" t="n">
        <v>46610</v>
      </c>
      <c r="G1374" s="118" t="n">
        <v>46623</v>
      </c>
      <c r="H1374" s="118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18" t="n">
        <v>46611</v>
      </c>
      <c r="G1375" s="118" t="n">
        <v>46624</v>
      </c>
      <c r="H1375" s="118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18" t="n">
        <v>46611</v>
      </c>
      <c r="G1376" s="118" t="n">
        <v>46617</v>
      </c>
      <c r="H1376" s="118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18" t="n">
        <v>46611</v>
      </c>
      <c r="G1377" s="118" t="n">
        <v>46624</v>
      </c>
      <c r="H1377" s="118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18" t="n">
        <v>46612</v>
      </c>
      <c r="G1378" s="118" t="n">
        <v>46625</v>
      </c>
      <c r="H1378" s="118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18" t="n">
        <v>46612</v>
      </c>
      <c r="G1379" s="118" t="n">
        <v>46625</v>
      </c>
      <c r="H1379" s="118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18" t="n">
        <v>46612</v>
      </c>
      <c r="G1380" s="118" t="n">
        <v>46624</v>
      </c>
      <c r="H1380" s="118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18" t="n">
        <v>46615</v>
      </c>
      <c r="G1381" s="118" t="n">
        <v>46626</v>
      </c>
      <c r="H1381" s="118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18" t="n">
        <v>46615</v>
      </c>
      <c r="G1382" s="118" t="n">
        <v>46645</v>
      </c>
      <c r="H1382" s="118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18" t="n">
        <v>46615</v>
      </c>
      <c r="G1383" s="118" t="n">
        <v>46626</v>
      </c>
      <c r="H1383" s="118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18" t="n">
        <v>46615</v>
      </c>
      <c r="G1384" s="118" t="n">
        <v>46633</v>
      </c>
      <c r="H1384" s="118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18" t="n">
        <v>46615</v>
      </c>
      <c r="G1385" s="118" t="n">
        <v>46619</v>
      </c>
      <c r="H1385" s="118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18" t="n">
        <v>46615</v>
      </c>
      <c r="G1386" s="118" t="n">
        <v>46625</v>
      </c>
      <c r="H1386" s="118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18" t="n">
        <v>46615</v>
      </c>
      <c r="G1387" s="118" t="n">
        <v>46625</v>
      </c>
      <c r="H1387" s="118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18" t="n">
        <v>46616</v>
      </c>
      <c r="G1388" s="118" t="n">
        <v>46629</v>
      </c>
      <c r="H1388" s="118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18" t="n">
        <v>46617</v>
      </c>
      <c r="G1389" s="118" t="n">
        <v>46638</v>
      </c>
      <c r="H1389" s="118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18" t="n">
        <v>46617</v>
      </c>
      <c r="G1390" s="118" t="n">
        <v>46638</v>
      </c>
      <c r="H1390" s="118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18" t="n">
        <v>46617</v>
      </c>
      <c r="G1391" s="118" t="n">
        <v>46623</v>
      </c>
      <c r="H1391" s="118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18" t="n">
        <v>46617</v>
      </c>
      <c r="G1392" s="118" t="n">
        <v>46630</v>
      </c>
      <c r="H1392" s="118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18" t="n">
        <v>46617</v>
      </c>
      <c r="G1393" s="118" t="n">
        <v>46630</v>
      </c>
      <c r="H1393" s="118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18" t="n">
        <v>46617</v>
      </c>
      <c r="G1394" s="118" t="n">
        <v>46629</v>
      </c>
      <c r="H1394" s="118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18" t="n">
        <v>46618</v>
      </c>
      <c r="G1395" s="118" t="n">
        <v>46618</v>
      </c>
      <c r="H1395" s="118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18" t="n">
        <v>46618</v>
      </c>
      <c r="G1396" s="118" t="n">
        <v>46624</v>
      </c>
      <c r="H1396" s="118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18" t="n">
        <v>46618</v>
      </c>
      <c r="G1397" s="118" t="n">
        <v>46630</v>
      </c>
      <c r="H1397" s="118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18" t="n">
        <v>46618</v>
      </c>
      <c r="G1398" s="118" t="n">
        <v>46630</v>
      </c>
      <c r="H1398" s="118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18" t="n">
        <v>46618</v>
      </c>
      <c r="G1399" s="118" t="n">
        <v>46630</v>
      </c>
      <c r="H1399" s="118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18" t="n">
        <v>46618</v>
      </c>
      <c r="G1400" s="118" t="n">
        <v>46630</v>
      </c>
      <c r="H1400" s="118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18" t="n">
        <v>46618</v>
      </c>
      <c r="G1401" s="118" t="n">
        <v>46630</v>
      </c>
      <c r="H1401" s="118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18" t="n">
        <v>46618</v>
      </c>
      <c r="G1402" s="118" t="n">
        <v>46630</v>
      </c>
      <c r="H1402" s="118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18" t="n">
        <v>46618</v>
      </c>
      <c r="G1403" s="118" t="n">
        <v>46630</v>
      </c>
      <c r="H1403" s="118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18" t="n">
        <v>46618</v>
      </c>
      <c r="G1404" s="118" t="n">
        <v>46630</v>
      </c>
      <c r="H1404" s="118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18" t="n">
        <v>46618</v>
      </c>
      <c r="G1405" s="118" t="n">
        <v>46630</v>
      </c>
      <c r="H1405" s="118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18" t="n">
        <v>46619</v>
      </c>
      <c r="G1406" s="118" t="n">
        <v>46631</v>
      </c>
      <c r="H1406" s="118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18" t="n">
        <v>46623</v>
      </c>
      <c r="G1407" s="118" t="n">
        <v>46636</v>
      </c>
      <c r="H1407" s="118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18" t="n">
        <v>46623</v>
      </c>
      <c r="G1408" s="118" t="n">
        <v>46680</v>
      </c>
      <c r="H1408" s="118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18" t="n">
        <v>46624</v>
      </c>
      <c r="G1409" s="118" t="n">
        <v>46638</v>
      </c>
      <c r="H1409" s="118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18" t="n">
        <v>46625</v>
      </c>
      <c r="G1410" s="118" t="n">
        <v>46639</v>
      </c>
      <c r="H1410" s="118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18" t="n">
        <v>46625</v>
      </c>
      <c r="G1411" s="118" t="n">
        <v>46639</v>
      </c>
      <c r="H1411" s="118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18" t="n">
        <v>46625</v>
      </c>
      <c r="G1412" s="118" t="n">
        <v>46646</v>
      </c>
      <c r="H1412" s="118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18" t="n">
        <v>46625</v>
      </c>
      <c r="G1413" s="118" t="n">
        <v>46633</v>
      </c>
      <c r="H1413" s="118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18" t="n">
        <v>46625</v>
      </c>
      <c r="G1414" s="118" t="n">
        <v>46646</v>
      </c>
      <c r="H1414" s="118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18" t="n">
        <v>46625</v>
      </c>
      <c r="G1415" s="118" t="n">
        <v>46646</v>
      </c>
      <c r="H1415" s="118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18" t="n">
        <v>46625</v>
      </c>
      <c r="G1416" s="118" t="n">
        <v>46639</v>
      </c>
      <c r="H1416" s="118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18" t="n">
        <v>46625</v>
      </c>
      <c r="G1417" s="118" t="n">
        <v>46639</v>
      </c>
      <c r="H1417" s="118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18" t="n">
        <v>46626</v>
      </c>
      <c r="G1418" s="118" t="n">
        <v>46647</v>
      </c>
      <c r="H1418" s="118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18" t="n">
        <v>46626</v>
      </c>
      <c r="G1419" s="118" t="n">
        <v>46654</v>
      </c>
      <c r="H1419" s="118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18" t="n">
        <v>46626</v>
      </c>
      <c r="G1420" s="118" t="n">
        <v>46639</v>
      </c>
      <c r="H1420" s="118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18" t="n">
        <v>46626</v>
      </c>
      <c r="G1421" s="118" t="n">
        <v>46639</v>
      </c>
      <c r="H1421" s="118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18" t="n">
        <v>46626</v>
      </c>
      <c r="G1422" s="118" t="n">
        <v>46647</v>
      </c>
      <c r="H1422" s="118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18" t="n">
        <v>46626</v>
      </c>
      <c r="G1423" s="118" t="n">
        <v>46639</v>
      </c>
      <c r="H1423" s="118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18" t="n">
        <v>46629</v>
      </c>
      <c r="G1424" s="118" t="n">
        <v>46643</v>
      </c>
      <c r="H1424" s="118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18" t="n">
        <v>46629</v>
      </c>
      <c r="G1425" s="118" t="n">
        <v>46650</v>
      </c>
      <c r="H1425" s="118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18" t="n">
        <v>46631</v>
      </c>
      <c r="G1426" s="118" t="n">
        <v>46645</v>
      </c>
      <c r="H1426" s="118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18" t="n">
        <v>46631</v>
      </c>
      <c r="G1427" s="118" t="n">
        <v>46645</v>
      </c>
      <c r="H1427" s="118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18" t="n">
        <v>46631</v>
      </c>
      <c r="G1428" s="118" t="n">
        <v>46638</v>
      </c>
      <c r="H1428" s="118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18" t="n">
        <v>46631</v>
      </c>
      <c r="G1429" s="118" t="n">
        <v>46644</v>
      </c>
      <c r="H1429" s="118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18" t="n">
        <v>46631</v>
      </c>
      <c r="G1430" s="118" t="n">
        <v>46644</v>
      </c>
      <c r="H1430" s="118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18" t="n">
        <v>46631</v>
      </c>
      <c r="G1431" s="118" t="n">
        <v>46644</v>
      </c>
      <c r="H1431" s="118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18" t="n">
        <v>46631</v>
      </c>
      <c r="G1432" s="118" t="n">
        <v>46644</v>
      </c>
      <c r="H1432" s="118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18" t="n">
        <v>46631</v>
      </c>
      <c r="G1433" s="118" t="n">
        <v>46644</v>
      </c>
      <c r="H1433" s="118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18" t="n">
        <v>46631</v>
      </c>
      <c r="G1434" s="118" t="n">
        <v>46644</v>
      </c>
      <c r="H1434" s="118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18" t="n">
        <v>46632</v>
      </c>
      <c r="G1435" s="118" t="n">
        <v>46646</v>
      </c>
      <c r="H1435" s="118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18" t="n">
        <v>46632</v>
      </c>
      <c r="G1436" s="118" t="n">
        <v>46645</v>
      </c>
      <c r="H1436" s="118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18" t="n">
        <v>46633</v>
      </c>
      <c r="G1437" s="118" t="n">
        <v>46678</v>
      </c>
      <c r="H1437" s="118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18" t="n">
        <v>46633</v>
      </c>
      <c r="G1438" s="118" t="n">
        <v>46647</v>
      </c>
      <c r="H1438" s="118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18" t="n">
        <v>46636</v>
      </c>
      <c r="G1439" s="118" t="n">
        <v>46647</v>
      </c>
      <c r="H1439" s="118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18" t="n">
        <v>46636</v>
      </c>
      <c r="G1440" s="118" t="n">
        <v>46646</v>
      </c>
      <c r="H1440" s="118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18" t="n">
        <v>46636</v>
      </c>
      <c r="G1441" s="118" t="n">
        <v>46647</v>
      </c>
      <c r="H1441" s="118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18" t="n">
        <v>46636</v>
      </c>
      <c r="G1442" s="118" t="n">
        <v>46647</v>
      </c>
      <c r="H1442" s="118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18" t="n">
        <v>46638</v>
      </c>
      <c r="G1443" s="118" t="n">
        <v>46647</v>
      </c>
      <c r="H1443" s="118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18" t="n">
        <v>46639</v>
      </c>
      <c r="G1444" s="118" t="n">
        <v>46647</v>
      </c>
      <c r="H1444" s="118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18" t="n">
        <v>46639</v>
      </c>
      <c r="G1445" s="118" t="n">
        <v>46659</v>
      </c>
      <c r="H1445" s="118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18" t="n">
        <v>46639</v>
      </c>
      <c r="G1446" s="118" t="n">
        <v>46659</v>
      </c>
      <c r="H1446" s="118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18" t="n">
        <v>46639</v>
      </c>
      <c r="G1447" s="118" t="n">
        <v>46645</v>
      </c>
      <c r="H1447" s="118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18" t="n">
        <v>46640</v>
      </c>
      <c r="G1448" s="118" t="n">
        <v>46653</v>
      </c>
      <c r="H1448" s="118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18" t="n">
        <v>46640</v>
      </c>
      <c r="G1449" s="118" t="n">
        <v>46640</v>
      </c>
      <c r="H1449" s="118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18" t="n">
        <v>46640</v>
      </c>
      <c r="G1450" s="118" t="n">
        <v>46646</v>
      </c>
      <c r="H1450" s="118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18" t="n">
        <v>46640</v>
      </c>
      <c r="G1451" s="118" t="n">
        <v>46653</v>
      </c>
      <c r="H1451" s="118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18" t="n">
        <v>46640</v>
      </c>
      <c r="G1452" s="118" t="n">
        <v>46652</v>
      </c>
      <c r="H1452" s="118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18" t="n">
        <v>46643</v>
      </c>
      <c r="G1453" s="118" t="n">
        <v>46653</v>
      </c>
      <c r="H1453" s="118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18" t="n">
        <v>46644</v>
      </c>
      <c r="G1454" s="118" t="n">
        <v>46657</v>
      </c>
      <c r="H1454" s="118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18" t="n">
        <v>46644</v>
      </c>
      <c r="G1455" s="118" t="n">
        <v>46657</v>
      </c>
      <c r="H1455" s="118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18" t="n">
        <v>46645</v>
      </c>
      <c r="G1456" s="118" t="n">
        <v>46651</v>
      </c>
      <c r="H1456" s="118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18" t="n">
        <v>46645</v>
      </c>
      <c r="G1457" s="118" t="n">
        <v>46657</v>
      </c>
      <c r="H1457" s="118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18" t="n">
        <v>46645</v>
      </c>
      <c r="G1458" s="118" t="n">
        <v>46657</v>
      </c>
      <c r="H1458" s="118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18" t="n">
        <v>46645</v>
      </c>
      <c r="G1459" s="118" t="n">
        <v>46657</v>
      </c>
      <c r="H1459" s="118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18" t="n">
        <v>46645</v>
      </c>
      <c r="G1460" s="118" t="n">
        <v>46657</v>
      </c>
      <c r="H1460" s="118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18" t="n">
        <v>46645</v>
      </c>
      <c r="G1461" s="118" t="n">
        <v>46657</v>
      </c>
      <c r="H1461" s="118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18" t="n">
        <v>46646</v>
      </c>
      <c r="G1462" s="118" t="n">
        <v>46666</v>
      </c>
      <c r="H1462" s="118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18" t="n">
        <v>46646</v>
      </c>
      <c r="G1463" s="118" t="n">
        <v>46659</v>
      </c>
      <c r="H1463" s="118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18" t="n">
        <v>46646</v>
      </c>
      <c r="G1464" s="118" t="n">
        <v>46659</v>
      </c>
      <c r="H1464" s="118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18" t="n">
        <v>46647</v>
      </c>
      <c r="G1465" s="118" t="n">
        <v>46660</v>
      </c>
      <c r="H1465" s="118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18" t="n">
        <v>46647</v>
      </c>
      <c r="G1466" s="118" t="n">
        <v>46653</v>
      </c>
      <c r="H1466" s="118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18" t="n">
        <v>46654</v>
      </c>
      <c r="G1467" s="118" t="n">
        <v>46660</v>
      </c>
      <c r="H1467" s="118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18" t="n">
        <v>46647</v>
      </c>
      <c r="G1468" s="118" t="n">
        <v>46667</v>
      </c>
      <c r="H1468" s="118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18" t="n">
        <v>46647</v>
      </c>
      <c r="G1469" s="118" t="n">
        <v>46660</v>
      </c>
      <c r="H1469" s="118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18" t="n">
        <v>46647</v>
      </c>
      <c r="G1470" s="118" t="n">
        <v>46659</v>
      </c>
      <c r="H1470" s="118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18" t="n">
        <v>46647</v>
      </c>
      <c r="G1471" s="118" t="n">
        <v>46657</v>
      </c>
      <c r="H1471" s="118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18" t="n">
        <v>46647</v>
      </c>
      <c r="G1472" s="118" t="n">
        <v>46667</v>
      </c>
      <c r="H1472" s="118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18" t="n">
        <v>46647</v>
      </c>
      <c r="G1473" s="118" t="n">
        <v>46667</v>
      </c>
      <c r="H1473" s="118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18" t="n">
        <v>46647</v>
      </c>
      <c r="G1474" s="118" t="n">
        <v>46667</v>
      </c>
      <c r="H1474" s="118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18" t="n">
        <v>46650</v>
      </c>
      <c r="G1475" s="118" t="n">
        <v>46654</v>
      </c>
      <c r="H1475" s="118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18" t="n">
        <v>46650</v>
      </c>
      <c r="G1476" s="118" t="n">
        <v>46668</v>
      </c>
      <c r="H1476" s="118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18" t="n">
        <v>46650</v>
      </c>
      <c r="G1477" s="118" t="n">
        <v>46659</v>
      </c>
      <c r="H1477" s="118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18" t="n">
        <v>46650</v>
      </c>
      <c r="G1478" s="118" t="n">
        <v>46659</v>
      </c>
      <c r="H1478" s="118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18" t="n">
        <v>46650</v>
      </c>
      <c r="G1479" s="118" t="n">
        <v>46660</v>
      </c>
      <c r="H1479" s="118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18" t="n">
        <v>46650</v>
      </c>
      <c r="G1480" s="118" t="n">
        <v>46660</v>
      </c>
      <c r="H1480" s="118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18" t="n">
        <v>46650</v>
      </c>
      <c r="G1481" s="118" t="n">
        <v>46668</v>
      </c>
      <c r="H1481" s="118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18" t="n">
        <v>46650</v>
      </c>
      <c r="G1482" s="118" t="n">
        <v>46660</v>
      </c>
      <c r="H1482" s="118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18" t="n">
        <v>46651</v>
      </c>
      <c r="G1483" s="118" t="n">
        <v>46664</v>
      </c>
      <c r="H1483" s="118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18" t="n">
        <v>46653</v>
      </c>
      <c r="G1484" s="118" t="n">
        <v>46653</v>
      </c>
      <c r="H1484" s="118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18" t="n">
        <v>46654</v>
      </c>
      <c r="G1485" s="118" t="n">
        <v>46675</v>
      </c>
      <c r="H1485" s="118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18" t="n">
        <v>46654</v>
      </c>
      <c r="G1486" s="118" t="n">
        <v>46667</v>
      </c>
      <c r="H1486" s="118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18" t="n">
        <v>46654</v>
      </c>
      <c r="G1487" s="118" t="n">
        <v>46666</v>
      </c>
      <c r="H1487" s="118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18" t="n">
        <v>46654</v>
      </c>
      <c r="G1488" s="118" t="n">
        <v>46667</v>
      </c>
      <c r="H1488" s="118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18" t="n">
        <v>46654</v>
      </c>
      <c r="G1489" s="118" t="n">
        <v>46666</v>
      </c>
      <c r="H1489" s="118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18" t="n">
        <v>46654</v>
      </c>
      <c r="G1490" s="118" t="n">
        <v>46682</v>
      </c>
      <c r="H1490" s="118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18" t="n">
        <v>46657</v>
      </c>
      <c r="G1491" s="118" t="n">
        <v>46668</v>
      </c>
      <c r="H1491" s="118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18" t="n">
        <v>46657</v>
      </c>
      <c r="G1492" s="118" t="n">
        <v>46668</v>
      </c>
      <c r="H1492" s="118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18" t="n">
        <v>46657</v>
      </c>
      <c r="G1493" s="118" t="n">
        <v>46668</v>
      </c>
      <c r="H1493" s="118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18" t="n">
        <v>46658</v>
      </c>
      <c r="G1494" s="118" t="n">
        <v>46671</v>
      </c>
      <c r="H1494" s="118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18" t="n">
        <v>46658</v>
      </c>
      <c r="G1495" s="118" t="n">
        <v>46667</v>
      </c>
      <c r="H1495" s="118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18" t="n">
        <v>46658</v>
      </c>
      <c r="G1496" s="118" t="n">
        <v>46664</v>
      </c>
      <c r="H1496" s="118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18" t="n">
        <v>46658</v>
      </c>
      <c r="G1497" s="118" t="n">
        <v>46668</v>
      </c>
      <c r="H1497" s="118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18" t="n">
        <v>46658</v>
      </c>
      <c r="G1498" s="118" t="n">
        <v>46668</v>
      </c>
      <c r="H1498" s="118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18" t="n">
        <v>46658</v>
      </c>
      <c r="G1499" s="118" t="n">
        <v>46668</v>
      </c>
      <c r="H1499" s="118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18" t="n">
        <v>46660</v>
      </c>
      <c r="G1500" s="118" t="n">
        <v>46667</v>
      </c>
      <c r="H1500" s="118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18" t="n">
        <v>46660</v>
      </c>
      <c r="G1501" s="118" t="n">
        <v>46674</v>
      </c>
      <c r="H1501" s="118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18" t="n">
        <v>46660</v>
      </c>
      <c r="G1502" s="118" t="n">
        <v>46666</v>
      </c>
      <c r="H1502" s="118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18" t="n">
        <v>46667</v>
      </c>
      <c r="G1503" s="118" t="n">
        <v>46674</v>
      </c>
      <c r="H1503" s="118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18" t="n">
        <v>46660</v>
      </c>
      <c r="G1504" s="118" t="n">
        <v>46668</v>
      </c>
      <c r="H1504" s="118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18" t="n">
        <v>46660</v>
      </c>
      <c r="G1505" s="118" t="n">
        <v>46681</v>
      </c>
      <c r="H1505" s="118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18" t="n">
        <v>46660</v>
      </c>
      <c r="G1506" s="118" t="n">
        <v>46681</v>
      </c>
      <c r="H1506" s="118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18" t="n">
        <v>46660</v>
      </c>
      <c r="G1507" s="118" t="n">
        <v>46666</v>
      </c>
      <c r="H1507" s="118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18" t="n">
        <v>46660</v>
      </c>
      <c r="G1508" s="118" t="n">
        <v>46674</v>
      </c>
      <c r="H1508" s="118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18" t="n">
        <v>46660</v>
      </c>
      <c r="G1509" s="118" t="n">
        <v>46674</v>
      </c>
      <c r="H1509" s="118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18" t="n">
        <v>46661</v>
      </c>
      <c r="G1510" s="118" t="n">
        <v>46675</v>
      </c>
      <c r="H1510" s="118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18" t="n">
        <v>46661</v>
      </c>
      <c r="G1511" s="118" t="n">
        <v>46661</v>
      </c>
      <c r="H1511" s="118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18" t="n">
        <v>46661</v>
      </c>
      <c r="G1512" s="118" t="n">
        <v>46674</v>
      </c>
      <c r="H1512" s="118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18" t="n">
        <v>46661</v>
      </c>
      <c r="G1513" s="118" t="n">
        <v>46674</v>
      </c>
      <c r="H1513" s="118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18" t="n">
        <v>46661</v>
      </c>
      <c r="G1514" s="118" t="n">
        <v>46674</v>
      </c>
      <c r="H1514" s="118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18" t="n">
        <v>46664</v>
      </c>
      <c r="G1515" s="118" t="n">
        <v>46675</v>
      </c>
      <c r="H1515" s="118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18" t="n">
        <v>46665</v>
      </c>
      <c r="G1516" s="118" t="n">
        <v>46679</v>
      </c>
      <c r="H1516" s="118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18" t="n">
        <v>46667</v>
      </c>
      <c r="G1517" s="118" t="n">
        <v>46688</v>
      </c>
      <c r="H1517" s="118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18" t="n">
        <v>46667</v>
      </c>
      <c r="G1518" s="118" t="n">
        <v>46681</v>
      </c>
      <c r="H1518" s="118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18" t="n">
        <v>46667</v>
      </c>
      <c r="G1519" s="118" t="n">
        <v>46680</v>
      </c>
      <c r="H1519" s="118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18" t="n">
        <v>46668</v>
      </c>
      <c r="G1520" s="118" t="n">
        <v>46675</v>
      </c>
      <c r="H1520" s="118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18" t="n">
        <v>46668</v>
      </c>
      <c r="G1521" s="118" t="n">
        <v>46689</v>
      </c>
      <c r="H1521" s="118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18" t="n">
        <v>46668</v>
      </c>
      <c r="G1522" s="118" t="n">
        <v>46682</v>
      </c>
      <c r="H1522" s="118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18" t="n">
        <v>46668</v>
      </c>
      <c r="G1523" s="118" t="n">
        <v>46675</v>
      </c>
      <c r="H1523" s="118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18" t="n">
        <v>46678</v>
      </c>
      <c r="G1524" s="118" t="n">
        <v>46682</v>
      </c>
      <c r="H1524" s="118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18" t="n">
        <v>46668</v>
      </c>
      <c r="G1525" s="118" t="n">
        <v>46689</v>
      </c>
      <c r="H1525" s="118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18" t="n">
        <v>46668</v>
      </c>
      <c r="G1526" s="118" t="n">
        <v>46682</v>
      </c>
      <c r="H1526" s="118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18" t="n">
        <v>46668</v>
      </c>
      <c r="G1527" s="118" t="n">
        <v>46681</v>
      </c>
      <c r="H1527" s="118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18" t="n">
        <v>46668</v>
      </c>
      <c r="G1528" s="118" t="n">
        <v>46679</v>
      </c>
      <c r="H1528" s="118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18" t="n">
        <v>46668</v>
      </c>
      <c r="G1529" s="118" t="n">
        <v>46689</v>
      </c>
      <c r="H1529" s="118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18" t="n">
        <v>46668</v>
      </c>
      <c r="G1530" s="118" t="n">
        <v>46689</v>
      </c>
      <c r="H1530" s="118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18" t="n">
        <v>46668</v>
      </c>
      <c r="G1531" s="118" t="n">
        <v>46675</v>
      </c>
      <c r="H1531" s="118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18" t="n">
        <v>46671</v>
      </c>
      <c r="G1532" s="118" t="n">
        <v>46678</v>
      </c>
      <c r="H1532" s="118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18" t="n">
        <v>46671</v>
      </c>
      <c r="G1533" s="118" t="n">
        <v>46702</v>
      </c>
      <c r="H1533" s="118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18" t="n">
        <v>46671</v>
      </c>
      <c r="G1534" s="118" t="n">
        <v>46685</v>
      </c>
      <c r="H1534" s="118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18" t="n">
        <v>46671</v>
      </c>
      <c r="G1535" s="118" t="n">
        <v>46685</v>
      </c>
      <c r="H1535" s="118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18" t="n">
        <v>46671</v>
      </c>
      <c r="G1536" s="118" t="n">
        <v>46681</v>
      </c>
      <c r="H1536" s="118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18" t="n">
        <v>46671</v>
      </c>
      <c r="G1537" s="118" t="n">
        <v>46682</v>
      </c>
      <c r="H1537" s="118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18" t="n">
        <v>46671</v>
      </c>
      <c r="G1538" s="118" t="n">
        <v>46692</v>
      </c>
      <c r="H1538" s="118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18" t="n">
        <v>46671</v>
      </c>
      <c r="G1539" s="118" t="n">
        <v>46678</v>
      </c>
      <c r="H1539" s="118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18" t="n">
        <v>46673</v>
      </c>
      <c r="G1540" s="118" t="n">
        <v>46686</v>
      </c>
      <c r="H1540" s="118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18" t="n">
        <v>46675</v>
      </c>
      <c r="G1541" s="118" t="n">
        <v>46688</v>
      </c>
      <c r="H1541" s="118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18" t="n">
        <v>46675</v>
      </c>
      <c r="G1542" s="118" t="n">
        <v>46696</v>
      </c>
      <c r="H1542" s="118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18" t="n">
        <v>46675</v>
      </c>
      <c r="G1543" s="118" t="n">
        <v>46696</v>
      </c>
      <c r="H1543" s="118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18" t="n">
        <v>46675</v>
      </c>
      <c r="G1544" s="118" t="n">
        <v>46681</v>
      </c>
      <c r="H1544" s="118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18" t="n">
        <v>46675</v>
      </c>
      <c r="G1545" s="118" t="n">
        <v>46688</v>
      </c>
      <c r="H1545" s="118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18" t="n">
        <v>46675</v>
      </c>
      <c r="G1546" s="118" t="n">
        <v>46675</v>
      </c>
      <c r="H1546" s="118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18" t="n">
        <v>46675</v>
      </c>
      <c r="G1547" s="118" t="n">
        <v>46687</v>
      </c>
      <c r="H1547" s="118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18" t="n">
        <v>46675</v>
      </c>
      <c r="G1548" s="118" t="n">
        <v>46687</v>
      </c>
      <c r="H1548" s="118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18" t="n">
        <v>46675</v>
      </c>
      <c r="G1549" s="118" t="n">
        <v>46687</v>
      </c>
      <c r="H1549" s="118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18" t="n">
        <v>46678</v>
      </c>
      <c r="G1550" s="118" t="n">
        <v>46682</v>
      </c>
      <c r="H1550" s="118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18" t="n">
        <v>46678</v>
      </c>
      <c r="G1551" s="118" t="n">
        <v>46689</v>
      </c>
      <c r="H1551" s="118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18" t="n">
        <v>46678</v>
      </c>
      <c r="G1552" s="118" t="n">
        <v>46689</v>
      </c>
      <c r="H1552" s="118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18" t="n">
        <v>46678</v>
      </c>
      <c r="G1553" s="118" t="n">
        <v>46689</v>
      </c>
      <c r="H1553" s="118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18" t="n">
        <v>46678</v>
      </c>
      <c r="G1554" s="118" t="n">
        <v>46688</v>
      </c>
      <c r="H1554" s="118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18" t="n">
        <v>46678</v>
      </c>
      <c r="G1555" s="118" t="n">
        <v>46688</v>
      </c>
      <c r="H1555" s="118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18" t="n">
        <v>46679</v>
      </c>
      <c r="G1556" s="118" t="n">
        <v>46700</v>
      </c>
      <c r="H1556" s="118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18" t="n">
        <v>46679</v>
      </c>
      <c r="G1557" s="118" t="n">
        <v>46688</v>
      </c>
      <c r="H1557" s="118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18" t="n">
        <v>46680</v>
      </c>
      <c r="G1558" s="118" t="n">
        <v>46692</v>
      </c>
      <c r="H1558" s="118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18" t="n">
        <v>46680</v>
      </c>
      <c r="G1559" s="118" t="n">
        <v>46694</v>
      </c>
      <c r="H1559" s="118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18" t="n">
        <v>46680</v>
      </c>
      <c r="G1560" s="118" t="n">
        <v>46694</v>
      </c>
      <c r="H1560" s="118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18" t="n">
        <v>46680</v>
      </c>
      <c r="G1561" s="118" t="n">
        <v>46694</v>
      </c>
      <c r="H1561" s="118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18" t="n">
        <v>46680</v>
      </c>
      <c r="G1562" s="118" t="n">
        <v>46694</v>
      </c>
      <c r="H1562" s="118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18" t="n">
        <v>46680</v>
      </c>
      <c r="G1563" s="118" t="n">
        <v>46689</v>
      </c>
      <c r="H1563" s="118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18" t="n">
        <v>46680</v>
      </c>
      <c r="G1564" s="118" t="n">
        <v>46829</v>
      </c>
      <c r="H1564" s="118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18" t="n">
        <v>46681</v>
      </c>
      <c r="G1565" s="118" t="n">
        <v>46758</v>
      </c>
      <c r="H1565" s="118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18" t="n">
        <v>46682</v>
      </c>
      <c r="G1566" s="118" t="n">
        <v>46696</v>
      </c>
      <c r="H1566" s="118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18" t="n">
        <v>46682</v>
      </c>
      <c r="G1567" s="118" t="n">
        <v>46688</v>
      </c>
      <c r="H1567" s="118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18" t="n">
        <v>46689</v>
      </c>
      <c r="G1568" s="118" t="n">
        <v>46696</v>
      </c>
      <c r="H1568" s="118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18" t="n">
        <v>46682</v>
      </c>
      <c r="G1569" s="118" t="n">
        <v>46692</v>
      </c>
      <c r="H1569" s="118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18" t="n">
        <v>46682</v>
      </c>
      <c r="G1570" s="118" t="n">
        <v>46703</v>
      </c>
      <c r="H1570" s="118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18" t="n">
        <v>46682</v>
      </c>
      <c r="G1571" s="118" t="n">
        <v>46696</v>
      </c>
      <c r="H1571" s="118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18" t="n">
        <v>46682</v>
      </c>
      <c r="G1572" s="118" t="n">
        <v>46696</v>
      </c>
      <c r="H1572" s="118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18" t="n">
        <v>46682</v>
      </c>
      <c r="G1573" s="118" t="n">
        <v>46695</v>
      </c>
      <c r="H1573" s="118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18" t="n">
        <v>46685</v>
      </c>
      <c r="G1574" s="118" t="n">
        <v>46699</v>
      </c>
      <c r="H1574" s="118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18" t="n">
        <v>46685</v>
      </c>
      <c r="G1575" s="118" t="n">
        <v>46699</v>
      </c>
      <c r="H1575" s="118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18" t="n">
        <v>46685</v>
      </c>
      <c r="G1576" s="118" t="n">
        <v>46696</v>
      </c>
      <c r="H1576" s="118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18" t="n">
        <v>46686</v>
      </c>
      <c r="G1577" s="118" t="n">
        <v>46700</v>
      </c>
      <c r="H1577" s="118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18" t="n">
        <v>46686</v>
      </c>
      <c r="G1578" s="118" t="n">
        <v>46700</v>
      </c>
      <c r="H1578" s="118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18" t="n">
        <v>46687</v>
      </c>
      <c r="G1579" s="118" t="n">
        <v>46716</v>
      </c>
      <c r="H1579" s="118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18" t="n">
        <v>46687</v>
      </c>
      <c r="G1580" s="118" t="n">
        <v>46701</v>
      </c>
      <c r="H1580" s="118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18" t="n">
        <v>46687</v>
      </c>
      <c r="G1581" s="118" t="n">
        <v>46701</v>
      </c>
      <c r="H1581" s="118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18" t="n">
        <v>46687</v>
      </c>
      <c r="G1582" s="118" t="n">
        <v>46701</v>
      </c>
      <c r="H1582" s="118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18" t="n">
        <v>46689</v>
      </c>
      <c r="G1583" s="118" t="n">
        <v>46701</v>
      </c>
      <c r="H1583" s="118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18" t="n">
        <v>46689</v>
      </c>
      <c r="G1584" s="118" t="n">
        <v>46703</v>
      </c>
      <c r="H1584" s="118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18" t="n">
        <v>46689</v>
      </c>
      <c r="G1585" s="118" t="n">
        <v>46703</v>
      </c>
      <c r="H1585" s="118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18" t="n">
        <v>46689</v>
      </c>
      <c r="G1586" s="118" t="n">
        <v>46703</v>
      </c>
      <c r="H1586" s="118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18" t="n">
        <v>46689</v>
      </c>
      <c r="G1587" s="118" t="n">
        <v>46702</v>
      </c>
      <c r="H1587" s="118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18" t="n">
        <v>46692</v>
      </c>
      <c r="G1588" s="118" t="n">
        <v>46707</v>
      </c>
      <c r="H1588" s="118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18" t="n">
        <v>46692</v>
      </c>
      <c r="G1589" s="118" t="n">
        <v>46707</v>
      </c>
      <c r="H1589" s="118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18" t="n">
        <v>46692</v>
      </c>
      <c r="G1590" s="118" t="n">
        <v>46707</v>
      </c>
      <c r="H1590" s="118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18" t="n">
        <v>46692</v>
      </c>
      <c r="G1591" s="118" t="n">
        <v>46714</v>
      </c>
      <c r="H1591" s="118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18" t="n">
        <v>46692</v>
      </c>
      <c r="G1592" s="118" t="n">
        <v>46714</v>
      </c>
      <c r="H1592" s="118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18" t="n">
        <v>46692</v>
      </c>
      <c r="G1593" s="118" t="n">
        <v>46707</v>
      </c>
      <c r="H1593" s="118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18" t="n">
        <v>46692</v>
      </c>
      <c r="G1594" s="118" t="n">
        <v>46703</v>
      </c>
      <c r="H1594" s="118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18" t="n">
        <v>46692</v>
      </c>
      <c r="G1595" s="118" t="n">
        <v>46701</v>
      </c>
      <c r="H1595" s="118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18" t="n">
        <v>46692</v>
      </c>
      <c r="G1596" s="118" t="n">
        <v>46714</v>
      </c>
      <c r="H1596" s="118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18" t="n">
        <v>46694</v>
      </c>
      <c r="G1597" s="118" t="n">
        <v>46703</v>
      </c>
      <c r="H1597" s="118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18" t="n">
        <v>46694</v>
      </c>
      <c r="G1598" s="118" t="n">
        <v>46707</v>
      </c>
      <c r="H1598" s="118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18" t="n">
        <v>46694</v>
      </c>
      <c r="G1599" s="118" t="n">
        <v>46715</v>
      </c>
      <c r="H1599" s="118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18" t="n">
        <v>46695</v>
      </c>
      <c r="G1600" s="118" t="n">
        <v>46709</v>
      </c>
      <c r="H1600" s="118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18" t="n">
        <v>46696</v>
      </c>
      <c r="G1601" s="118" t="n">
        <v>46710</v>
      </c>
      <c r="H1601" s="118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18" t="n">
        <v>46699</v>
      </c>
      <c r="G1602" s="118" t="n">
        <v>46713</v>
      </c>
      <c r="H1602" s="118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18" t="n">
        <v>46699</v>
      </c>
      <c r="G1603" s="118" t="n">
        <v>46713</v>
      </c>
      <c r="H1603" s="118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18" t="n">
        <v>46699</v>
      </c>
      <c r="G1604" s="118" t="n">
        <v>46720</v>
      </c>
      <c r="H1604" s="118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18" t="n">
        <v>46699</v>
      </c>
      <c r="G1605" s="118" t="n">
        <v>46720</v>
      </c>
      <c r="H1605" s="118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18" t="n">
        <v>46699</v>
      </c>
      <c r="G1606" s="118" t="n">
        <v>46713</v>
      </c>
      <c r="H1606" s="118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18" t="n">
        <v>46699</v>
      </c>
      <c r="G1607" s="118" t="n">
        <v>46699</v>
      </c>
      <c r="H1607" s="118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18" t="n">
        <v>46700</v>
      </c>
      <c r="G1608" s="118" t="n">
        <v>46735</v>
      </c>
      <c r="H1608" s="118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18" t="n">
        <v>46700</v>
      </c>
      <c r="G1609" s="118" t="n">
        <v>46714</v>
      </c>
      <c r="H1609" s="118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18" t="n">
        <v>46700</v>
      </c>
      <c r="G1610" s="118" t="n">
        <v>46714</v>
      </c>
      <c r="H1610" s="118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18" t="n">
        <v>46700</v>
      </c>
      <c r="G1611" s="118" t="n">
        <v>46713</v>
      </c>
      <c r="H1611" s="118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18" t="n">
        <v>46701</v>
      </c>
      <c r="G1612" s="118" t="n">
        <v>46715</v>
      </c>
      <c r="H1612" s="118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18" t="n">
        <v>46701</v>
      </c>
      <c r="G1613" s="118" t="n">
        <v>46715</v>
      </c>
      <c r="H1613" s="118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18" t="n">
        <v>46701</v>
      </c>
      <c r="G1614" s="118" t="n">
        <v>46715</v>
      </c>
      <c r="H1614" s="118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18" t="n">
        <v>46701</v>
      </c>
      <c r="G1615" s="118" t="n">
        <v>46708</v>
      </c>
      <c r="H1615" s="118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18" t="n">
        <v>46702</v>
      </c>
      <c r="G1616" s="118" t="n">
        <v>46709</v>
      </c>
      <c r="H1616" s="118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18" t="n">
        <v>46702</v>
      </c>
      <c r="G1617" s="118" t="n">
        <v>46716</v>
      </c>
      <c r="H1617" s="118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18" t="n">
        <v>46702</v>
      </c>
      <c r="G1618" s="118" t="n">
        <v>46715</v>
      </c>
      <c r="H1618" s="118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18" t="n">
        <v>46702</v>
      </c>
      <c r="G1619" s="118" t="n">
        <v>46714</v>
      </c>
      <c r="H1619" s="118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18" t="n">
        <v>46703</v>
      </c>
      <c r="G1620" s="118" t="n">
        <v>46724</v>
      </c>
      <c r="H1620" s="118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18" t="n">
        <v>46707</v>
      </c>
      <c r="G1621" s="118" t="n">
        <v>46720</v>
      </c>
      <c r="H1621" s="118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18" t="n">
        <v>46707</v>
      </c>
      <c r="G1622" s="118" t="n">
        <v>46720</v>
      </c>
      <c r="H1622" s="118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18" t="n">
        <v>46707</v>
      </c>
      <c r="G1623" s="118" t="n">
        <v>46720</v>
      </c>
      <c r="H1623" s="118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18" t="n">
        <v>46707</v>
      </c>
      <c r="G1624" s="118" t="n">
        <v>46713</v>
      </c>
      <c r="H1624" s="118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18" t="n">
        <v>46714</v>
      </c>
      <c r="G1625" s="118" t="n">
        <v>46720</v>
      </c>
      <c r="H1625" s="118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18" t="n">
        <v>46707</v>
      </c>
      <c r="G1626" s="118" t="n">
        <v>46715</v>
      </c>
      <c r="H1626" s="118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18" t="n">
        <v>46707</v>
      </c>
      <c r="G1627" s="118" t="n">
        <v>46720</v>
      </c>
      <c r="H1627" s="118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18" t="n">
        <v>46707</v>
      </c>
      <c r="G1628" s="118" t="n">
        <v>46727</v>
      </c>
      <c r="H1628" s="118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18" t="n">
        <v>46707</v>
      </c>
      <c r="G1629" s="118" t="n">
        <v>46713</v>
      </c>
      <c r="H1629" s="118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18" t="n">
        <v>46707</v>
      </c>
      <c r="G1630" s="118" t="n">
        <v>46720</v>
      </c>
      <c r="H1630" s="118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18" t="n">
        <v>46707</v>
      </c>
      <c r="G1631" s="118" t="n">
        <v>46717</v>
      </c>
      <c r="H1631" s="118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18" t="n">
        <v>46708</v>
      </c>
      <c r="G1632" s="118" t="n">
        <v>46720</v>
      </c>
      <c r="H1632" s="118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18" t="n">
        <v>46708</v>
      </c>
      <c r="G1633" s="118" t="n">
        <v>46721</v>
      </c>
      <c r="H1633" s="118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18" t="n">
        <v>46708</v>
      </c>
      <c r="G1634" s="118" t="n">
        <v>46721</v>
      </c>
      <c r="H1634" s="118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18" t="n">
        <v>46708</v>
      </c>
      <c r="G1635" s="118" t="n">
        <v>46721</v>
      </c>
      <c r="H1635" s="118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18" t="n">
        <v>46708</v>
      </c>
      <c r="G1636" s="118" t="n">
        <v>46721</v>
      </c>
      <c r="H1636" s="118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18" t="n">
        <v>46708</v>
      </c>
      <c r="G1637" s="118" t="n">
        <v>46721</v>
      </c>
      <c r="H1637" s="118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18" t="n">
        <v>46708</v>
      </c>
      <c r="G1638" s="118" t="n">
        <v>46720</v>
      </c>
      <c r="H1638" s="118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18" t="n">
        <v>46709</v>
      </c>
      <c r="G1639" s="118" t="n">
        <v>46715</v>
      </c>
      <c r="H1639" s="118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18" t="n">
        <v>46710</v>
      </c>
      <c r="G1640" s="118" t="n">
        <v>46716</v>
      </c>
      <c r="H1640" s="118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18" t="n">
        <v>46710</v>
      </c>
      <c r="G1641" s="118" t="n">
        <v>46723</v>
      </c>
      <c r="H1641" s="118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18" t="n">
        <v>46713</v>
      </c>
      <c r="G1642" s="118" t="n">
        <v>46717</v>
      </c>
      <c r="H1642" s="118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18" t="n">
        <v>46713</v>
      </c>
      <c r="G1643" s="118" t="n">
        <v>46724</v>
      </c>
      <c r="H1643" s="118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18" t="n">
        <v>46714</v>
      </c>
      <c r="G1644" s="118" t="n">
        <v>46720</v>
      </c>
      <c r="H1644" s="118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18" t="n">
        <v>46714</v>
      </c>
      <c r="G1645" s="118" t="n">
        <v>46727</v>
      </c>
      <c r="H1645" s="118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18" t="n">
        <v>46714</v>
      </c>
      <c r="G1646" s="118" t="n">
        <v>46727</v>
      </c>
      <c r="H1646" s="118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18" t="n">
        <v>46714</v>
      </c>
      <c r="G1647" s="118" t="n">
        <v>46727</v>
      </c>
      <c r="H1647" s="118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18" t="n">
        <v>46714</v>
      </c>
      <c r="G1648" s="118" t="n">
        <v>46724</v>
      </c>
      <c r="H1648" s="118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18" t="n">
        <v>46715</v>
      </c>
      <c r="G1649" s="118" t="n">
        <v>46801</v>
      </c>
      <c r="H1649" s="118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18" t="n">
        <v>46715</v>
      </c>
      <c r="G1650" s="118" t="n">
        <v>46728</v>
      </c>
      <c r="H1650" s="118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18" t="n">
        <v>46715</v>
      </c>
      <c r="G1651" s="118" t="n">
        <v>46728</v>
      </c>
      <c r="H1651" s="118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18" t="n">
        <v>46715</v>
      </c>
      <c r="G1652" s="118" t="n">
        <v>46728</v>
      </c>
      <c r="H1652" s="118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18" t="n">
        <v>46715</v>
      </c>
      <c r="G1653" s="118" t="n">
        <v>46735</v>
      </c>
      <c r="H1653" s="118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18" t="n">
        <v>46715</v>
      </c>
      <c r="G1654" s="118" t="n">
        <v>46723</v>
      </c>
      <c r="H1654" s="118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18" t="n">
        <v>46716</v>
      </c>
      <c r="G1655" s="118" t="n">
        <v>46729</v>
      </c>
      <c r="H1655" s="118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18" t="n">
        <v>46716</v>
      </c>
      <c r="G1656" s="118" t="n">
        <v>46722</v>
      </c>
      <c r="H1656" s="118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18" t="n">
        <v>46716</v>
      </c>
      <c r="G1657" s="118" t="n">
        <v>46729</v>
      </c>
      <c r="H1657" s="118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18" t="n">
        <v>46716</v>
      </c>
      <c r="G1658" s="118" t="n">
        <v>46722</v>
      </c>
      <c r="H1658" s="118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18" t="n">
        <v>46716</v>
      </c>
      <c r="G1659" s="118" t="n">
        <v>46727</v>
      </c>
      <c r="H1659" s="118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18" t="n">
        <v>46716</v>
      </c>
      <c r="G1660" s="118" t="n">
        <v>46728</v>
      </c>
      <c r="H1660" s="118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18" t="n">
        <v>46716</v>
      </c>
      <c r="G1661" s="118" t="n">
        <v>46736</v>
      </c>
      <c r="H1661" s="118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18" t="n">
        <v>46717</v>
      </c>
      <c r="G1662" s="118" t="n">
        <v>46723</v>
      </c>
      <c r="H1662" s="118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18" t="n">
        <v>46717</v>
      </c>
      <c r="G1663" s="118" t="n">
        <v>46730</v>
      </c>
      <c r="H1663" s="118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18" t="n">
        <v>46720</v>
      </c>
      <c r="G1664" s="118" t="n">
        <v>46731</v>
      </c>
      <c r="H1664" s="118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18" t="n">
        <v>46721</v>
      </c>
      <c r="G1665" s="118" t="n">
        <v>46764</v>
      </c>
      <c r="H1665" s="118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18" t="n">
        <v>46721</v>
      </c>
      <c r="G1666" s="118" t="n">
        <v>46734</v>
      </c>
      <c r="H1666" s="118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18" t="n">
        <v>46721</v>
      </c>
      <c r="G1667" s="118" t="n">
        <v>46734</v>
      </c>
      <c r="H1667" s="118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18" t="n">
        <v>46721</v>
      </c>
      <c r="G1668" s="118" t="n">
        <v>46734</v>
      </c>
      <c r="H1668" s="118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18" t="n">
        <v>46721</v>
      </c>
      <c r="G1669" s="118" t="n">
        <v>46755</v>
      </c>
      <c r="H1669" s="118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18" t="n">
        <v>46721</v>
      </c>
      <c r="G1670" s="118" t="n">
        <v>46729</v>
      </c>
      <c r="H1670" s="118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18" t="n">
        <v>46721</v>
      </c>
      <c r="G1671" s="118" t="n">
        <v>46734</v>
      </c>
      <c r="H1671" s="118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18" t="n">
        <v>46721</v>
      </c>
      <c r="G1672" s="118" t="n">
        <v>46721</v>
      </c>
      <c r="H1672" s="118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18" t="n">
        <v>46722</v>
      </c>
      <c r="G1673" s="118" t="n">
        <v>46728</v>
      </c>
      <c r="H1673" s="118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18" t="n">
        <v>46722</v>
      </c>
      <c r="G1674" s="118" t="n">
        <v>46735</v>
      </c>
      <c r="H1674" s="118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18" t="n">
        <v>46722</v>
      </c>
      <c r="G1675" s="118" t="n">
        <v>46756</v>
      </c>
      <c r="H1675" s="118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18" t="n">
        <v>46722</v>
      </c>
      <c r="G1676" s="118" t="n">
        <v>46734</v>
      </c>
      <c r="H1676" s="118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18" t="n">
        <v>46723</v>
      </c>
      <c r="G1677" s="118" t="n">
        <v>46729</v>
      </c>
      <c r="H1677" s="118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18" t="n">
        <v>46723</v>
      </c>
      <c r="G1678" s="118" t="n">
        <v>46729</v>
      </c>
      <c r="H1678" s="118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18" t="n">
        <v>46724</v>
      </c>
      <c r="G1679" s="118" t="n">
        <v>46730</v>
      </c>
      <c r="H1679" s="118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18" t="n">
        <v>46724</v>
      </c>
      <c r="G1680" s="118" t="n">
        <v>46734</v>
      </c>
      <c r="H1680" s="118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18" t="n">
        <v>46724</v>
      </c>
      <c r="G1681" s="118" t="n">
        <v>46735</v>
      </c>
      <c r="H1681" s="118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18" t="n">
        <v>46727</v>
      </c>
      <c r="G1682" s="118" t="n">
        <v>46738</v>
      </c>
      <c r="H1682" s="118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18" t="n">
        <v>46727</v>
      </c>
      <c r="G1683" s="118" t="n">
        <v>46738</v>
      </c>
      <c r="H1683" s="118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18" t="n">
        <v>46728</v>
      </c>
      <c r="G1684" s="118" t="n">
        <v>46867</v>
      </c>
      <c r="H1684" s="118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18" t="n">
        <v>46728</v>
      </c>
      <c r="G1685" s="118" t="n">
        <v>46755</v>
      </c>
      <c r="H1685" s="118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18" t="n">
        <v>46728</v>
      </c>
      <c r="G1686" s="118" t="n">
        <v>46755</v>
      </c>
      <c r="H1686" s="118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18" t="n">
        <v>46728</v>
      </c>
      <c r="G1687" s="118" t="n">
        <v>46755</v>
      </c>
      <c r="H1687" s="118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18" t="n">
        <v>46728</v>
      </c>
      <c r="G1688" s="118" t="n">
        <v>46734</v>
      </c>
      <c r="H1688" s="118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18" t="n">
        <v>46735</v>
      </c>
      <c r="G1689" s="118" t="n">
        <v>46755</v>
      </c>
      <c r="H1689" s="118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18" t="n">
        <v>46728</v>
      </c>
      <c r="G1690" s="118" t="n">
        <v>46762</v>
      </c>
      <c r="H1690" s="118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18" t="n">
        <v>46728</v>
      </c>
      <c r="G1691" s="118" t="n">
        <v>46762</v>
      </c>
      <c r="H1691" s="118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18" t="n">
        <v>46728</v>
      </c>
      <c r="G1692" s="118" t="n">
        <v>46734</v>
      </c>
      <c r="H1692" s="118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18" t="n">
        <v>46728</v>
      </c>
      <c r="G1693" s="118" t="n">
        <v>46755</v>
      </c>
      <c r="H1693" s="118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18" t="n">
        <v>46728</v>
      </c>
      <c r="G1694" s="118" t="n">
        <v>46738</v>
      </c>
      <c r="H1694" s="118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18" t="n">
        <v>46729</v>
      </c>
      <c r="G1695" s="118" t="n">
        <v>46735</v>
      </c>
      <c r="H1695" s="118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18" t="n">
        <v>46729</v>
      </c>
      <c r="G1696" s="118" t="n">
        <v>46756</v>
      </c>
      <c r="H1696" s="118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18" t="n">
        <v>46729</v>
      </c>
      <c r="G1697" s="118" t="n">
        <v>46755</v>
      </c>
      <c r="H1697" s="118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18" t="n">
        <v>46730</v>
      </c>
      <c r="G1698" s="118" t="n">
        <v>46785</v>
      </c>
      <c r="H1698" s="118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18" t="n">
        <v>46730</v>
      </c>
      <c r="G1699" s="118" t="n">
        <v>46757</v>
      </c>
      <c r="H1699" s="118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18" t="n">
        <v>46730</v>
      </c>
      <c r="G1700" s="118" t="n">
        <v>46736</v>
      </c>
      <c r="H1700" s="118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18" t="n">
        <v>46730</v>
      </c>
      <c r="G1701" s="118" t="n">
        <v>46755</v>
      </c>
      <c r="H1701" s="118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18" t="n">
        <v>46731</v>
      </c>
      <c r="G1702" s="118" t="n">
        <v>46737</v>
      </c>
      <c r="H1702" s="118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18" t="n">
        <v>46731</v>
      </c>
      <c r="G1703" s="118" t="n">
        <v>46758</v>
      </c>
      <c r="H1703" s="118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18" t="n">
        <v>46734</v>
      </c>
      <c r="G1704" s="118" t="n">
        <v>46759</v>
      </c>
      <c r="H1704" s="118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18" t="n">
        <v>46735</v>
      </c>
      <c r="G1705" s="118" t="n">
        <v>46762</v>
      </c>
      <c r="H1705" s="118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18" t="n">
        <v>46735</v>
      </c>
      <c r="G1706" s="118" t="n">
        <v>46778</v>
      </c>
      <c r="H1706" s="118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18" t="n">
        <v>46735</v>
      </c>
      <c r="G1707" s="118" t="n">
        <v>46769</v>
      </c>
      <c r="H1707" s="118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18" t="n">
        <v>46735</v>
      </c>
      <c r="G1708" s="118" t="n">
        <v>46762</v>
      </c>
      <c r="H1708" s="118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18" t="n">
        <v>46735</v>
      </c>
      <c r="G1709" s="118" t="n">
        <v>46762</v>
      </c>
      <c r="H1709" s="118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18" t="n">
        <v>46735</v>
      </c>
      <c r="G1710" s="118" t="n">
        <v>46762</v>
      </c>
      <c r="H1710" s="118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18" t="n">
        <v>46735</v>
      </c>
      <c r="G1711" s="118" t="n">
        <v>46759</v>
      </c>
      <c r="H1711" s="118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18" t="n">
        <v>46736</v>
      </c>
      <c r="G1712" s="118" t="n">
        <v>46756</v>
      </c>
      <c r="H1712" s="118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18" t="n">
        <v>46736</v>
      </c>
      <c r="G1713" s="118" t="n">
        <v>46763</v>
      </c>
      <c r="H1713" s="118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18" t="n">
        <v>46736</v>
      </c>
      <c r="G1714" s="118" t="n">
        <v>46770</v>
      </c>
      <c r="H1714" s="118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18" t="n">
        <v>46737</v>
      </c>
      <c r="G1715" s="118" t="n">
        <v>46764</v>
      </c>
      <c r="H1715" s="118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18" t="n">
        <v>46737</v>
      </c>
      <c r="G1716" s="118" t="n">
        <v>46757</v>
      </c>
      <c r="H1716" s="118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18" t="n">
        <v>46737</v>
      </c>
      <c r="G1717" s="118" t="n">
        <v>46763</v>
      </c>
      <c r="H1717" s="118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18" t="n">
        <v>46737</v>
      </c>
      <c r="G1718" s="118" t="n">
        <v>46771</v>
      </c>
      <c r="H1718" s="118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18" t="n">
        <v>46738</v>
      </c>
      <c r="G1719" s="118" t="n">
        <v>46758</v>
      </c>
      <c r="H1719" s="118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18" t="n">
        <v>46755</v>
      </c>
      <c r="G1720" s="118" t="n">
        <v>46759</v>
      </c>
      <c r="H1720" s="118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18" t="n">
        <v>46755</v>
      </c>
      <c r="G1721" s="118" t="n">
        <v>46773</v>
      </c>
      <c r="H1721" s="118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18" t="n">
        <v>46755</v>
      </c>
      <c r="G1722" s="118" t="n">
        <v>46759</v>
      </c>
      <c r="H1722" s="118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18" t="n">
        <v>46755</v>
      </c>
      <c r="G1723" s="118" t="n">
        <v>46766</v>
      </c>
      <c r="H1723" s="118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18" t="n">
        <v>46756</v>
      </c>
      <c r="G1724" s="118" t="n">
        <v>46762</v>
      </c>
      <c r="H1724" s="118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18" t="n">
        <v>46756</v>
      </c>
      <c r="G1725" s="118" t="n">
        <v>46769</v>
      </c>
      <c r="H1725" s="118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18" t="n">
        <v>46756</v>
      </c>
      <c r="G1726" s="118" t="n">
        <v>46769</v>
      </c>
      <c r="H1726" s="118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18" t="n">
        <v>46756</v>
      </c>
      <c r="G1727" s="118" t="n">
        <v>46776</v>
      </c>
      <c r="H1727" s="118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18" t="n">
        <v>46756</v>
      </c>
      <c r="G1728" s="118" t="n">
        <v>46769</v>
      </c>
      <c r="H1728" s="118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18" t="n">
        <v>46756</v>
      </c>
      <c r="G1729" s="118" t="n">
        <v>46762</v>
      </c>
      <c r="H1729" s="118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18" t="n">
        <v>46763</v>
      </c>
      <c r="G1730" s="118" t="n">
        <v>46769</v>
      </c>
      <c r="H1730" s="118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18" t="n">
        <v>46756</v>
      </c>
      <c r="G1731" s="118" t="n">
        <v>46756</v>
      </c>
      <c r="H1731" s="118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18" t="n">
        <v>46757</v>
      </c>
      <c r="G1732" s="118" t="n">
        <v>46786</v>
      </c>
      <c r="H1732" s="118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18" t="n">
        <v>46757</v>
      </c>
      <c r="G1733" s="118" t="n">
        <v>46784</v>
      </c>
      <c r="H1733" s="118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18" t="n">
        <v>46757</v>
      </c>
      <c r="G1734" s="118" t="n">
        <v>46763</v>
      </c>
      <c r="H1734" s="118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18" t="n">
        <v>46757</v>
      </c>
      <c r="G1735" s="118" t="n">
        <v>46763</v>
      </c>
      <c r="H1735" s="118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18" t="n">
        <v>46757</v>
      </c>
      <c r="G1736" s="118" t="n">
        <v>46770</v>
      </c>
      <c r="H1736" s="118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18" t="n">
        <v>46757</v>
      </c>
      <c r="G1737" s="118" t="n">
        <v>46777</v>
      </c>
      <c r="H1737" s="118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18" t="n">
        <v>46757</v>
      </c>
      <c r="G1738" s="118" t="n">
        <v>46769</v>
      </c>
      <c r="H1738" s="118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18" t="n">
        <v>46758</v>
      </c>
      <c r="G1739" s="118" t="n">
        <v>46771</v>
      </c>
      <c r="H1739" s="118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18" t="n">
        <v>46758</v>
      </c>
      <c r="G1740" s="118" t="n">
        <v>46771</v>
      </c>
      <c r="H1740" s="118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18" t="n">
        <v>46758</v>
      </c>
      <c r="G1741" s="118" t="n">
        <v>46771</v>
      </c>
      <c r="H1741" s="118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18" t="n">
        <v>46758</v>
      </c>
      <c r="G1742" s="118" t="n">
        <v>46771</v>
      </c>
      <c r="H1742" s="118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18" t="n">
        <v>46759</v>
      </c>
      <c r="G1743" s="118" t="n">
        <v>46850</v>
      </c>
      <c r="H1743" s="118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18" t="n">
        <v>46759</v>
      </c>
      <c r="G1744" s="118" t="n">
        <v>46765</v>
      </c>
      <c r="H1744" s="118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18" t="n">
        <v>46759</v>
      </c>
      <c r="G1745" s="118" t="n">
        <v>46765</v>
      </c>
      <c r="H1745" s="118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18" t="n">
        <v>46762</v>
      </c>
      <c r="G1746" s="118" t="n">
        <v>46766</v>
      </c>
      <c r="H1746" s="118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18" t="n">
        <v>46762</v>
      </c>
      <c r="G1747" s="118" t="n">
        <v>46773</v>
      </c>
      <c r="H1747" s="118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18" t="n">
        <v>46763</v>
      </c>
      <c r="G1748" s="118" t="n">
        <v>46769</v>
      </c>
      <c r="H1748" s="118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18" t="n">
        <v>46763</v>
      </c>
      <c r="G1749" s="118" t="n">
        <v>46776</v>
      </c>
      <c r="H1749" s="118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18" t="n">
        <v>46763</v>
      </c>
      <c r="G1750" s="118" t="n">
        <v>46776</v>
      </c>
      <c r="H1750" s="118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18" t="n">
        <v>46763</v>
      </c>
      <c r="G1751" s="118" t="n">
        <v>46783</v>
      </c>
      <c r="H1751" s="118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18" t="n">
        <v>46763</v>
      </c>
      <c r="G1752" s="118" t="n">
        <v>46769</v>
      </c>
      <c r="H1752" s="118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18" t="n">
        <v>46763</v>
      </c>
      <c r="G1753" s="118" t="n">
        <v>46771</v>
      </c>
      <c r="H1753" s="118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18" t="n">
        <v>46763</v>
      </c>
      <c r="G1754" s="118" t="n">
        <v>46783</v>
      </c>
      <c r="H1754" s="118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18" t="n">
        <v>46763</v>
      </c>
      <c r="G1755" s="118" t="n">
        <v>46776</v>
      </c>
      <c r="H1755" s="118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18" t="n">
        <v>46763</v>
      </c>
      <c r="G1756" s="118" t="n">
        <v>46773</v>
      </c>
      <c r="H1756" s="118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18" t="n">
        <v>46764</v>
      </c>
      <c r="G1757" s="118" t="n">
        <v>46770</v>
      </c>
      <c r="H1757" s="118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18" t="n">
        <v>46764</v>
      </c>
      <c r="G1758" s="118" t="n">
        <v>46772</v>
      </c>
      <c r="H1758" s="118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18" t="n">
        <v>46764</v>
      </c>
      <c r="G1759" s="118" t="n">
        <v>46776</v>
      </c>
      <c r="H1759" s="118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18" t="n">
        <v>46765</v>
      </c>
      <c r="G1760" s="118" t="n">
        <v>46778</v>
      </c>
      <c r="H1760" s="118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18" t="n">
        <v>46765</v>
      </c>
      <c r="G1761" s="118" t="n">
        <v>46778</v>
      </c>
      <c r="H1761" s="118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18" t="n">
        <v>46766</v>
      </c>
      <c r="G1762" s="118" t="n">
        <v>46772</v>
      </c>
      <c r="H1762" s="118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18" t="n">
        <v>46769</v>
      </c>
      <c r="G1763" s="118" t="n">
        <v>46780</v>
      </c>
      <c r="H1763" s="118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18" t="n">
        <v>46769</v>
      </c>
      <c r="G1764" s="118" t="n">
        <v>46780</v>
      </c>
      <c r="H1764" s="118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18" t="n">
        <v>46770</v>
      </c>
      <c r="G1765" s="118" t="n">
        <v>46776</v>
      </c>
      <c r="H1765" s="118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18" t="n">
        <v>46770</v>
      </c>
      <c r="G1766" s="118" t="n">
        <v>46783</v>
      </c>
      <c r="H1766" s="118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18" t="n">
        <v>46770</v>
      </c>
      <c r="G1767" s="118" t="n">
        <v>46790</v>
      </c>
      <c r="H1767" s="118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18" t="n">
        <v>46770</v>
      </c>
      <c r="G1768" s="118" t="n">
        <v>46783</v>
      </c>
      <c r="H1768" s="118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18" t="n">
        <v>46770</v>
      </c>
      <c r="G1769" s="118" t="n">
        <v>46783</v>
      </c>
      <c r="H1769" s="118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18" t="n">
        <v>46770</v>
      </c>
      <c r="G1770" s="118" t="n">
        <v>46790</v>
      </c>
      <c r="H1770" s="118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18" t="n">
        <v>46770</v>
      </c>
      <c r="G1771" s="118" t="n">
        <v>46783</v>
      </c>
      <c r="H1771" s="118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18" t="n">
        <v>46770</v>
      </c>
      <c r="G1772" s="118" t="n">
        <v>46780</v>
      </c>
      <c r="H1772" s="118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18" t="n">
        <v>46771</v>
      </c>
      <c r="G1773" s="118" t="n">
        <v>46784</v>
      </c>
      <c r="H1773" s="118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18" t="n">
        <v>46771</v>
      </c>
      <c r="G1774" s="118" t="n">
        <v>46784</v>
      </c>
      <c r="H1774" s="118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18" t="n">
        <v>46771</v>
      </c>
      <c r="G1775" s="118" t="n">
        <v>46791</v>
      </c>
      <c r="H1775" s="118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18" t="n">
        <v>46772</v>
      </c>
      <c r="G1776" s="118" t="n">
        <v>46785</v>
      </c>
      <c r="H1776" s="118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18" t="n">
        <v>46772</v>
      </c>
      <c r="G1777" s="118" t="n">
        <v>46783</v>
      </c>
      <c r="H1777" s="118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18" t="n">
        <v>46773</v>
      </c>
      <c r="G1778" s="118" t="n">
        <v>46779</v>
      </c>
      <c r="H1778" s="118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18" t="n">
        <v>46776</v>
      </c>
      <c r="G1779" s="118" t="n">
        <v>46787</v>
      </c>
      <c r="H1779" s="118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18" t="n">
        <v>46776</v>
      </c>
      <c r="G1780" s="118" t="n">
        <v>46794</v>
      </c>
      <c r="H1780" s="118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18" t="n">
        <v>46776</v>
      </c>
      <c r="G1781" s="118" t="n">
        <v>46794</v>
      </c>
      <c r="H1781" s="118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18" t="n">
        <v>46776</v>
      </c>
      <c r="G1782" s="118" t="n">
        <v>46780</v>
      </c>
      <c r="H1782" s="118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18" t="n">
        <v>46776</v>
      </c>
      <c r="G1783" s="118" t="n">
        <v>46787</v>
      </c>
      <c r="H1783" s="118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18" t="n">
        <v>46777</v>
      </c>
      <c r="G1784" s="118" t="n">
        <v>46790</v>
      </c>
      <c r="H1784" s="118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18" t="n">
        <v>46777</v>
      </c>
      <c r="G1785" s="118" t="n">
        <v>46777</v>
      </c>
      <c r="H1785" s="118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18" t="n">
        <v>46778</v>
      </c>
      <c r="G1786" s="118" t="n">
        <v>46791</v>
      </c>
      <c r="H1786" s="118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18" t="n">
        <v>46778</v>
      </c>
      <c r="G1787" s="118" t="n">
        <v>46790</v>
      </c>
      <c r="H1787" s="118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18" t="n">
        <v>46778</v>
      </c>
      <c r="G1788" s="118" t="n">
        <v>46778</v>
      </c>
      <c r="H1788" s="118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18" t="n">
        <v>46780</v>
      </c>
      <c r="G1789" s="118" t="n">
        <v>46786</v>
      </c>
      <c r="H1789" s="118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18" t="n">
        <v>46783</v>
      </c>
      <c r="G1790" s="118" t="n">
        <v>46794</v>
      </c>
      <c r="H1790" s="118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18" t="n">
        <v>46783</v>
      </c>
      <c r="G1791" s="118" t="n">
        <v>46794</v>
      </c>
      <c r="H1791" s="118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18" t="n">
        <v>46784</v>
      </c>
      <c r="G1792" s="118" t="n">
        <v>46797</v>
      </c>
      <c r="H1792" s="118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18" t="n">
        <v>46784</v>
      </c>
      <c r="G1793" s="118" t="n">
        <v>46797</v>
      </c>
      <c r="H1793" s="118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18" t="n">
        <v>46784</v>
      </c>
      <c r="G1794" s="118" t="n">
        <v>46797</v>
      </c>
      <c r="H1794" s="118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18" t="n">
        <v>46784</v>
      </c>
      <c r="G1795" s="118" t="n">
        <v>46797</v>
      </c>
      <c r="H1795" s="118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18" t="n">
        <v>46784</v>
      </c>
      <c r="G1796" s="118" t="n">
        <v>46804</v>
      </c>
      <c r="H1796" s="118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18" t="n">
        <v>46784</v>
      </c>
      <c r="G1797" s="118" t="n">
        <v>46797</v>
      </c>
      <c r="H1797" s="118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18" t="n">
        <v>46784</v>
      </c>
      <c r="G1798" s="118" t="n">
        <v>46790</v>
      </c>
      <c r="H1798" s="118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18" t="n">
        <v>46791</v>
      </c>
      <c r="G1799" s="118" t="n">
        <v>46797</v>
      </c>
      <c r="H1799" s="118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18" t="n">
        <v>46784</v>
      </c>
      <c r="G1800" s="118" t="n">
        <v>46792</v>
      </c>
      <c r="H1800" s="118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18" t="n">
        <v>46784</v>
      </c>
      <c r="G1801" s="118" t="n">
        <v>46797</v>
      </c>
      <c r="H1801" s="118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18" t="n">
        <v>46784</v>
      </c>
      <c r="G1802" s="118" t="n">
        <v>46794</v>
      </c>
      <c r="H1802" s="118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18" t="n">
        <v>46785</v>
      </c>
      <c r="G1803" s="118" t="n">
        <v>46791</v>
      </c>
      <c r="H1803" s="118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18" t="n">
        <v>46785</v>
      </c>
      <c r="G1804" s="118" t="n">
        <v>46814</v>
      </c>
      <c r="H1804" s="118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18" t="n">
        <v>46785</v>
      </c>
      <c r="G1805" s="118" t="n">
        <v>46791</v>
      </c>
      <c r="H1805" s="118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18" t="n">
        <v>46785</v>
      </c>
      <c r="G1806" s="118" t="n">
        <v>46791</v>
      </c>
      <c r="H1806" s="118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18" t="n">
        <v>46785</v>
      </c>
      <c r="G1807" s="118" t="n">
        <v>46791</v>
      </c>
      <c r="H1807" s="118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18" t="n">
        <v>46785</v>
      </c>
      <c r="G1808" s="118" t="n">
        <v>46791</v>
      </c>
      <c r="H1808" s="118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18" t="n">
        <v>46785</v>
      </c>
      <c r="G1809" s="118" t="n">
        <v>46797</v>
      </c>
      <c r="H1809" s="118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18" t="n">
        <v>46785</v>
      </c>
      <c r="G1810" s="118" t="n">
        <v>46798</v>
      </c>
      <c r="H1810" s="118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18" t="n">
        <v>46785</v>
      </c>
      <c r="G1811" s="118" t="n">
        <v>46798</v>
      </c>
      <c r="H1811" s="118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18" t="n">
        <v>46785</v>
      </c>
      <c r="G1812" s="118" t="n">
        <v>46798</v>
      </c>
      <c r="H1812" s="118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18" t="n">
        <v>46785</v>
      </c>
      <c r="G1813" s="118" t="n">
        <v>46798</v>
      </c>
      <c r="H1813" s="118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18" t="n">
        <v>46786</v>
      </c>
      <c r="G1814" s="118" t="n">
        <v>46815</v>
      </c>
      <c r="H1814" s="118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18" t="n">
        <v>46786</v>
      </c>
      <c r="G1815" s="118" t="n">
        <v>46799</v>
      </c>
      <c r="H1815" s="118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18" t="n">
        <v>46790</v>
      </c>
      <c r="G1816" s="118" t="n">
        <v>46801</v>
      </c>
      <c r="H1816" s="118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18" t="n">
        <v>46791</v>
      </c>
      <c r="G1817" s="118" t="n">
        <v>46797</v>
      </c>
      <c r="H1817" s="118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18" t="n">
        <v>46791</v>
      </c>
      <c r="G1818" s="118" t="n">
        <v>46804</v>
      </c>
      <c r="H1818" s="118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18" t="n">
        <v>46791</v>
      </c>
      <c r="G1819" s="118" t="n">
        <v>46811</v>
      </c>
      <c r="H1819" s="118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18" t="n">
        <v>46791</v>
      </c>
      <c r="G1820" s="118" t="n">
        <v>46804</v>
      </c>
      <c r="H1820" s="118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18" t="n">
        <v>46791</v>
      </c>
      <c r="G1821" s="118" t="n">
        <v>46801</v>
      </c>
      <c r="H1821" s="118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18" t="n">
        <v>46792</v>
      </c>
      <c r="G1822" s="118" t="n">
        <v>46798</v>
      </c>
      <c r="H1822" s="118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18" t="n">
        <v>46792</v>
      </c>
      <c r="G1823" s="118" t="n">
        <v>46805</v>
      </c>
      <c r="H1823" s="118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18" t="n">
        <v>46792</v>
      </c>
      <c r="G1824" s="118" t="n">
        <v>46805</v>
      </c>
      <c r="H1824" s="118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18" t="n">
        <v>46792</v>
      </c>
      <c r="G1825" s="118" t="n">
        <v>46798</v>
      </c>
      <c r="H1825" s="118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18" t="n">
        <v>46799</v>
      </c>
      <c r="G1826" s="118" t="n">
        <v>46805</v>
      </c>
      <c r="H1826" s="118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18" t="n">
        <v>46792</v>
      </c>
      <c r="G1827" s="118" t="n">
        <v>46812</v>
      </c>
      <c r="H1827" s="118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18" t="n">
        <v>46793</v>
      </c>
      <c r="G1828" s="118" t="n">
        <v>46818</v>
      </c>
      <c r="H1828" s="118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18" t="n">
        <v>46793</v>
      </c>
      <c r="G1829" s="118" t="n">
        <v>46804</v>
      </c>
      <c r="H1829" s="118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18" t="n">
        <v>46797</v>
      </c>
      <c r="G1830" s="118" t="n">
        <v>46808</v>
      </c>
      <c r="H1830" s="118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18" t="n">
        <v>46797</v>
      </c>
      <c r="G1831" s="118" t="n">
        <v>46805</v>
      </c>
      <c r="H1831" s="118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18" t="n">
        <v>46797</v>
      </c>
      <c r="G1832" s="118" t="n">
        <v>46815</v>
      </c>
      <c r="H1832" s="118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18" t="n">
        <v>46797</v>
      </c>
      <c r="G1833" s="118" t="n">
        <v>46815</v>
      </c>
      <c r="H1833" s="118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18" t="n">
        <v>46797</v>
      </c>
      <c r="G1834" s="118" t="n">
        <v>46801</v>
      </c>
      <c r="H1834" s="118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18" t="n">
        <v>46797</v>
      </c>
      <c r="G1835" s="118" t="n">
        <v>46808</v>
      </c>
      <c r="H1835" s="118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18" t="n">
        <v>46798</v>
      </c>
      <c r="G1836" s="118" t="n">
        <v>46808</v>
      </c>
      <c r="H1836" s="118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18" t="n">
        <v>46798</v>
      </c>
      <c r="G1837" s="118" t="n">
        <v>46811</v>
      </c>
      <c r="H1837" s="118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18" t="n">
        <v>46798</v>
      </c>
      <c r="G1838" s="118" t="n">
        <v>46811</v>
      </c>
      <c r="H1838" s="118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18" t="n">
        <v>46798</v>
      </c>
      <c r="G1839" s="118" t="n">
        <v>46811</v>
      </c>
      <c r="H1839" s="118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18" t="n">
        <v>46798</v>
      </c>
      <c r="G1840" s="118" t="n">
        <v>46811</v>
      </c>
      <c r="H1840" s="118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18" t="n">
        <v>46798</v>
      </c>
      <c r="G1841" s="118" t="n">
        <v>46811</v>
      </c>
      <c r="H1841" s="118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18" t="n">
        <v>46798</v>
      </c>
      <c r="G1842" s="118" t="n">
        <v>46811</v>
      </c>
      <c r="H1842" s="118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18" t="n">
        <v>46798</v>
      </c>
      <c r="G1843" s="118" t="n">
        <v>46811</v>
      </c>
      <c r="H1843" s="118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18" t="n">
        <v>46798</v>
      </c>
      <c r="G1844" s="118" t="n">
        <v>46811</v>
      </c>
      <c r="H1844" s="118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18" t="n">
        <v>46798</v>
      </c>
      <c r="G1845" s="118" t="n">
        <v>46818</v>
      </c>
      <c r="H1845" s="118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18" t="n">
        <v>46799</v>
      </c>
      <c r="G1846" s="118" t="n">
        <v>46805</v>
      </c>
      <c r="H1846" s="118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18" t="n">
        <v>46799</v>
      </c>
      <c r="G1847" s="118" t="n">
        <v>46812</v>
      </c>
      <c r="H1847" s="118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18" t="n">
        <v>46800</v>
      </c>
      <c r="G1848" s="118" t="n">
        <v>46813</v>
      </c>
      <c r="H1848" s="118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18" t="n">
        <v>46804</v>
      </c>
      <c r="G1849" s="118" t="n">
        <v>46808</v>
      </c>
      <c r="H1849" s="118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18" t="n">
        <v>46804</v>
      </c>
      <c r="G1850" s="118" t="n">
        <v>46815</v>
      </c>
      <c r="H1850" s="118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18" t="n">
        <v>46804</v>
      </c>
      <c r="G1851" s="118" t="n">
        <v>46814</v>
      </c>
      <c r="H1851" s="118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18" t="n">
        <v>46805</v>
      </c>
      <c r="G1852" s="118" t="n">
        <v>46818</v>
      </c>
      <c r="H1852" s="118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18" t="n">
        <v>46805</v>
      </c>
      <c r="G1853" s="118" t="n">
        <v>46813</v>
      </c>
      <c r="H1853" s="118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18" t="n">
        <v>46805</v>
      </c>
      <c r="G1854" s="118" t="n">
        <v>46818</v>
      </c>
      <c r="H1854" s="118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18" t="n">
        <v>46805</v>
      </c>
      <c r="G1855" s="118" t="n">
        <v>46811</v>
      </c>
      <c r="H1855" s="118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18" t="n">
        <v>46812</v>
      </c>
      <c r="G1856" s="118" t="n">
        <v>46818</v>
      </c>
      <c r="H1856" s="118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18" t="n">
        <v>46805</v>
      </c>
      <c r="G1857" s="118" t="n">
        <v>46818</v>
      </c>
      <c r="H1857" s="118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18" t="n">
        <v>46805</v>
      </c>
      <c r="G1858" s="118" t="n">
        <v>46815</v>
      </c>
      <c r="H1858" s="118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18" t="n">
        <v>46806</v>
      </c>
      <c r="G1859" s="118" t="n">
        <v>46812</v>
      </c>
      <c r="H1859" s="118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18" t="n">
        <v>46806</v>
      </c>
      <c r="G1860" s="118" t="n">
        <v>46818</v>
      </c>
      <c r="H1860" s="118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18" t="n">
        <v>46806</v>
      </c>
      <c r="G1861" s="118" t="n">
        <v>46819</v>
      </c>
      <c r="H1861" s="118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18" t="n">
        <v>46806</v>
      </c>
      <c r="G1862" s="118" t="n">
        <v>46819</v>
      </c>
      <c r="H1862" s="118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18" t="n">
        <v>46806</v>
      </c>
      <c r="G1863" s="118" t="n">
        <v>46819</v>
      </c>
      <c r="H1863" s="118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18" t="n">
        <v>46806</v>
      </c>
      <c r="G1864" s="118" t="n">
        <v>46819</v>
      </c>
      <c r="H1864" s="118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18" t="n">
        <v>46806</v>
      </c>
      <c r="G1865" s="118" t="n">
        <v>46819</v>
      </c>
      <c r="H1865" s="118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18" t="n">
        <v>46806</v>
      </c>
      <c r="G1866" s="118" t="n">
        <v>46826</v>
      </c>
      <c r="H1866" s="118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18" t="n">
        <v>46806</v>
      </c>
      <c r="G1867" s="118" t="n">
        <v>46815</v>
      </c>
      <c r="H1867" s="118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18" t="n">
        <v>46808</v>
      </c>
      <c r="G1868" s="118" t="n">
        <v>46814</v>
      </c>
      <c r="H1868" s="118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18" t="n">
        <v>46811</v>
      </c>
      <c r="G1869" s="118" t="n">
        <v>46822</v>
      </c>
      <c r="H1869" s="118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18" t="n">
        <v>46811</v>
      </c>
      <c r="G1870" s="118" t="n">
        <v>46822</v>
      </c>
      <c r="H1870" s="118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18" t="n">
        <v>46811</v>
      </c>
      <c r="G1871" s="118" t="n">
        <v>46822</v>
      </c>
      <c r="H1871" s="118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18" t="n">
        <v>46812</v>
      </c>
      <c r="G1872" s="118" t="n">
        <v>46825</v>
      </c>
      <c r="H1872" s="118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18" t="n">
        <v>46812</v>
      </c>
      <c r="G1873" s="118" t="n">
        <v>46825</v>
      </c>
      <c r="H1873" s="118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18" t="n">
        <v>46812</v>
      </c>
      <c r="G1874" s="118" t="n">
        <v>46832</v>
      </c>
      <c r="H1874" s="118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18" t="n">
        <v>46812</v>
      </c>
      <c r="G1875" s="118" t="n">
        <v>46825</v>
      </c>
      <c r="H1875" s="118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18" t="n">
        <v>46812</v>
      </c>
      <c r="G1876" s="118" t="n">
        <v>46825</v>
      </c>
      <c r="H1876" s="118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18" t="n">
        <v>46813</v>
      </c>
      <c r="G1877" s="118" t="n">
        <v>46826</v>
      </c>
      <c r="H1877" s="118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18" t="n">
        <v>46813</v>
      </c>
      <c r="G1878" s="118" t="n">
        <v>46826</v>
      </c>
      <c r="H1878" s="118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18" t="n">
        <v>46813</v>
      </c>
      <c r="G1879" s="118" t="n">
        <v>46819</v>
      </c>
      <c r="H1879" s="118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18" t="n">
        <v>46820</v>
      </c>
      <c r="G1880" s="118" t="n">
        <v>46826</v>
      </c>
      <c r="H1880" s="118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18" t="n">
        <v>46813</v>
      </c>
      <c r="G1881" s="118" t="n">
        <v>46833</v>
      </c>
      <c r="H1881" s="118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18" t="n">
        <v>46814</v>
      </c>
      <c r="G1882" s="118" t="n">
        <v>46820</v>
      </c>
      <c r="H1882" s="118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18" t="n">
        <v>46814</v>
      </c>
      <c r="G1883" s="118" t="n">
        <v>46825</v>
      </c>
      <c r="H1883" s="118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18" t="n">
        <v>46815</v>
      </c>
      <c r="G1884" s="118" t="n">
        <v>46828</v>
      </c>
      <c r="H1884" s="118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18" t="n">
        <v>46815</v>
      </c>
      <c r="G1885" s="118" t="n">
        <v>46828</v>
      </c>
      <c r="H1885" s="118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18" t="n">
        <v>46815</v>
      </c>
      <c r="G1886" s="118" t="n">
        <v>46846</v>
      </c>
      <c r="H1886" s="118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18" t="n">
        <v>46815</v>
      </c>
      <c r="G1887" s="118" t="n">
        <v>46827</v>
      </c>
      <c r="H1887" s="118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18" t="n">
        <v>46818</v>
      </c>
      <c r="G1888" s="118" t="n">
        <v>46829</v>
      </c>
      <c r="H1888" s="118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18" t="n">
        <v>46818</v>
      </c>
      <c r="G1889" s="118" t="n">
        <v>46826</v>
      </c>
      <c r="H1889" s="118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18" t="n">
        <v>46818</v>
      </c>
      <c r="G1890" s="118" t="n">
        <v>46836</v>
      </c>
      <c r="H1890" s="118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18" t="n">
        <v>46818</v>
      </c>
      <c r="G1891" s="118" t="n">
        <v>46836</v>
      </c>
      <c r="H1891" s="118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18" t="n">
        <v>46818</v>
      </c>
      <c r="G1892" s="118" t="n">
        <v>46822</v>
      </c>
      <c r="H1892" s="118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18" t="n">
        <v>46818</v>
      </c>
      <c r="G1893" s="118" t="n">
        <v>46829</v>
      </c>
      <c r="H1893" s="118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18" t="n">
        <v>46818</v>
      </c>
      <c r="G1894" s="118" t="n">
        <v>46828</v>
      </c>
      <c r="H1894" s="118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18" t="n">
        <v>46819</v>
      </c>
      <c r="G1895" s="118" t="n">
        <v>46867</v>
      </c>
      <c r="H1895" s="118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18" t="n">
        <v>46819</v>
      </c>
      <c r="G1896" s="118" t="n">
        <v>46829</v>
      </c>
      <c r="H1896" s="118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18" t="n">
        <v>46819</v>
      </c>
      <c r="G1897" s="118" t="n">
        <v>46832</v>
      </c>
      <c r="H1897" s="118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18" t="n">
        <v>46819</v>
      </c>
      <c r="G1898" s="118" t="n">
        <v>46832</v>
      </c>
      <c r="H1898" s="118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18" t="n">
        <v>46819</v>
      </c>
      <c r="G1899" s="118" t="n">
        <v>46832</v>
      </c>
      <c r="H1899" s="118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18" t="n">
        <v>46819</v>
      </c>
      <c r="G1900" s="118" t="n">
        <v>46832</v>
      </c>
      <c r="H1900" s="118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18" t="n">
        <v>46819</v>
      </c>
      <c r="G1901" s="118" t="n">
        <v>46832</v>
      </c>
      <c r="H1901" s="118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18" t="n">
        <v>46819</v>
      </c>
      <c r="G1902" s="118" t="n">
        <v>46839</v>
      </c>
      <c r="H1902" s="118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18" t="n">
        <v>46819</v>
      </c>
      <c r="G1903" s="118" t="n">
        <v>46832</v>
      </c>
      <c r="H1903" s="118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18" t="n">
        <v>46820</v>
      </c>
      <c r="G1904" s="118" t="n">
        <v>46833</v>
      </c>
      <c r="H1904" s="118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18" t="n">
        <v>46820</v>
      </c>
      <c r="G1905" s="118" t="n">
        <v>46833</v>
      </c>
      <c r="H1905" s="118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18" t="n">
        <v>46825</v>
      </c>
      <c r="G1906" s="118" t="n">
        <v>46836</v>
      </c>
      <c r="H1906" s="118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18" t="n">
        <v>46825</v>
      </c>
      <c r="G1907" s="118" t="n">
        <v>46836</v>
      </c>
      <c r="H1907" s="118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18" t="n">
        <v>46825</v>
      </c>
      <c r="G1908" s="118" t="n">
        <v>46836</v>
      </c>
      <c r="H1908" s="118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18" t="n">
        <v>46826</v>
      </c>
      <c r="G1909" s="118" t="n">
        <v>46839</v>
      </c>
      <c r="H1909" s="118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18" t="n">
        <v>46826</v>
      </c>
      <c r="G1910" s="118" t="n">
        <v>46839</v>
      </c>
      <c r="H1910" s="118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18" t="n">
        <v>46826</v>
      </c>
      <c r="G1911" s="118" t="n">
        <v>46846</v>
      </c>
      <c r="H1911" s="118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18" t="n">
        <v>46826</v>
      </c>
      <c r="G1912" s="118" t="n">
        <v>46839</v>
      </c>
      <c r="H1912" s="118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18" t="n">
        <v>46826</v>
      </c>
      <c r="G1913" s="118" t="n">
        <v>46832</v>
      </c>
      <c r="H1913" s="118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18" t="n">
        <v>46833</v>
      </c>
      <c r="G1914" s="118" t="n">
        <v>46839</v>
      </c>
      <c r="H1914" s="118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18" t="n">
        <v>46826</v>
      </c>
      <c r="G1915" s="118" t="n">
        <v>46839</v>
      </c>
      <c r="H1915" s="118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18" t="n">
        <v>46826</v>
      </c>
      <c r="G1916" s="118" t="n">
        <v>46839</v>
      </c>
      <c r="H1916" s="118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18" t="n">
        <v>46827</v>
      </c>
      <c r="G1917" s="118" t="n">
        <v>46833</v>
      </c>
      <c r="H1917" s="118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18" t="n">
        <v>46827</v>
      </c>
      <c r="G1918" s="118" t="n">
        <v>46835</v>
      </c>
      <c r="H1918" s="118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18" t="n">
        <v>46827</v>
      </c>
      <c r="G1919" s="118" t="n">
        <v>46840</v>
      </c>
      <c r="H1919" s="118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18" t="n">
        <v>46827</v>
      </c>
      <c r="G1920" s="118" t="n">
        <v>46847</v>
      </c>
      <c r="H1920" s="118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18" t="n">
        <v>46827</v>
      </c>
      <c r="G1921" s="118" t="n">
        <v>46836</v>
      </c>
      <c r="H1921" s="118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18" t="n">
        <v>46829</v>
      </c>
      <c r="G1922" s="118" t="n">
        <v>46867</v>
      </c>
      <c r="H1922" s="118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18" t="n">
        <v>46829</v>
      </c>
      <c r="G1923" s="118" t="n">
        <v>46842</v>
      </c>
      <c r="H1923" s="118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18" t="n">
        <v>46832</v>
      </c>
      <c r="G1924" s="118" t="n">
        <v>46896</v>
      </c>
      <c r="H1924" s="118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18" t="n">
        <v>46833</v>
      </c>
      <c r="G1925" s="118" t="n">
        <v>46846</v>
      </c>
      <c r="H1925" s="118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18" t="n">
        <v>46833</v>
      </c>
      <c r="G1926" s="118" t="n">
        <v>46846</v>
      </c>
      <c r="H1926" s="118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18" t="n">
        <v>46833</v>
      </c>
      <c r="G1927" s="118" t="n">
        <v>46846</v>
      </c>
      <c r="H1927" s="118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18" t="n">
        <v>46834</v>
      </c>
      <c r="G1928" s="118" t="n">
        <v>46847</v>
      </c>
      <c r="H1928" s="118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18" t="n">
        <v>46834</v>
      </c>
      <c r="G1929" s="118" t="n">
        <v>46847</v>
      </c>
      <c r="H1929" s="118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18" t="n">
        <v>46834</v>
      </c>
      <c r="G1930" s="118" t="n">
        <v>46847</v>
      </c>
      <c r="H1930" s="118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18" t="n">
        <v>46834</v>
      </c>
      <c r="G1931" s="118" t="n">
        <v>46847</v>
      </c>
      <c r="H1931" s="118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18" t="n">
        <v>46834</v>
      </c>
      <c r="G1932" s="118" t="n">
        <v>46840</v>
      </c>
      <c r="H1932" s="118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18" t="n">
        <v>46841</v>
      </c>
      <c r="G1933" s="118" t="n">
        <v>46847</v>
      </c>
      <c r="H1933" s="118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18" t="n">
        <v>46834</v>
      </c>
      <c r="G1934" s="118" t="n">
        <v>46854</v>
      </c>
      <c r="H1934" s="118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18" t="n">
        <v>46835</v>
      </c>
      <c r="G1935" s="118" t="n">
        <v>46841</v>
      </c>
      <c r="H1935" s="118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18" t="n">
        <v>46839</v>
      </c>
      <c r="G1936" s="118" t="n">
        <v>46843</v>
      </c>
      <c r="H1936" s="118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18" t="n">
        <v>46839</v>
      </c>
      <c r="G1937" s="118" t="n">
        <v>46847</v>
      </c>
      <c r="H1937" s="118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18" t="n">
        <v>46839</v>
      </c>
      <c r="G1938" s="118" t="n">
        <v>46860</v>
      </c>
      <c r="H1938" s="118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18" t="n">
        <v>46839</v>
      </c>
      <c r="G1939" s="118" t="n">
        <v>46860</v>
      </c>
      <c r="H1939" s="118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18" t="n">
        <v>46839</v>
      </c>
      <c r="G1940" s="118" t="n">
        <v>46843</v>
      </c>
      <c r="H1940" s="118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18" t="n">
        <v>46840</v>
      </c>
      <c r="G1941" s="118" t="n">
        <v>46848</v>
      </c>
      <c r="H1941" s="118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18" t="n">
        <v>46840</v>
      </c>
      <c r="G1942" s="118" t="n">
        <v>46850</v>
      </c>
      <c r="H1942" s="118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18" t="n">
        <v>46840</v>
      </c>
      <c r="G1943" s="118" t="n">
        <v>46853</v>
      </c>
      <c r="H1943" s="118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18" t="n">
        <v>46840</v>
      </c>
      <c r="G1944" s="118" t="n">
        <v>46853</v>
      </c>
      <c r="H1944" s="118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18" t="n">
        <v>46840</v>
      </c>
      <c r="G1945" s="118" t="n">
        <v>46853</v>
      </c>
      <c r="H1945" s="118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18" t="n">
        <v>46840</v>
      </c>
      <c r="G1946" s="118" t="n">
        <v>46853</v>
      </c>
      <c r="H1946" s="118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18" t="n">
        <v>46840</v>
      </c>
      <c r="G1947" s="118" t="n">
        <v>46853</v>
      </c>
      <c r="H1947" s="118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18" t="n">
        <v>46840</v>
      </c>
      <c r="G1948" s="118" t="n">
        <v>46861</v>
      </c>
      <c r="H1948" s="118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18" t="n">
        <v>46840</v>
      </c>
      <c r="G1949" s="118" t="n">
        <v>46853</v>
      </c>
      <c r="H1949" s="118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18" t="n">
        <v>46841</v>
      </c>
      <c r="G1950" s="118" t="n">
        <v>46854</v>
      </c>
      <c r="H1950" s="118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18" t="n">
        <v>46843</v>
      </c>
      <c r="G1951" s="118" t="n">
        <v>46856</v>
      </c>
      <c r="H1951" s="118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18" t="n">
        <v>46847</v>
      </c>
      <c r="G1952" s="118" t="n">
        <v>46853</v>
      </c>
      <c r="H1952" s="118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18" t="n">
        <v>46847</v>
      </c>
      <c r="G1953" s="118" t="n">
        <v>46861</v>
      </c>
      <c r="H1953" s="118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18" t="n">
        <v>46847</v>
      </c>
      <c r="G1954" s="118" t="n">
        <v>46861</v>
      </c>
      <c r="H1954" s="118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18" t="n">
        <v>46847</v>
      </c>
      <c r="G1955" s="118" t="n">
        <v>46861</v>
      </c>
      <c r="H1955" s="118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18" t="n">
        <v>46847</v>
      </c>
      <c r="G1956" s="118" t="n">
        <v>46861</v>
      </c>
      <c r="H1956" s="118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18" t="n">
        <v>46847</v>
      </c>
      <c r="G1957" s="118" t="n">
        <v>46861</v>
      </c>
      <c r="H1957" s="118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18" t="n">
        <v>46848</v>
      </c>
      <c r="G1958" s="118" t="n">
        <v>46854</v>
      </c>
      <c r="H1958" s="118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18" t="n">
        <v>46848</v>
      </c>
      <c r="G1959" s="118" t="n">
        <v>46856</v>
      </c>
      <c r="H1959" s="118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18" t="n">
        <v>46848</v>
      </c>
      <c r="G1960" s="118" t="n">
        <v>46862</v>
      </c>
      <c r="H1960" s="118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18" t="n">
        <v>46848</v>
      </c>
      <c r="G1961" s="118" t="n">
        <v>46862</v>
      </c>
      <c r="H1961" s="118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18" t="n">
        <v>46848</v>
      </c>
      <c r="G1962" s="118" t="n">
        <v>46870</v>
      </c>
      <c r="H1962" s="118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18" t="n">
        <v>46848</v>
      </c>
      <c r="G1963" s="118" t="n">
        <v>46860</v>
      </c>
      <c r="H1963" s="118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18" t="n">
        <v>46850</v>
      </c>
      <c r="G1964" s="118" t="n">
        <v>46854</v>
      </c>
      <c r="H1964" s="118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18" t="n">
        <v>46854</v>
      </c>
      <c r="G1965" s="118" t="n">
        <v>46869</v>
      </c>
      <c r="H1965" s="118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18" t="n">
        <v>46854</v>
      </c>
      <c r="G1966" s="118" t="n">
        <v>46869</v>
      </c>
      <c r="H1966" s="118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18" t="n">
        <v>46854</v>
      </c>
      <c r="G1967" s="118" t="n">
        <v>46877</v>
      </c>
      <c r="H1967" s="118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18" t="n">
        <v>46855</v>
      </c>
      <c r="G1968" s="118" t="n">
        <v>46856</v>
      </c>
      <c r="H1968" s="118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18" t="n">
        <v>46855</v>
      </c>
      <c r="G1969" s="118" t="n">
        <v>46870</v>
      </c>
      <c r="H1969" s="118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18" t="n">
        <v>46855</v>
      </c>
      <c r="G1970" s="118" t="n">
        <v>46870</v>
      </c>
      <c r="H1970" s="118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18" t="n">
        <v>46855</v>
      </c>
      <c r="G1971" s="118" t="n">
        <v>46870</v>
      </c>
      <c r="H1971" s="118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18" t="n">
        <v>46855</v>
      </c>
      <c r="G1972" s="118" t="n">
        <v>46862</v>
      </c>
      <c r="H1972" s="118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18" t="n">
        <v>46863</v>
      </c>
      <c r="G1973" s="118" t="n">
        <v>46870</v>
      </c>
      <c r="H1973" s="118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18" t="n">
        <v>46855</v>
      </c>
      <c r="G1974" s="118" t="n">
        <v>46878</v>
      </c>
      <c r="H1974" s="118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18" t="n">
        <v>46860</v>
      </c>
      <c r="G1975" s="118" t="n">
        <v>46867</v>
      </c>
      <c r="H1975" s="118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18" t="n">
        <v>46861</v>
      </c>
      <c r="G1976" s="118" t="n">
        <v>46870</v>
      </c>
      <c r="H1976" s="118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18" t="n">
        <v>46861</v>
      </c>
      <c r="G1977" s="118" t="n">
        <v>46883</v>
      </c>
      <c r="H1977" s="118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18" t="n">
        <v>46862</v>
      </c>
      <c r="G1978" s="118" t="n">
        <v>46871</v>
      </c>
      <c r="H1978" s="118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18" t="n">
        <v>46862</v>
      </c>
      <c r="G1979" s="118" t="n">
        <v>46876</v>
      </c>
      <c r="H1979" s="118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18" t="n">
        <v>46862</v>
      </c>
      <c r="G1980" s="118" t="n">
        <v>46877</v>
      </c>
      <c r="H1980" s="118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18" t="n">
        <v>46862</v>
      </c>
      <c r="G1981" s="118" t="n">
        <v>46877</v>
      </c>
      <c r="H1981" s="118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18" t="n">
        <v>46862</v>
      </c>
      <c r="G1982" s="118" t="n">
        <v>46877</v>
      </c>
      <c r="H1982" s="118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18" t="n">
        <v>46862</v>
      </c>
      <c r="G1983" s="118" t="n">
        <v>46877</v>
      </c>
      <c r="H1983" s="118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18" t="n">
        <v>46862</v>
      </c>
      <c r="G1984" s="118" t="n">
        <v>46877</v>
      </c>
      <c r="H1984" s="118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18" t="n">
        <v>46862</v>
      </c>
      <c r="G1985" s="118" t="n">
        <v>46877</v>
      </c>
      <c r="H1985" s="118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18" t="n">
        <v>46863</v>
      </c>
      <c r="G1986" s="118" t="n">
        <v>46885</v>
      </c>
      <c r="H1986" s="118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18" t="n">
        <v>46863</v>
      </c>
      <c r="G1987" s="118" t="n">
        <v>46878</v>
      </c>
      <c r="H1987" s="118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18" t="n">
        <v>46868</v>
      </c>
      <c r="G1988" s="118" t="n">
        <v>46892</v>
      </c>
      <c r="H1988" s="118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18" t="n">
        <v>46868</v>
      </c>
      <c r="G1989" s="118" t="n">
        <v>46875</v>
      </c>
      <c r="H1989" s="118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18" t="n">
        <v>46868</v>
      </c>
      <c r="G1990" s="118" t="n">
        <v>46925</v>
      </c>
      <c r="H1990" s="118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18" t="n">
        <v>46870</v>
      </c>
      <c r="G1991" s="118" t="n">
        <v>46884</v>
      </c>
      <c r="H1991" s="118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18" t="n">
        <v>46870</v>
      </c>
      <c r="G1992" s="118" t="n">
        <v>46884</v>
      </c>
      <c r="H1992" s="118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18" t="n">
        <v>46870</v>
      </c>
      <c r="G1993" s="118" t="n">
        <v>46884</v>
      </c>
      <c r="H1993" s="118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18" t="n">
        <v>46871</v>
      </c>
      <c r="G1994" s="118" t="n">
        <v>46878</v>
      </c>
      <c r="H1994" s="118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18" t="n">
        <v>46871</v>
      </c>
      <c r="G1995" s="118" t="n">
        <v>46885</v>
      </c>
      <c r="H1995" s="118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18" t="n">
        <v>46871</v>
      </c>
      <c r="G1996" s="118" t="n">
        <v>46885</v>
      </c>
      <c r="H1996" s="118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18" t="n">
        <v>46871</v>
      </c>
      <c r="G1997" s="118" t="n">
        <v>46892</v>
      </c>
      <c r="H1997" s="118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18" t="n">
        <v>46871</v>
      </c>
      <c r="G1998" s="118" t="n">
        <v>46883</v>
      </c>
      <c r="H1998" s="118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18" t="n">
        <v>46876</v>
      </c>
      <c r="G1999" s="118" t="n">
        <v>46882</v>
      </c>
      <c r="H1999" s="118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18" t="n">
        <v>46876</v>
      </c>
      <c r="G2000" s="118" t="n">
        <v>46918</v>
      </c>
      <c r="H2000" s="118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18" t="n">
        <v>46878</v>
      </c>
      <c r="G2001" s="118" t="n">
        <v>46891</v>
      </c>
      <c r="H2001" s="118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18" t="n">
        <v>46878</v>
      </c>
      <c r="G2002" s="118" t="n">
        <v>46890</v>
      </c>
      <c r="H2002" s="118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18" t="n">
        <v>46878</v>
      </c>
      <c r="G2003" s="118" t="n">
        <v>46891</v>
      </c>
      <c r="H2003" s="118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18" t="n">
        <v>46878</v>
      </c>
      <c r="G2004" s="118" t="n">
        <v>46891</v>
      </c>
      <c r="H2004" s="118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18" t="n">
        <v>46878</v>
      </c>
      <c r="G2005" s="118" t="n">
        <v>46891</v>
      </c>
      <c r="H2005" s="118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18" t="n">
        <v>46878</v>
      </c>
      <c r="G2006" s="118" t="n">
        <v>46891</v>
      </c>
      <c r="H2006" s="118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18" t="n">
        <v>46878</v>
      </c>
      <c r="G2007" s="118" t="n">
        <v>46891</v>
      </c>
      <c r="H2007" s="118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18" t="n">
        <v>46878</v>
      </c>
      <c r="G2008" s="118" t="n">
        <v>46898</v>
      </c>
      <c r="H2008" s="118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18" t="n">
        <v>46881</v>
      </c>
      <c r="G2009" s="118" t="n">
        <v>46892</v>
      </c>
      <c r="H2009" s="118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18" t="n">
        <v>46881</v>
      </c>
      <c r="G2010" s="118" t="n">
        <v>46892</v>
      </c>
      <c r="H2010" s="118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18" t="n">
        <v>46881</v>
      </c>
      <c r="G2011" s="118" t="n">
        <v>46892</v>
      </c>
      <c r="H2011" s="118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18" t="n">
        <v>46881</v>
      </c>
      <c r="G2012" s="118" t="n">
        <v>46885</v>
      </c>
      <c r="H2012" s="118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18" t="n">
        <v>46888</v>
      </c>
      <c r="G2013" s="118" t="n">
        <v>46892</v>
      </c>
      <c r="H2013" s="118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18" t="n">
        <v>46881</v>
      </c>
      <c r="G2014" s="118" t="n">
        <v>46899</v>
      </c>
      <c r="H2014" s="118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18" t="n">
        <v>46883</v>
      </c>
      <c r="G2015" s="118" t="n">
        <v>46889</v>
      </c>
      <c r="H2015" s="118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18" t="n">
        <v>46884</v>
      </c>
      <c r="G2016" s="118" t="n">
        <v>46892</v>
      </c>
      <c r="H2016" s="118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18" t="n">
        <v>46885</v>
      </c>
      <c r="G2017" s="118" t="n">
        <v>46895</v>
      </c>
      <c r="H2017" s="118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18" t="n">
        <v>46885</v>
      </c>
      <c r="G2018" s="118" t="n">
        <v>46898</v>
      </c>
      <c r="H2018" s="118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18" t="n">
        <v>46888</v>
      </c>
      <c r="G2019" s="118" t="n">
        <v>46899</v>
      </c>
      <c r="H2019" s="118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18" t="n">
        <v>46888</v>
      </c>
      <c r="G2020" s="118" t="n">
        <v>46906</v>
      </c>
      <c r="H2020" s="118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18" t="n">
        <v>46888</v>
      </c>
      <c r="G2021" s="118" t="n">
        <v>46899</v>
      </c>
      <c r="H2021" s="118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18" t="n">
        <v>46890</v>
      </c>
      <c r="G2022" s="118" t="n">
        <v>46896</v>
      </c>
      <c r="H2022" s="118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18" t="n">
        <v>46892</v>
      </c>
      <c r="G2023" s="118" t="n">
        <v>46905</v>
      </c>
      <c r="H2023" s="118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18" t="n">
        <v>46892</v>
      </c>
      <c r="G2024" s="118" t="n">
        <v>46905</v>
      </c>
      <c r="H2024" s="118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18" t="n">
        <v>46892</v>
      </c>
      <c r="G2025" s="118" t="n">
        <v>46905</v>
      </c>
      <c r="H2025" s="118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18" t="n">
        <v>46895</v>
      </c>
      <c r="G2026" s="118" t="n">
        <v>46899</v>
      </c>
      <c r="H2026" s="118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18" t="n">
        <v>46895</v>
      </c>
      <c r="G2027" s="118" t="n">
        <v>46906</v>
      </c>
      <c r="H2027" s="118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18" t="n">
        <v>46895</v>
      </c>
      <c r="G2028" s="118" t="n">
        <v>46906</v>
      </c>
      <c r="H2028" s="118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18" t="n">
        <v>46895</v>
      </c>
      <c r="G2029" s="118" t="n">
        <v>46913</v>
      </c>
      <c r="H2029" s="118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18" t="n">
        <v>46895</v>
      </c>
      <c r="G2030" s="118" t="n">
        <v>46904</v>
      </c>
      <c r="H2030" s="118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18" t="n">
        <v>46897</v>
      </c>
      <c r="G2031" s="118" t="n">
        <v>46903</v>
      </c>
      <c r="H2031" s="118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18" t="n">
        <v>46899</v>
      </c>
      <c r="G2032" s="118" t="n">
        <v>46920</v>
      </c>
      <c r="H2032" s="118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18" t="n">
        <v>46899</v>
      </c>
      <c r="G2033" s="118" t="n">
        <v>46912</v>
      </c>
      <c r="H2033" s="118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18" t="n">
        <v>46902</v>
      </c>
      <c r="G2034" s="118" t="n">
        <v>46913</v>
      </c>
      <c r="H2034" s="118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18" t="n">
        <v>46902</v>
      </c>
      <c r="G2035" s="118" t="n">
        <v>46913</v>
      </c>
      <c r="H2035" s="118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18" t="n">
        <v>46902</v>
      </c>
      <c r="G2036" s="118" t="n">
        <v>46913</v>
      </c>
      <c r="H2036" s="118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18" t="n">
        <v>46902</v>
      </c>
      <c r="G2037" s="118" t="n">
        <v>46913</v>
      </c>
      <c r="H2037" s="118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18" t="n">
        <v>46902</v>
      </c>
      <c r="G2038" s="118" t="n">
        <v>46906</v>
      </c>
      <c r="H2038" s="118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18" t="n">
        <v>46909</v>
      </c>
      <c r="G2039" s="118" t="n">
        <v>46913</v>
      </c>
      <c r="H2039" s="118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18" t="n">
        <v>46902</v>
      </c>
      <c r="G2040" s="118" t="n">
        <v>46923</v>
      </c>
      <c r="H2040" s="118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18" t="n">
        <v>46904</v>
      </c>
      <c r="G2041" s="118" t="n">
        <v>46910</v>
      </c>
      <c r="H2041" s="118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18" t="n">
        <v>46906</v>
      </c>
      <c r="G2042" s="118" t="n">
        <v>46916</v>
      </c>
      <c r="H2042" s="118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18" t="n">
        <v>46906</v>
      </c>
      <c r="G2043" s="118" t="n">
        <v>46920</v>
      </c>
      <c r="H2043" s="118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18" t="n">
        <v>46906</v>
      </c>
      <c r="G2044" s="118" t="n">
        <v>46918</v>
      </c>
      <c r="H2044" s="118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18" t="n">
        <v>46906</v>
      </c>
      <c r="G2045" s="118" t="n">
        <v>46920</v>
      </c>
      <c r="H2045" s="118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18" t="n">
        <v>46906</v>
      </c>
      <c r="G2046" s="118" t="n">
        <v>46920</v>
      </c>
      <c r="H2046" s="118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18" t="n">
        <v>46906</v>
      </c>
      <c r="G2047" s="118" t="n">
        <v>46920</v>
      </c>
      <c r="H2047" s="118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18" t="n">
        <v>46906</v>
      </c>
      <c r="G2048" s="118" t="n">
        <v>46920</v>
      </c>
      <c r="H2048" s="118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18" t="n">
        <v>46909</v>
      </c>
      <c r="G2049" s="118" t="n">
        <v>46913</v>
      </c>
      <c r="H2049" s="118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18" t="n">
        <v>46909</v>
      </c>
      <c r="G2050" s="118" t="n">
        <v>46923</v>
      </c>
      <c r="H2050" s="118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18" t="n">
        <v>46909</v>
      </c>
      <c r="G2051" s="118" t="n">
        <v>46930</v>
      </c>
      <c r="H2051" s="118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18" t="n">
        <v>46909</v>
      </c>
      <c r="G2052" s="118" t="n">
        <v>46923</v>
      </c>
      <c r="H2052" s="118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18" t="n">
        <v>46911</v>
      </c>
      <c r="G2053" s="118" t="n">
        <v>46916</v>
      </c>
      <c r="H2053" s="118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18" t="n">
        <v>46911</v>
      </c>
      <c r="G2054" s="118" t="n">
        <v>46916</v>
      </c>
      <c r="H2054" s="118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18" t="n">
        <v>46913</v>
      </c>
      <c r="G2055" s="118" t="n">
        <v>46927</v>
      </c>
      <c r="H2055" s="118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18" t="n">
        <v>46916</v>
      </c>
      <c r="G2056" s="118" t="n">
        <v>46927</v>
      </c>
      <c r="H2056" s="118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18" t="n">
        <v>46916</v>
      </c>
      <c r="G2057" s="118" t="n">
        <v>46930</v>
      </c>
      <c r="H2057" s="118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18" t="n">
        <v>46916</v>
      </c>
      <c r="G2058" s="118" t="n">
        <v>46930</v>
      </c>
      <c r="H2058" s="118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18" t="n">
        <v>46916</v>
      </c>
      <c r="G2059" s="118" t="n">
        <v>46930</v>
      </c>
      <c r="H2059" s="118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18" t="n">
        <v>46916</v>
      </c>
      <c r="G2060" s="118" t="n">
        <v>46930</v>
      </c>
      <c r="H2060" s="118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18" t="n">
        <v>46916</v>
      </c>
      <c r="G2061" s="118" t="n">
        <v>46930</v>
      </c>
      <c r="H2061" s="118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18" t="n">
        <v>46916</v>
      </c>
      <c r="G2062" s="118" t="n">
        <v>46930</v>
      </c>
      <c r="H2062" s="118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18" t="n">
        <v>46916</v>
      </c>
      <c r="G2063" s="118" t="n">
        <v>46937</v>
      </c>
      <c r="H2063" s="118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18" t="n">
        <v>46917</v>
      </c>
      <c r="G2064" s="118" t="n">
        <v>46924</v>
      </c>
      <c r="H2064" s="118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18" t="n">
        <v>46917</v>
      </c>
      <c r="G2065" s="118" t="n">
        <v>46924</v>
      </c>
      <c r="H2065" s="118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18" t="n">
        <v>46923</v>
      </c>
      <c r="G2066" s="118" t="n">
        <v>46931</v>
      </c>
      <c r="H2066" s="118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18" t="n">
        <v>46923</v>
      </c>
      <c r="G2067" s="118" t="n">
        <v>46934</v>
      </c>
      <c r="H2067" s="118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18" t="n">
        <v>46923</v>
      </c>
      <c r="G2068" s="118" t="n">
        <v>46934</v>
      </c>
      <c r="H2068" s="118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18" t="n">
        <v>46924</v>
      </c>
      <c r="G2069" s="118" t="n">
        <v>46937</v>
      </c>
      <c r="H2069" s="118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18" t="n">
        <v>46924</v>
      </c>
      <c r="G2070" s="118" t="n">
        <v>46937</v>
      </c>
      <c r="H2070" s="118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18" t="n">
        <v>46924</v>
      </c>
      <c r="G2071" s="118" t="n">
        <v>46937</v>
      </c>
      <c r="H2071" s="118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18" t="n">
        <v>46924</v>
      </c>
      <c r="G2072" s="118" t="n">
        <v>46937</v>
      </c>
      <c r="H2072" s="118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18" t="n">
        <v>46924</v>
      </c>
      <c r="G2073" s="118" t="n">
        <v>46930</v>
      </c>
      <c r="H2073" s="118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18" t="n">
        <v>46931</v>
      </c>
      <c r="G2074" s="118" t="n">
        <v>46937</v>
      </c>
      <c r="H2074" s="118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18" t="n">
        <v>46924</v>
      </c>
      <c r="G2075" s="118" t="n">
        <v>46944</v>
      </c>
      <c r="H2075" s="118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18" t="n">
        <v>46930</v>
      </c>
      <c r="G2076" s="118" t="n">
        <v>46940</v>
      </c>
      <c r="H2076" s="118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18" t="n">
        <v>46930</v>
      </c>
      <c r="G2077" s="118" t="n">
        <v>46941</v>
      </c>
      <c r="H2077" s="118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18" t="n">
        <v>46930</v>
      </c>
      <c r="G2078" s="118" t="n">
        <v>46941</v>
      </c>
      <c r="H2078" s="118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18" t="n">
        <v>46930</v>
      </c>
      <c r="G2079" s="118" t="n">
        <v>46941</v>
      </c>
      <c r="H2079" s="118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18" t="n">
        <v>46930</v>
      </c>
      <c r="G2080" s="118" t="n">
        <v>46941</v>
      </c>
      <c r="H2080" s="118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18" t="n">
        <v>46931</v>
      </c>
      <c r="G2081" s="118" t="n">
        <v>46944</v>
      </c>
      <c r="H2081" s="118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18" t="n">
        <v>46931</v>
      </c>
      <c r="G2082" s="118" t="n">
        <v>46944</v>
      </c>
      <c r="H2082" s="118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18" t="n">
        <v>46931</v>
      </c>
      <c r="G2083" s="118" t="n">
        <v>46951</v>
      </c>
      <c r="H2083" s="118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18" t="n">
        <v>46931</v>
      </c>
      <c r="G2084" s="118" t="n">
        <v>46944</v>
      </c>
      <c r="H2084" s="118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18" t="n">
        <v>46937</v>
      </c>
      <c r="G2085" s="118" t="n">
        <v>46948</v>
      </c>
      <c r="H2085" s="118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18" t="n">
        <v>46937</v>
      </c>
      <c r="G2086" s="118" t="n">
        <v>46948</v>
      </c>
      <c r="H2086" s="118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18" t="n">
        <v>46938</v>
      </c>
      <c r="G2087" s="118" t="n">
        <v>46944</v>
      </c>
      <c r="H2087" s="118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18" t="n">
        <v>46938</v>
      </c>
      <c r="G2088" s="118" t="n">
        <v>46948</v>
      </c>
      <c r="H2088" s="118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18" t="n">
        <v>46938</v>
      </c>
      <c r="G2089" s="118" t="n">
        <v>46951</v>
      </c>
      <c r="H2089" s="118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18" t="n">
        <v>46938</v>
      </c>
      <c r="G2090" s="118" t="n">
        <v>46951</v>
      </c>
      <c r="H2090" s="118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18" t="n">
        <v>46938</v>
      </c>
      <c r="G2091" s="118" t="n">
        <v>46951</v>
      </c>
      <c r="H2091" s="118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18" t="n">
        <v>46938</v>
      </c>
      <c r="G2092" s="118" t="n">
        <v>46951</v>
      </c>
      <c r="H2092" s="118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18" t="n">
        <v>46938</v>
      </c>
      <c r="G2093" s="118" t="n">
        <v>46951</v>
      </c>
      <c r="H2093" s="118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18" t="n">
        <v>46938</v>
      </c>
      <c r="G2094" s="118" t="n">
        <v>46951</v>
      </c>
      <c r="H2094" s="118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18" t="n">
        <v>46938</v>
      </c>
      <c r="G2095" s="118" t="n">
        <v>46958</v>
      </c>
      <c r="H2095" s="118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18" t="n">
        <v>46944</v>
      </c>
      <c r="G2096" s="118" t="n">
        <v>46955</v>
      </c>
      <c r="H2096" s="118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18" t="n">
        <v>46945</v>
      </c>
      <c r="G2097" s="118" t="n">
        <v>46958</v>
      </c>
      <c r="H2097" s="118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18" t="n">
        <v>46945</v>
      </c>
      <c r="G2098" s="118" t="n">
        <v>46958</v>
      </c>
      <c r="H2098" s="118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18" t="n">
        <v>46945</v>
      </c>
      <c r="G2099" s="118" t="n">
        <v>46958</v>
      </c>
      <c r="H2099" s="118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18" t="n">
        <v>46945</v>
      </c>
      <c r="G2100" s="118" t="n">
        <v>46958</v>
      </c>
      <c r="H2100" s="118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18" t="n">
        <v>46945</v>
      </c>
      <c r="G2101" s="118" t="n">
        <v>46958</v>
      </c>
      <c r="H2101" s="118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18" t="n">
        <v>46945</v>
      </c>
      <c r="G2102" s="118" t="n">
        <v>46951</v>
      </c>
      <c r="H2102" s="118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18" t="n">
        <v>46952</v>
      </c>
      <c r="G2103" s="118" t="n">
        <v>46958</v>
      </c>
      <c r="H2103" s="118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18" t="n">
        <v>46945</v>
      </c>
      <c r="G2104" s="118" t="n">
        <v>46965</v>
      </c>
      <c r="H2104" s="118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18" t="n">
        <v>46946</v>
      </c>
      <c r="G2105" s="118" t="n">
        <v>46952</v>
      </c>
      <c r="H2105" s="118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18" t="n">
        <v>46951</v>
      </c>
      <c r="G2106" s="118" t="n">
        <v>46961</v>
      </c>
      <c r="H2106" s="118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18" t="n">
        <v>46951</v>
      </c>
      <c r="G2107" s="118" t="n">
        <v>46962</v>
      </c>
      <c r="H2107" s="118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18" t="n">
        <v>46951</v>
      </c>
      <c r="G2108" s="118" t="n">
        <v>46962</v>
      </c>
      <c r="H2108" s="118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18" t="n">
        <v>46951</v>
      </c>
      <c r="G2109" s="118" t="n">
        <v>46962</v>
      </c>
      <c r="H2109" s="118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18" t="n">
        <v>46951</v>
      </c>
      <c r="G2110" s="118" t="n">
        <v>46962</v>
      </c>
      <c r="H2110" s="118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18" t="n">
        <v>46951</v>
      </c>
      <c r="G2111" s="118" t="n">
        <v>46959</v>
      </c>
      <c r="H2111" s="118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18" t="n">
        <v>46952</v>
      </c>
      <c r="G2112" s="118" t="n">
        <v>46965</v>
      </c>
      <c r="H2112" s="118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18" t="n">
        <v>46952</v>
      </c>
      <c r="G2113" s="118" t="n">
        <v>46965</v>
      </c>
      <c r="H2113" s="118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18" t="n">
        <v>46952</v>
      </c>
      <c r="G2114" s="118" t="n">
        <v>46972</v>
      </c>
      <c r="H2114" s="118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18" t="n">
        <v>46952</v>
      </c>
      <c r="G2115" s="118" t="n">
        <v>46965</v>
      </c>
      <c r="H2115" s="118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18" t="n">
        <v>46958</v>
      </c>
      <c r="G2116" s="118" t="n">
        <v>46969</v>
      </c>
      <c r="H2116" s="118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18" t="n">
        <v>46959</v>
      </c>
      <c r="G2117" s="118" t="n">
        <v>46965</v>
      </c>
      <c r="H2117" s="118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18" t="n">
        <v>46959</v>
      </c>
      <c r="G2118" s="118" t="n">
        <v>46967</v>
      </c>
      <c r="H2118" s="118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18" t="n">
        <v>46959</v>
      </c>
      <c r="G2119" s="118" t="n">
        <v>46969</v>
      </c>
      <c r="H2119" s="118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18" t="n">
        <v>46959</v>
      </c>
      <c r="G2120" s="118" t="n">
        <v>46972</v>
      </c>
      <c r="H2120" s="118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18" t="n">
        <v>46959</v>
      </c>
      <c r="G2121" s="118" t="n">
        <v>46972</v>
      </c>
      <c r="H2121" s="118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18" t="n">
        <v>46959</v>
      </c>
      <c r="G2122" s="118" t="n">
        <v>46972</v>
      </c>
      <c r="H2122" s="118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18" t="n">
        <v>46959</v>
      </c>
      <c r="G2123" s="118" t="n">
        <v>46972</v>
      </c>
      <c r="H2123" s="118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18" t="n">
        <v>46959</v>
      </c>
      <c r="G2124" s="118" t="n">
        <v>46972</v>
      </c>
      <c r="H2124" s="118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18" t="n">
        <v>46959</v>
      </c>
      <c r="G2125" s="118" t="n">
        <v>46972</v>
      </c>
      <c r="H2125" s="118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18" t="n">
        <v>46959</v>
      </c>
      <c r="G2126" s="118" t="n">
        <v>46979</v>
      </c>
      <c r="H2126" s="118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18" t="n">
        <v>46965</v>
      </c>
      <c r="G2127" s="118" t="n">
        <v>46976</v>
      </c>
      <c r="H2127" s="118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18" t="n">
        <v>46966</v>
      </c>
      <c r="G2128" s="118" t="n">
        <v>46979</v>
      </c>
      <c r="H2128" s="118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18" t="n">
        <v>46966</v>
      </c>
      <c r="G2129" s="118" t="n">
        <v>46979</v>
      </c>
      <c r="H2129" s="118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18" t="n">
        <v>46966</v>
      </c>
      <c r="G2130" s="118" t="n">
        <v>46979</v>
      </c>
      <c r="H2130" s="118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18" t="n">
        <v>46966</v>
      </c>
      <c r="G2131" s="118" t="n">
        <v>46979</v>
      </c>
      <c r="H2131" s="118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18" t="n">
        <v>46966</v>
      </c>
      <c r="G2132" s="118" t="n">
        <v>46979</v>
      </c>
      <c r="H2132" s="118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18" t="n">
        <v>46966</v>
      </c>
      <c r="G2133" s="118" t="n">
        <v>46972</v>
      </c>
      <c r="H2133" s="118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18" t="n">
        <v>46973</v>
      </c>
      <c r="G2134" s="118" t="n">
        <v>46979</v>
      </c>
      <c r="H2134" s="118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18" t="n">
        <v>46966</v>
      </c>
      <c r="G2135" s="118" t="n">
        <v>46986</v>
      </c>
      <c r="H2135" s="118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18" t="n">
        <v>46967</v>
      </c>
      <c r="G2136" s="118" t="n">
        <v>46973</v>
      </c>
      <c r="H2136" s="118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18" t="n">
        <v>46972</v>
      </c>
      <c r="G2137" s="118" t="n">
        <v>46980</v>
      </c>
      <c r="H2137" s="118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18" t="n">
        <v>46973</v>
      </c>
      <c r="G2138" s="118" t="n">
        <v>46986</v>
      </c>
      <c r="H2138" s="118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18" t="n">
        <v>46973</v>
      </c>
      <c r="G2139" s="118" t="n">
        <v>46986</v>
      </c>
      <c r="H2139" s="118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18" t="n">
        <v>46973</v>
      </c>
      <c r="G2140" s="118" t="n">
        <v>46993</v>
      </c>
      <c r="H2140" s="118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18" t="n">
        <v>46973</v>
      </c>
      <c r="G2141" s="118" t="n">
        <v>46986</v>
      </c>
      <c r="H2141" s="118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18" t="n">
        <v>46979</v>
      </c>
      <c r="G2142" s="118" t="n">
        <v>46990</v>
      </c>
      <c r="H2142" s="118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18" t="n">
        <v>46980</v>
      </c>
      <c r="G2143" s="118" t="n">
        <v>46986</v>
      </c>
      <c r="H2143" s="118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18" t="n">
        <v>46980</v>
      </c>
      <c r="G2144" s="118" t="n">
        <v>46988</v>
      </c>
      <c r="H2144" s="118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18" t="n">
        <v>46980</v>
      </c>
      <c r="G2145" s="118" t="n">
        <v>46990</v>
      </c>
      <c r="H2145" s="118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18" t="n">
        <v>46980</v>
      </c>
      <c r="G2146" s="118" t="n">
        <v>46993</v>
      </c>
      <c r="H2146" s="118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18" t="n">
        <v>46980</v>
      </c>
      <c r="G2147" s="118" t="n">
        <v>46993</v>
      </c>
      <c r="H2147" s="118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18" t="n">
        <v>46980</v>
      </c>
      <c r="G2148" s="118" t="n">
        <v>46993</v>
      </c>
      <c r="H2148" s="118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18" t="n">
        <v>46980</v>
      </c>
      <c r="G2149" s="118" t="n">
        <v>46993</v>
      </c>
      <c r="H2149" s="118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18" t="n">
        <v>46980</v>
      </c>
      <c r="G2150" s="118" t="n">
        <v>46993</v>
      </c>
      <c r="H2150" s="118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18" t="n">
        <v>46980</v>
      </c>
      <c r="G2151" s="118" t="n">
        <v>46993</v>
      </c>
      <c r="H2151" s="118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18" t="n">
        <v>46980</v>
      </c>
      <c r="G2152" s="118" t="n">
        <v>47000</v>
      </c>
      <c r="H2152" s="118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18" t="n">
        <v>46987</v>
      </c>
      <c r="G2153" s="118" t="n">
        <v>47000</v>
      </c>
      <c r="H2153" s="118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18" t="n">
        <v>46987</v>
      </c>
      <c r="G2154" s="118" t="n">
        <v>47000</v>
      </c>
      <c r="H2154" s="118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18" t="n">
        <v>46987</v>
      </c>
      <c r="G2155" s="118" t="n">
        <v>47000</v>
      </c>
      <c r="H2155" s="118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18" t="n">
        <v>46987</v>
      </c>
      <c r="G2156" s="118" t="n">
        <v>47000</v>
      </c>
      <c r="H2156" s="118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18" t="n">
        <v>46987</v>
      </c>
      <c r="G2157" s="118" t="n">
        <v>47000</v>
      </c>
      <c r="H2157" s="118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18" t="n">
        <v>46987</v>
      </c>
      <c r="G2158" s="118" t="n">
        <v>46993</v>
      </c>
      <c r="H2158" s="118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18" t="n">
        <v>46994</v>
      </c>
      <c r="G2159" s="118" t="n">
        <v>47000</v>
      </c>
      <c r="H2159" s="118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18" t="n">
        <v>46987</v>
      </c>
      <c r="G2160" s="118" t="n">
        <v>47008</v>
      </c>
      <c r="H2160" s="118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18" t="n">
        <v>46988</v>
      </c>
      <c r="G2161" s="118" t="n">
        <v>46994</v>
      </c>
      <c r="H2161" s="118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18" t="n">
        <v>46993</v>
      </c>
      <c r="G2162" s="118" t="n">
        <v>47001</v>
      </c>
      <c r="H2162" s="118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18" t="n">
        <v>46994</v>
      </c>
      <c r="G2163" s="118" t="n">
        <v>47008</v>
      </c>
      <c r="H2163" s="118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18" t="n">
        <v>46994</v>
      </c>
      <c r="G2164" s="118" t="n">
        <v>47008</v>
      </c>
      <c r="H2164" s="118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18" t="n">
        <v>46994</v>
      </c>
      <c r="G2165" s="118" t="n">
        <v>47015</v>
      </c>
      <c r="H2165" s="118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18" t="n">
        <v>46994</v>
      </c>
      <c r="G2166" s="118" t="n">
        <v>47008</v>
      </c>
      <c r="H2166" s="118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18" t="n">
        <v>47001</v>
      </c>
      <c r="G2167" s="118" t="n">
        <v>47010</v>
      </c>
      <c r="H2167" s="118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18" t="n">
        <v>47001</v>
      </c>
      <c r="G2168" s="118" t="n">
        <v>47014</v>
      </c>
      <c r="H2168" s="118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18" t="n">
        <v>47001</v>
      </c>
      <c r="G2169" s="118" t="n">
        <v>47015</v>
      </c>
      <c r="H2169" s="118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18" t="n">
        <v>47001</v>
      </c>
      <c r="G2170" s="118" t="n">
        <v>47015</v>
      </c>
      <c r="H2170" s="118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18" t="n">
        <v>47001</v>
      </c>
      <c r="G2171" s="118" t="n">
        <v>47015</v>
      </c>
      <c r="H2171" s="118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18" t="n">
        <v>47001</v>
      </c>
      <c r="G2172" s="118" t="n">
        <v>47015</v>
      </c>
      <c r="H2172" s="118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18" t="n">
        <v>47001</v>
      </c>
      <c r="G2173" s="118" t="n">
        <v>47015</v>
      </c>
      <c r="H2173" s="118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18" t="n">
        <v>47001</v>
      </c>
      <c r="G2174" s="118" t="n">
        <v>47015</v>
      </c>
      <c r="H2174" s="118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18" t="n">
        <v>47001</v>
      </c>
      <c r="G2175" s="118" t="n">
        <v>47022</v>
      </c>
      <c r="H2175" s="118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18" t="n">
        <v>47009</v>
      </c>
      <c r="G2176" s="118" t="n">
        <v>47022</v>
      </c>
      <c r="H2176" s="118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18" t="n">
        <v>47009</v>
      </c>
      <c r="G2177" s="118" t="n">
        <v>47022</v>
      </c>
      <c r="H2177" s="118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18" t="n">
        <v>47009</v>
      </c>
      <c r="G2178" s="118" t="n">
        <v>47022</v>
      </c>
      <c r="H2178" s="118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18" t="n">
        <v>47009</v>
      </c>
      <c r="G2179" s="118" t="n">
        <v>47022</v>
      </c>
      <c r="H2179" s="118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18" t="n">
        <v>47010</v>
      </c>
      <c r="G2180" s="118" t="n">
        <v>47016</v>
      </c>
      <c r="H2180" s="118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18" t="n">
        <v>47016</v>
      </c>
      <c r="G2181" s="118" t="n">
        <v>47029</v>
      </c>
      <c r="H2181" s="118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18" t="n">
        <v>47016</v>
      </c>
      <c r="G2182" s="118" t="n">
        <v>47029</v>
      </c>
      <c r="H2182" s="118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18" t="n">
        <v>47016</v>
      </c>
      <c r="G2183" s="118" t="n">
        <v>47036</v>
      </c>
      <c r="H2183" s="118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18" t="n">
        <v>47016</v>
      </c>
      <c r="G2184" s="118" t="n">
        <v>47029</v>
      </c>
      <c r="H2184" s="118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18" t="n">
        <v>47023</v>
      </c>
      <c r="G2185" s="118" t="n">
        <v>47031</v>
      </c>
      <c r="H2185" s="118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18" t="n">
        <v>47023</v>
      </c>
      <c r="G2186" s="118" t="n">
        <v>47035</v>
      </c>
      <c r="H2186" s="118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18" t="n">
        <v>47023</v>
      </c>
      <c r="G2187" s="118" t="n">
        <v>47036</v>
      </c>
      <c r="H2187" s="118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18" t="n">
        <v>47023</v>
      </c>
      <c r="G2188" s="118" t="n">
        <v>47036</v>
      </c>
      <c r="H2188" s="118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18" t="n">
        <v>47023</v>
      </c>
      <c r="G2189" s="118" t="n">
        <v>47036</v>
      </c>
      <c r="H2189" s="118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18" t="n">
        <v>47023</v>
      </c>
      <c r="G2190" s="118" t="n">
        <v>47036</v>
      </c>
      <c r="H2190" s="118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18" t="n">
        <v>47023</v>
      </c>
      <c r="G2191" s="118" t="n">
        <v>47036</v>
      </c>
      <c r="H2191" s="118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18" t="n">
        <v>47023</v>
      </c>
      <c r="G2192" s="118" t="n">
        <v>47044</v>
      </c>
      <c r="H2192" s="118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18" t="n">
        <v>47030</v>
      </c>
      <c r="G2193" s="118" t="n">
        <v>47044</v>
      </c>
      <c r="H2193" s="118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18" t="n">
        <v>47030</v>
      </c>
      <c r="G2194" s="118" t="n">
        <v>47044</v>
      </c>
      <c r="H2194" s="118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18" t="n">
        <v>47030</v>
      </c>
      <c r="G2195" s="118" t="n">
        <v>47044</v>
      </c>
      <c r="H2195" s="118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18" t="n">
        <v>47030</v>
      </c>
      <c r="G2196" s="118" t="n">
        <v>47044</v>
      </c>
      <c r="H2196" s="118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18" t="n">
        <v>47031</v>
      </c>
      <c r="G2197" s="118" t="n">
        <v>47037</v>
      </c>
      <c r="H2197" s="118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18" t="n">
        <v>47037</v>
      </c>
      <c r="G2198" s="118" t="n">
        <v>47051</v>
      </c>
      <c r="H2198" s="118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18" t="n">
        <v>47037</v>
      </c>
      <c r="G2199" s="118" t="n">
        <v>47051</v>
      </c>
      <c r="H2199" s="118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18" t="n">
        <v>47037</v>
      </c>
      <c r="G2200" s="118" t="n">
        <v>47058</v>
      </c>
      <c r="H2200" s="118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18" t="n">
        <v>47045</v>
      </c>
      <c r="G2201" s="118" t="n">
        <v>47053</v>
      </c>
      <c r="H2201" s="118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18" t="n">
        <v>47045</v>
      </c>
      <c r="G2202" s="118" t="n">
        <v>47057</v>
      </c>
      <c r="H2202" s="118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18" t="n">
        <v>47045</v>
      </c>
      <c r="G2203" s="118" t="n">
        <v>47058</v>
      </c>
      <c r="H2203" s="118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18" t="n">
        <v>47045</v>
      </c>
      <c r="G2204" s="118" t="n">
        <v>47058</v>
      </c>
      <c r="H2204" s="118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18" t="n">
        <v>47045</v>
      </c>
      <c r="G2205" s="118" t="n">
        <v>47058</v>
      </c>
      <c r="H2205" s="118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18" t="n">
        <v>47045</v>
      </c>
      <c r="G2206" s="118" t="n">
        <v>47058</v>
      </c>
      <c r="H2206" s="118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18" t="n">
        <v>47045</v>
      </c>
      <c r="G2207" s="118" t="n">
        <v>47058</v>
      </c>
      <c r="H2207" s="118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18" t="n">
        <v>47045</v>
      </c>
      <c r="G2208" s="118" t="n">
        <v>47066</v>
      </c>
      <c r="H2208" s="118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18" t="n">
        <v>47052</v>
      </c>
      <c r="G2209" s="118" t="n">
        <v>47066</v>
      </c>
      <c r="H2209" s="118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18" t="n">
        <v>47052</v>
      </c>
      <c r="G2210" s="118" t="n">
        <v>47066</v>
      </c>
      <c r="H2210" s="118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18" t="n">
        <v>47053</v>
      </c>
      <c r="G2211" s="118" t="n">
        <v>47060</v>
      </c>
      <c r="H2211" s="118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18" t="n">
        <v>47060</v>
      </c>
      <c r="G2212" s="118" t="n">
        <v>47074</v>
      </c>
      <c r="H2212" s="118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18" t="n">
        <v>47060</v>
      </c>
      <c r="G2213" s="118" t="n">
        <v>47074</v>
      </c>
      <c r="H2213" s="118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18" t="n">
        <v>47060</v>
      </c>
      <c r="G2214" s="118" t="n">
        <v>47081</v>
      </c>
      <c r="H2214" s="118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18" t="n">
        <v>47060</v>
      </c>
      <c r="G2215" s="118" t="n">
        <v>47074</v>
      </c>
      <c r="H2215" s="118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18" t="n">
        <v>47067</v>
      </c>
      <c r="G2216" s="118" t="n">
        <v>47074</v>
      </c>
      <c r="H2216" s="118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18" t="n">
        <v>47067</v>
      </c>
      <c r="G2217" s="118" t="n">
        <v>47080</v>
      </c>
      <c r="H2217" s="118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18" t="n">
        <v>47067</v>
      </c>
      <c r="G2218" s="118" t="n">
        <v>47081</v>
      </c>
      <c r="H2218" s="118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18" t="n">
        <v>47067</v>
      </c>
      <c r="G2219" s="118" t="n">
        <v>47081</v>
      </c>
      <c r="H2219" s="118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18" t="n">
        <v>47067</v>
      </c>
      <c r="G2220" s="118" t="n">
        <v>47081</v>
      </c>
      <c r="H2220" s="118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18" t="n">
        <v>47067</v>
      </c>
      <c r="G2221" s="118" t="n">
        <v>47081</v>
      </c>
      <c r="H2221" s="118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18" t="n">
        <v>47077</v>
      </c>
      <c r="G2222" s="118" t="n">
        <v>47088</v>
      </c>
      <c r="H2222" s="118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18" t="n">
        <v>47077</v>
      </c>
      <c r="G2223" s="118" t="n">
        <v>47088</v>
      </c>
      <c r="H2223" s="118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18" t="n">
        <v>47077</v>
      </c>
      <c r="G2224" s="118" t="n">
        <v>47088</v>
      </c>
      <c r="H2224" s="118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18" t="n">
        <v>47078</v>
      </c>
      <c r="G2225" s="118" t="n">
        <v>47084</v>
      </c>
      <c r="H2225" s="118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18" t="n">
        <v>47084</v>
      </c>
      <c r="G2226" s="118" t="n">
        <v>47095</v>
      </c>
      <c r="H2226" s="118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18" t="n">
        <v>47084</v>
      </c>
      <c r="G2227" s="118" t="n">
        <v>47095</v>
      </c>
      <c r="H2227" s="118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18" t="n">
        <v>47084</v>
      </c>
      <c r="G2228" s="118" t="n">
        <v>47102</v>
      </c>
      <c r="H2228" s="118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18" t="n">
        <v>47091</v>
      </c>
      <c r="G2229" s="118" t="n">
        <v>47099</v>
      </c>
      <c r="H2229" s="118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18" t="n">
        <v>47091</v>
      </c>
      <c r="G2230" s="118" t="n">
        <v>47101</v>
      </c>
      <c r="H2230" s="118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18" t="n">
        <v>47091</v>
      </c>
      <c r="G2231" s="118" t="n">
        <v>47102</v>
      </c>
      <c r="H2231" s="118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18" t="n">
        <v>47091</v>
      </c>
      <c r="G2232" s="118" t="n">
        <v>47102</v>
      </c>
      <c r="H2232" s="118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18" t="n">
        <v>47091</v>
      </c>
      <c r="G2233" s="118" t="n">
        <v>47102</v>
      </c>
      <c r="H2233" s="118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18" t="n">
        <v>47091</v>
      </c>
      <c r="G2234" s="118" t="n">
        <v>47102</v>
      </c>
      <c r="H2234" s="118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18" t="n">
        <v>47098</v>
      </c>
      <c r="G2235" s="118" t="n">
        <v>47109</v>
      </c>
      <c r="H2235" s="118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18" t="n">
        <v>47098</v>
      </c>
      <c r="G2236" s="118" t="n">
        <v>47109</v>
      </c>
      <c r="H2236" s="118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18" t="n">
        <v>47099</v>
      </c>
      <c r="G2237" s="118" t="n">
        <v>47105</v>
      </c>
      <c r="H2237" s="118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18" t="n">
        <v>47105</v>
      </c>
      <c r="G2238" s="118" t="n">
        <v>47120</v>
      </c>
      <c r="H2238" s="118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18" t="n">
        <v>47105</v>
      </c>
      <c r="G2239" s="118" t="n">
        <v>47127</v>
      </c>
      <c r="H2239" s="118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18" t="n">
        <v>47113</v>
      </c>
      <c r="G2240" s="118" t="n">
        <v>47120</v>
      </c>
      <c r="H2240" s="118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18" t="n">
        <v>47113</v>
      </c>
      <c r="G2241" s="118" t="n">
        <v>47126</v>
      </c>
      <c r="H2241" s="118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18" t="n">
        <v>47113</v>
      </c>
      <c r="G2242" s="118" t="n">
        <v>47127</v>
      </c>
      <c r="H2242" s="118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18" t="n">
        <v>47113</v>
      </c>
      <c r="G2243" s="118" t="n">
        <v>47127</v>
      </c>
      <c r="H2243" s="118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18" t="n">
        <v>47113</v>
      </c>
      <c r="G2244" s="118" t="n">
        <v>47127</v>
      </c>
      <c r="H2244" s="118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18" t="n">
        <v>47113</v>
      </c>
      <c r="G2245" s="118" t="n">
        <v>47127</v>
      </c>
      <c r="H2245" s="118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18" t="n">
        <v>47121</v>
      </c>
      <c r="G2246" s="118" t="n">
        <v>47134</v>
      </c>
      <c r="H2246" s="118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18" t="n">
        <v>47122</v>
      </c>
      <c r="G2247" s="118" t="n">
        <v>47128</v>
      </c>
      <c r="H2247" s="118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18" t="n">
        <v>47127</v>
      </c>
      <c r="G2248" s="118" t="n">
        <v>47137</v>
      </c>
      <c r="H2248" s="118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18" t="n">
        <v>47128</v>
      </c>
      <c r="G2249" s="118" t="n">
        <v>47141</v>
      </c>
      <c r="H2249" s="118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18" t="n">
        <v>47128</v>
      </c>
      <c r="G2250" s="118" t="n">
        <v>47141</v>
      </c>
      <c r="H2250" s="118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18" t="n">
        <v>47135</v>
      </c>
      <c r="G2251" s="118" t="n">
        <v>47141</v>
      </c>
      <c r="H2251" s="118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18" t="n">
        <v>47140</v>
      </c>
      <c r="G2252" s="118" t="n">
        <v>47150</v>
      </c>
      <c r="H2252" s="118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18" t="n">
        <v>47142</v>
      </c>
      <c r="G2253" s="118" t="n">
        <v>47155</v>
      </c>
      <c r="H2253" s="118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18" t="n">
        <v>47142</v>
      </c>
      <c r="G2254" s="118" t="n">
        <v>47155</v>
      </c>
      <c r="H2254" s="118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18" t="n">
        <v>47143</v>
      </c>
      <c r="G2255" s="118" t="n">
        <v>47149</v>
      </c>
      <c r="H2255" s="118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18" t="n">
        <v>47150</v>
      </c>
      <c r="G2256" s="118" t="n">
        <v>47156</v>
      </c>
      <c r="H2256" s="118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18" t="n">
        <v>47156</v>
      </c>
      <c r="G2257" s="118" t="n">
        <v>47162</v>
      </c>
      <c r="H2257" s="118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PL'!R11&lt;&gt;"",'VALOR POR PL'!R11,IF('VALOR POR PL'!Q11="",'VALOR POR PL'!C11,'VALOR POR PL'!Q11))</f>
        <v/>
      </c>
      <c r="B5" s="60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PL'!R12&lt;&gt;"",'VALOR POR PL'!R12,IF('VALOR POR PL'!Q12="",'VALOR POR PL'!C12,'VALOR POR PL'!Q12))</f>
        <v/>
      </c>
      <c r="B6" s="60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PL'!R13&lt;&gt;"",'VALOR POR PL'!R13,IF('VALOR POR PL'!Q13="",'VALOR POR PL'!C13,'VALOR POR PL'!Q13))</f>
        <v/>
      </c>
      <c r="B7" s="60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PL'!R14&lt;&gt;"",'VALOR POR PL'!R14,IF('VALOR POR PL'!Q14="",'VALOR POR PL'!C14,'VALOR POR PL'!Q14))</f>
        <v/>
      </c>
      <c r="B8" s="60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PL'!R15&lt;&gt;"",'VALOR POR PL'!R15,IF('VALOR POR PL'!Q15="",'VALOR POR PL'!C15,'VALOR POR PL'!Q15))</f>
        <v/>
      </c>
      <c r="B9" s="60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PL'!R16&lt;&gt;"",'VALOR POR PL'!R16,IF('VALOR POR PL'!Q16="",'VALOR POR PL'!C16,'VALOR POR PL'!Q16))</f>
        <v/>
      </c>
      <c r="B10" s="60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PL'!R17&lt;&gt;"",'VALOR POR PL'!R17,IF('VALOR POR PL'!Q17="",'VALOR POR PL'!C17,'VALOR POR PL'!Q17))</f>
        <v/>
      </c>
      <c r="B11" s="60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PL'!R18&lt;&gt;"",'VALOR POR PL'!R18,IF('VALOR POR PL'!Q18="",'VALOR POR PL'!C18,'VALOR POR PL'!Q18))</f>
        <v/>
      </c>
      <c r="B12" s="60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PL'!R19&lt;&gt;"",'VALOR POR PL'!R19,IF('VALOR POR PL'!Q19="",'VALOR POR PL'!C19,'VALOR POR PL'!Q19))</f>
        <v/>
      </c>
      <c r="B13" s="60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PL'!R20&lt;&gt;"",'VALOR POR PL'!R20,IF('VALOR POR PL'!Q20="",'VALOR POR PL'!C20,'VALOR POR PL'!Q20))</f>
        <v/>
      </c>
      <c r="B14" s="60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PL'!R21&lt;&gt;"",'VALOR POR PL'!R21,IF('VALOR POR PL'!Q21="",'VALOR POR PL'!C21,'VALOR POR PL'!Q21))</f>
        <v/>
      </c>
      <c r="B15" s="60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PL'!R22&lt;&gt;"",'VALOR POR PL'!R22,IF('VALOR POR PL'!Q22="",'VALOR POR PL'!C22,'VALOR POR PL'!Q22))</f>
        <v/>
      </c>
      <c r="B16" s="60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PL'!R23&lt;&gt;"",'VALOR POR PL'!R23,IF('VALOR POR PL'!Q23="",'VALOR POR PL'!C23,'VALOR POR PL'!Q23))</f>
        <v/>
      </c>
      <c r="B17" s="60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PL'!R24&lt;&gt;"",'VALOR POR PL'!R24,IF('VALOR POR PL'!Q24="",'VALOR POR PL'!C24,'VALOR POR PL'!Q24))</f>
        <v/>
      </c>
      <c r="B18" s="60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PL'!R25&lt;&gt;"",'VALOR POR PL'!R25,IF('VALOR POR PL'!Q25="",'VALOR POR PL'!C25,'VALOR POR PL'!Q25))</f>
        <v/>
      </c>
      <c r="B19" s="60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PL'!R26&lt;&gt;"",'VALOR POR PL'!R26,IF('VALOR POR PL'!Q26="",'VALOR POR PL'!C26,'VALOR POR PL'!Q26))</f>
        <v/>
      </c>
      <c r="B20" s="60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PL'!R27&lt;&gt;"",'VALOR POR PL'!R27,IF('VALOR POR PL'!Q27="",'VALOR POR PL'!C27,'VALOR POR PL'!Q27))</f>
        <v/>
      </c>
      <c r="B21" s="60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PL'!R28&lt;&gt;"",'VALOR POR PL'!R28,IF('VALOR POR PL'!Q28="",'VALOR POR PL'!C28,'VALOR POR PL'!Q28))</f>
        <v/>
      </c>
      <c r="B22" s="60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PL'!R29&lt;&gt;"",'VALOR POR PL'!R29,IF('VALOR POR PL'!Q29="",'VALOR POR PL'!C29,'VALOR POR PL'!Q29))</f>
        <v/>
      </c>
      <c r="B23" s="60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PL'!R30&lt;&gt;"",'VALOR POR PL'!R30,IF('VALOR POR PL'!Q30="",'VALOR POR PL'!C30,'VALOR POR PL'!Q30))</f>
        <v/>
      </c>
      <c r="B24" s="60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PL'!R31&lt;&gt;"",'VALOR POR PL'!R31,IF('VALOR POR PL'!Q31="",'VALOR POR PL'!C31,'VALOR POR PL'!Q31))</f>
        <v/>
      </c>
      <c r="B25" s="60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PL'!R32&lt;&gt;"",'VALOR POR PL'!R32,IF('VALOR POR PL'!Q32="",'VALOR POR PL'!C32,'VALOR POR PL'!Q32))</f>
        <v/>
      </c>
      <c r="B26" s="60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PL'!R33&lt;&gt;"",'VALOR POR PL'!R33,IF('VALOR POR PL'!Q33="",'VALOR POR PL'!C33,'VALOR POR PL'!Q33))</f>
        <v/>
      </c>
      <c r="B27" s="60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PL'!R34&lt;&gt;"",'VALOR POR PL'!R34,IF('VALOR POR PL'!Q34="",'VALOR POR PL'!C34,'VALOR POR PL'!Q34))</f>
        <v/>
      </c>
      <c r="B28" s="60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PL'!R35&lt;&gt;"",'VALOR POR PL'!R35,IF('VALOR POR PL'!Q35="",'VALOR POR PL'!C35,'VALOR POR PL'!Q35))</f>
        <v/>
      </c>
      <c r="B29" s="60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PL'!R36&lt;&gt;"",'VALOR POR PL'!R36,IF('VALOR POR PL'!Q36="",'VALOR POR PL'!C36,'VALOR POR PL'!Q36))</f>
        <v/>
      </c>
      <c r="B30" s="60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PL'!R37&lt;&gt;"",'VALOR POR PL'!R37,IF('VALOR POR PL'!Q37="",'VALOR POR PL'!C37,'VALOR POR PL'!Q37))</f>
        <v/>
      </c>
      <c r="B31" s="60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PL'!R38&lt;&gt;"",'VALOR POR PL'!R38,IF('VALOR POR PL'!Q38="",'VALOR POR PL'!C38,'VALOR POR PL'!Q38))</f>
        <v/>
      </c>
      <c r="B32" s="60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PL'!R39&lt;&gt;"",'VALOR POR PL'!R39,IF('VALOR POR PL'!Q39="",'VALOR POR PL'!C39,'VALOR POR PL'!Q39))</f>
        <v/>
      </c>
      <c r="B33" s="60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PL'!R40&lt;&gt;"",'VALOR POR PL'!R40,IF('VALOR POR PL'!Q40="",'VALOR POR PL'!C40,'VALOR POR PL'!Q40))</f>
        <v/>
      </c>
      <c r="B34" s="60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PL'!R41&lt;&gt;"",'VALOR POR PL'!R41,IF('VALOR POR PL'!Q41="",'VALOR POR PL'!C41,'VALOR POR PL'!Q41))</f>
        <v/>
      </c>
      <c r="B35" s="60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PL'!R42&lt;&gt;"",'VALOR POR PL'!R42,IF('VALOR POR PL'!Q42="",'VALOR POR PL'!C42,'VALOR POR PL'!Q42))</f>
        <v/>
      </c>
      <c r="B36" s="60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PL'!R43&lt;&gt;"",'VALOR POR PL'!R43,IF('VALOR POR PL'!Q43="",'VALOR POR PL'!C43,'VALOR POR PL'!Q43))</f>
        <v/>
      </c>
      <c r="B37" s="60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PL'!R44&lt;&gt;"",'VALOR POR PL'!R44,IF('VALOR POR PL'!Q44="",'VALOR POR PL'!C44,'VALOR POR PL'!Q44))</f>
        <v/>
      </c>
      <c r="B38" s="60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PL'!R45&lt;&gt;"",'VALOR POR PL'!R45,IF('VALOR POR PL'!Q45="",'VALOR POR PL'!C45,'VALOR POR PL'!Q45))</f>
        <v/>
      </c>
      <c r="B39" s="60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PL'!R46&lt;&gt;"",'VALOR POR PL'!R46,IF('VALOR POR PL'!Q46="",'VALOR POR PL'!C46,'VALOR POR PL'!Q46))</f>
        <v/>
      </c>
      <c r="B40" s="60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PL'!R47&lt;&gt;"",'VALOR POR PL'!R47,IF('VALOR POR PL'!Q47="",'VALOR POR PL'!C47,'VALOR POR PL'!Q47))</f>
        <v/>
      </c>
      <c r="B41" s="60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PL'!R48&lt;&gt;"",'VALOR POR PL'!R48,IF('VALOR POR PL'!Q48="",'VALOR POR PL'!C48,'VALOR POR PL'!Q48))</f>
        <v/>
      </c>
      <c r="B42" s="60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0">
        <f>IF('VALOR POR PL'!Q11="",'VALOR POR PL'!C11,'VALOR POR PL'!Q11)</f>
        <v/>
      </c>
      <c r="B47" s="51">
        <f>B5</f>
        <v/>
      </c>
      <c r="C47" s="69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0">
        <f>IF('VALOR POR PL'!Q12="",'VALOR POR PL'!C12,'VALOR POR PL'!Q12)</f>
        <v/>
      </c>
      <c r="B48" s="51">
        <f>B6</f>
        <v/>
      </c>
      <c r="C48" s="69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0">
        <f>IF('VALOR POR PL'!Q13="",'VALOR POR PL'!C13,'VALOR POR PL'!Q13)</f>
        <v/>
      </c>
      <c r="B49" s="51">
        <f>B7</f>
        <v/>
      </c>
      <c r="C49" s="69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0">
        <f>IF('VALOR POR PL'!Q14="",'VALOR POR PL'!C14,'VALOR POR PL'!Q14)</f>
        <v/>
      </c>
      <c r="B50" s="51">
        <f>B8</f>
        <v/>
      </c>
      <c r="C50" s="69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0">
        <f>IF('VALOR POR PL'!Q15="",'VALOR POR PL'!C15,'VALOR POR PL'!Q15)</f>
        <v/>
      </c>
      <c r="B51" s="51">
        <f>B9</f>
        <v/>
      </c>
      <c r="C51" s="69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0">
        <f>IF('VALOR POR PL'!Q16="",'VALOR POR PL'!C16,'VALOR POR PL'!Q16)</f>
        <v/>
      </c>
      <c r="B52" s="51">
        <f>B10</f>
        <v/>
      </c>
      <c r="C52" s="69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0">
        <f>IF('VALOR POR PL'!Q17="",'VALOR POR PL'!C17,'VALOR POR PL'!Q17)</f>
        <v/>
      </c>
      <c r="B53" s="51">
        <f>B11</f>
        <v/>
      </c>
      <c r="C53" s="69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0">
        <f>IF('VALOR POR PL'!Q18="",'VALOR POR PL'!C18,'VALOR POR PL'!Q18)</f>
        <v/>
      </c>
      <c r="B54" s="51">
        <f>B12</f>
        <v/>
      </c>
      <c r="C54" s="69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0">
        <f>IF('VALOR POR PL'!Q19="",'VALOR POR PL'!C19,'VALOR POR PL'!Q19)</f>
        <v/>
      </c>
      <c r="B55" s="51">
        <f>B13</f>
        <v/>
      </c>
      <c r="C55" s="69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0">
        <f>IF('VALOR POR PL'!Q20="",'VALOR POR PL'!C20,'VALOR POR PL'!Q20)</f>
        <v/>
      </c>
      <c r="B56" s="51">
        <f>B14</f>
        <v/>
      </c>
      <c r="C56" s="69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0">
        <f>IF('VALOR POR PL'!Q21="",'VALOR POR PL'!C21,'VALOR POR PL'!Q21)</f>
        <v/>
      </c>
      <c r="B57" s="51">
        <f>B15</f>
        <v/>
      </c>
      <c r="C57" s="69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0">
        <f>IF('VALOR POR PL'!Q22="",'VALOR POR PL'!C22,'VALOR POR PL'!Q22)</f>
        <v/>
      </c>
      <c r="B58" s="51">
        <f>B16</f>
        <v/>
      </c>
      <c r="C58" s="69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0">
        <f>IF('VALOR POR PL'!Q23="",'VALOR POR PL'!C23,'VALOR POR PL'!Q23)</f>
        <v/>
      </c>
      <c r="B59" s="51">
        <f>B17</f>
        <v/>
      </c>
      <c r="C59" s="69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0">
        <f>IF('VALOR POR PL'!Q24="",'VALOR POR PL'!C24,'VALOR POR PL'!Q24)</f>
        <v/>
      </c>
      <c r="B60" s="51">
        <f>B18</f>
        <v/>
      </c>
      <c r="C60" s="69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0">
        <f>IF('VALOR POR PL'!Q25="",'VALOR POR PL'!C25,'VALOR POR PL'!Q25)</f>
        <v/>
      </c>
      <c r="B61" s="51">
        <f>B19</f>
        <v/>
      </c>
      <c r="C61" s="69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0">
        <f>IF('VALOR POR PL'!Q26="",'VALOR POR PL'!C26,'VALOR POR PL'!Q26)</f>
        <v/>
      </c>
      <c r="B62" s="51">
        <f>B20</f>
        <v/>
      </c>
      <c r="C62" s="69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0">
        <f>IF('VALOR POR PL'!Q27="",'VALOR POR PL'!C27,'VALOR POR PL'!Q27)</f>
        <v/>
      </c>
      <c r="B63" s="51">
        <f>B21</f>
        <v/>
      </c>
      <c r="C63" s="69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0">
        <f>IF('VALOR POR PL'!Q28="",'VALOR POR PL'!C28,'VALOR POR PL'!Q28)</f>
        <v/>
      </c>
      <c r="B64" s="51">
        <f>B22</f>
        <v/>
      </c>
      <c r="C64" s="69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0">
        <f>IF('VALOR POR PL'!Q29="",'VALOR POR PL'!C29,'VALOR POR PL'!Q29)</f>
        <v/>
      </c>
      <c r="B65" s="51">
        <f>B23</f>
        <v/>
      </c>
      <c r="C65" s="69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0">
        <f>IF('VALOR POR PL'!Q30="",'VALOR POR PL'!C30,'VALOR POR PL'!Q30)</f>
        <v/>
      </c>
      <c r="B66" s="51">
        <f>B24</f>
        <v/>
      </c>
      <c r="C66" s="69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0">
        <f>IF('VALOR POR PL'!Q31="",'VALOR POR PL'!C31,'VALOR POR PL'!Q31)</f>
        <v/>
      </c>
      <c r="B67" s="51">
        <f>B25</f>
        <v/>
      </c>
      <c r="C67" s="69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0">
        <f>IF('VALOR POR PL'!Q32="",'VALOR POR PL'!C32,'VALOR POR PL'!Q32)</f>
        <v/>
      </c>
      <c r="B68" s="51">
        <f>B26</f>
        <v/>
      </c>
      <c r="C68" s="69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0">
        <f>IF('VALOR POR PL'!Q33="",'VALOR POR PL'!C33,'VALOR POR PL'!Q33)</f>
        <v/>
      </c>
      <c r="B69" s="51">
        <f>B27</f>
        <v/>
      </c>
      <c r="C69" s="69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0">
        <f>IF('VALOR POR PL'!Q34="",'VALOR POR PL'!C34,'VALOR POR PL'!Q34)</f>
        <v/>
      </c>
      <c r="B70" s="51">
        <f>B28</f>
        <v/>
      </c>
      <c r="C70" s="69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0">
        <f>IF('VALOR POR PL'!Q35="",'VALOR POR PL'!C35,'VALOR POR PL'!Q35)</f>
        <v/>
      </c>
      <c r="B71" s="51">
        <f>B29</f>
        <v/>
      </c>
      <c r="C71" s="69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0">
        <f>IF('VALOR POR PL'!Q36="",'VALOR POR PL'!C36,'VALOR POR PL'!Q36)</f>
        <v/>
      </c>
      <c r="B72" s="51">
        <f>B30</f>
        <v/>
      </c>
      <c r="C72" s="69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0">
        <f>IF('VALOR POR PL'!Q37="",'VALOR POR PL'!C37,'VALOR POR PL'!Q37)</f>
        <v/>
      </c>
      <c r="B73" s="51">
        <f>B31</f>
        <v/>
      </c>
      <c r="C73" s="69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0">
        <f>IF('VALOR POR PL'!Q38="",'VALOR POR PL'!C38,'VALOR POR PL'!Q38)</f>
        <v/>
      </c>
      <c r="B74" s="51">
        <f>B32</f>
        <v/>
      </c>
      <c r="C74" s="69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0">
        <f>IF('VALOR POR PL'!Q39="",'VALOR POR PL'!C39,'VALOR POR PL'!Q39)</f>
        <v/>
      </c>
      <c r="B75" s="51">
        <f>B33</f>
        <v/>
      </c>
      <c r="C75" s="69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0">
        <f>IF('VALOR POR PL'!Q40="",'VALOR POR PL'!C40,'VALOR POR PL'!Q40)</f>
        <v/>
      </c>
      <c r="B76" s="51">
        <f>B34</f>
        <v/>
      </c>
      <c r="C76" s="69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0">
        <f>IF('VALOR POR PL'!Q41="",'VALOR POR PL'!C41,'VALOR POR PL'!Q41)</f>
        <v/>
      </c>
      <c r="B77" s="51">
        <f>B35</f>
        <v/>
      </c>
      <c r="C77" s="69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0">
        <f>IF('VALOR POR PL'!Q42="",'VALOR POR PL'!C42,'VALOR POR PL'!Q42)</f>
        <v/>
      </c>
      <c r="B78" s="51">
        <f>B36</f>
        <v/>
      </c>
      <c r="C78" s="69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0">
        <f>IF('VALOR POR PL'!Q43="",'VALOR POR PL'!C43,'VALOR POR PL'!Q43)</f>
        <v/>
      </c>
      <c r="B79" s="51">
        <f>B37</f>
        <v/>
      </c>
      <c r="C79" s="69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0">
        <f>IF('VALOR POR PL'!Q44="",'VALOR POR PL'!C44,'VALOR POR PL'!Q44)</f>
        <v/>
      </c>
      <c r="B80" s="51">
        <f>B38</f>
        <v/>
      </c>
      <c r="C80" s="69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0">
        <f>IF('VALOR POR PL'!Q45="",'VALOR POR PL'!C45,'VALOR POR PL'!Q45)</f>
        <v/>
      </c>
      <c r="B81" s="51">
        <f>B39</f>
        <v/>
      </c>
      <c r="C81" s="69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0">
        <f>IF('VALOR POR PL'!Q46="",'VALOR POR PL'!C46,'VALOR POR PL'!Q46)</f>
        <v/>
      </c>
      <c r="B82" s="51">
        <f>B40</f>
        <v/>
      </c>
      <c r="C82" s="69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0">
        <f>IF('VALOR POR PL'!Q47="",'VALOR POR PL'!C47,'VALOR POR PL'!Q47)</f>
        <v/>
      </c>
      <c r="B83" s="51">
        <f>B41</f>
        <v/>
      </c>
      <c r="C83" s="69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0">
        <f>IF('VALOR POR PL'!Q48="",'VALOR POR PL'!C48,'VALOR POR PL'!Q48)</f>
        <v/>
      </c>
      <c r="B84" s="51">
        <f>B42</f>
        <v/>
      </c>
      <c r="C84" s="69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5" t="n">
        <v>42856</v>
      </c>
      <c r="C2" s="125" t="n">
        <v>42917</v>
      </c>
      <c r="D2" s="125" t="n">
        <v>42948</v>
      </c>
      <c r="E2" s="125" t="n">
        <v>44986</v>
      </c>
      <c r="F2" s="125" t="n">
        <v>45017</v>
      </c>
      <c r="G2" s="125" t="n">
        <v>45047</v>
      </c>
      <c r="H2" s="125" t="n">
        <v>45139</v>
      </c>
      <c r="I2" s="125" t="n">
        <v>45170</v>
      </c>
      <c r="J2" s="125" t="n">
        <v>45231</v>
      </c>
      <c r="K2" s="125" t="n">
        <v>45323</v>
      </c>
      <c r="L2" s="125" t="n">
        <v>45352</v>
      </c>
      <c r="M2" s="125" t="n">
        <v>45383</v>
      </c>
      <c r="N2" s="125" t="n">
        <v>45413</v>
      </c>
      <c r="O2" s="125" t="n">
        <v>45444</v>
      </c>
      <c r="P2" s="125" t="n">
        <v>45474</v>
      </c>
      <c r="Q2" s="125" t="n">
        <v>45505</v>
      </c>
      <c r="R2" s="125" t="n">
        <v>45536</v>
      </c>
      <c r="S2" s="125" t="n">
        <v>45566</v>
      </c>
      <c r="T2" s="125" t="n">
        <v>45597</v>
      </c>
      <c r="U2" s="125" t="n">
        <v>45627</v>
      </c>
      <c r="V2" s="125" t="n">
        <v>45658</v>
      </c>
      <c r="W2" s="125" t="n">
        <v>45689</v>
      </c>
      <c r="X2" s="125" t="n">
        <v>45717</v>
      </c>
      <c r="Y2" s="125" t="n">
        <v>45748</v>
      </c>
      <c r="Z2" s="125" t="n">
        <v>45778</v>
      </c>
      <c r="AA2" s="125" t="n">
        <v>45809</v>
      </c>
      <c r="AB2" s="125" t="n">
        <v>45839</v>
      </c>
      <c r="AC2" s="125" t="n">
        <v>45870</v>
      </c>
      <c r="AD2" s="125" t="n">
        <v>45901</v>
      </c>
      <c r="AE2" s="125" t="n">
        <v>45931</v>
      </c>
      <c r="AF2" s="125" t="n">
        <v>45962</v>
      </c>
      <c r="AG2" s="125" t="n">
        <v>45992</v>
      </c>
      <c r="AH2" s="125" t="n">
        <v>46023</v>
      </c>
      <c r="AI2" s="125" t="n">
        <v>46054</v>
      </c>
      <c r="AJ2" s="125" t="n">
        <v>46082</v>
      </c>
      <c r="AK2" s="125" t="n">
        <v>46113</v>
      </c>
      <c r="AL2" s="125" t="n">
        <v>46143</v>
      </c>
      <c r="AM2" s="125" t="n">
        <v>46174</v>
      </c>
      <c r="AN2" s="125" t="n">
        <v>46204</v>
      </c>
      <c r="AO2" s="125" t="n">
        <v>46235</v>
      </c>
      <c r="AP2" s="125" t="n">
        <v>46266</v>
      </c>
      <c r="AQ2" s="125" t="n">
        <v>46296</v>
      </c>
      <c r="AR2" s="125" t="n">
        <v>46327</v>
      </c>
      <c r="AS2" s="125" t="n">
        <v>46357</v>
      </c>
      <c r="AT2" s="125" t="n">
        <v>46388</v>
      </c>
      <c r="AU2" s="125" t="n">
        <v>46419</v>
      </c>
      <c r="AV2" s="125" t="n">
        <v>46447</v>
      </c>
      <c r="AW2" s="125" t="n">
        <v>46478</v>
      </c>
      <c r="AX2" s="125" t="n">
        <v>46508</v>
      </c>
      <c r="AY2" s="125" t="n">
        <v>46539</v>
      </c>
      <c r="AZ2" s="125" t="n">
        <v>46569</v>
      </c>
      <c r="BA2" s="125" t="n">
        <v>46600</v>
      </c>
      <c r="BB2" s="125" t="n">
        <v>46631</v>
      </c>
      <c r="BC2" s="125" t="n">
        <v>46661</v>
      </c>
      <c r="BD2" s="125" t="n">
        <v>46692</v>
      </c>
      <c r="BE2" s="125" t="n">
        <v>46722</v>
      </c>
      <c r="BF2" s="125" t="n">
        <v>46753</v>
      </c>
      <c r="BG2" s="125" t="n">
        <v>46784</v>
      </c>
      <c r="BH2" s="125" t="n">
        <v>46813</v>
      </c>
      <c r="BI2" s="125" t="n">
        <v>46844</v>
      </c>
      <c r="BJ2" s="125" t="n">
        <v>46874</v>
      </c>
      <c r="BK2" s="125" t="n">
        <v>46905</v>
      </c>
      <c r="BL2" s="125" t="n">
        <v>46935</v>
      </c>
      <c r="BM2" s="125" t="n">
        <v>46966</v>
      </c>
      <c r="BN2" s="125" t="n">
        <v>46997</v>
      </c>
      <c r="BO2" s="125" t="n">
        <v>47027</v>
      </c>
      <c r="BP2" s="125" t="n">
        <v>47058</v>
      </c>
      <c r="BQ2" s="125" t="n">
        <v>47088</v>
      </c>
      <c r="BR2" s="125" t="n">
        <v>47119</v>
      </c>
      <c r="BS2" s="125" t="n">
        <v>47150</v>
      </c>
      <c r="BT2" s="125" t="n">
        <v>47178</v>
      </c>
      <c r="BU2" s="125" t="n">
        <v>47209</v>
      </c>
      <c r="BV2" s="125" t="n">
        <v>47239</v>
      </c>
      <c r="BW2" s="125" t="n">
        <v>47270</v>
      </c>
      <c r="BX2" s="125" t="n">
        <v>47300</v>
      </c>
      <c r="BY2" s="125" t="n">
        <v>47331</v>
      </c>
      <c r="BZ2" s="125" t="n">
        <v>47362</v>
      </c>
      <c r="CA2" s="125" t="n">
        <v>47392</v>
      </c>
      <c r="CB2" s="125" t="n">
        <v>47423</v>
      </c>
      <c r="CC2" s="125" t="n">
        <v>47453</v>
      </c>
      <c r="CD2" s="125" t="n">
        <v>47484</v>
      </c>
      <c r="CE2" s="125" t="n">
        <v>47515</v>
      </c>
      <c r="CF2" s="125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26" t="n">
        <v>12399.2</v>
      </c>
      <c r="AH8" s="126" t="n">
        <v>17424.55</v>
      </c>
      <c r="AI8" s="126" t="n">
        <v>59972.72</v>
      </c>
      <c r="AJ8" s="126" t="n">
        <v>69871.92</v>
      </c>
      <c r="AK8" s="126" t="n">
        <v>65066.02</v>
      </c>
      <c r="AL8" s="126" t="n">
        <v>68507.980001</v>
      </c>
      <c r="AM8" s="126" t="n">
        <v>91896.477034</v>
      </c>
      <c r="AN8" s="126" t="n">
        <v>162298.766475</v>
      </c>
      <c r="AO8" s="126" t="n">
        <v>407175.191727</v>
      </c>
      <c r="AP8" s="126" t="n">
        <v>256718.45</v>
      </c>
      <c r="AQ8" s="126" t="n">
        <v>12928.07</v>
      </c>
      <c r="AR8" s="126" t="n">
        <v>3600</v>
      </c>
      <c r="AS8" s="126" t="n">
        <v>1963.370001</v>
      </c>
      <c r="AT8" s="126" t="n">
        <v>15288.788836</v>
      </c>
      <c r="AU8" s="126" t="n">
        <v>3099.19</v>
      </c>
      <c r="BE8" s="126" t="n">
        <v>1500.53</v>
      </c>
      <c r="BK8" s="126" t="n">
        <v>3454.74</v>
      </c>
    </row>
    <row r="9">
      <c r="A9" s="4" t="inlineStr">
        <is>
          <t>BARRACAO DE OBRA</t>
        </is>
      </c>
      <c r="O9" s="126" t="n">
        <v>109930</v>
      </c>
      <c r="P9" s="126" t="n">
        <v>15506.51</v>
      </c>
      <c r="Q9" s="126" t="n">
        <v>41815.79</v>
      </c>
      <c r="R9" s="126" t="n">
        <v>40513.350003</v>
      </c>
      <c r="S9" s="126" t="n">
        <v>37030.381398</v>
      </c>
      <c r="T9" s="126" t="n">
        <v>16996.687011</v>
      </c>
      <c r="U9" s="126" t="n">
        <v>23171.580002</v>
      </c>
      <c r="V9" s="126" t="n">
        <v>22808.529999</v>
      </c>
      <c r="W9" s="126" t="n">
        <v>16264.91</v>
      </c>
      <c r="X9" s="126" t="n">
        <v>29988.515756</v>
      </c>
      <c r="Y9" s="126" t="n">
        <v>21169.759998</v>
      </c>
      <c r="Z9" s="126" t="n">
        <v>35479.880001</v>
      </c>
      <c r="AA9" s="126" t="n">
        <v>28668.21</v>
      </c>
      <c r="AB9" s="126" t="n">
        <v>45962.620362</v>
      </c>
      <c r="AC9" s="126" t="n">
        <v>3983.48</v>
      </c>
      <c r="AD9" s="126" t="n">
        <v>12389.37</v>
      </c>
      <c r="AE9" s="126" t="n">
        <v>10215.05</v>
      </c>
      <c r="AF9" s="126" t="n">
        <v>9256.01</v>
      </c>
      <c r="AG9" s="126" t="n">
        <v>15007.786401</v>
      </c>
      <c r="AH9" s="126" t="n">
        <v>11063.123461</v>
      </c>
      <c r="AI9" s="126" t="n">
        <v>19808.89</v>
      </c>
      <c r="AJ9" s="126" t="n">
        <v>34405.578612</v>
      </c>
      <c r="AK9" s="126" t="n">
        <v>22280.796388</v>
      </c>
      <c r="AL9" s="126" t="n">
        <v>47758.833193</v>
      </c>
      <c r="AM9" s="126" t="n">
        <v>67711.37500099999</v>
      </c>
      <c r="AN9" s="126" t="n">
        <v>65319.127912</v>
      </c>
      <c r="AO9" s="126" t="n">
        <v>41991.769723</v>
      </c>
      <c r="AP9" s="126" t="n">
        <v>22140.148521</v>
      </c>
      <c r="AQ9" s="126" t="n">
        <v>2111.666667</v>
      </c>
    </row>
    <row r="10">
      <c r="A10" s="4" t="inlineStr">
        <is>
          <t>CONSULTORIAS (OBRAS)</t>
        </is>
      </c>
      <c r="O10" s="126" t="n">
        <v>5145.77</v>
      </c>
      <c r="T10" s="126" t="n">
        <v>600</v>
      </c>
      <c r="U10" s="126" t="n">
        <v>10608.21</v>
      </c>
      <c r="V10" s="126" t="n">
        <v>3693.91</v>
      </c>
      <c r="W10" s="126" t="n">
        <v>35197.33</v>
      </c>
      <c r="X10" s="126" t="n">
        <v>4911.58</v>
      </c>
      <c r="Y10" s="126" t="n">
        <v>121600.74</v>
      </c>
      <c r="Z10" s="126" t="n">
        <v>13690.21</v>
      </c>
      <c r="AA10" s="126" t="n">
        <v>22921.25</v>
      </c>
      <c r="AB10" s="126" t="n">
        <v>8845.26</v>
      </c>
      <c r="AC10" s="126" t="n">
        <v>18079.95</v>
      </c>
      <c r="AD10" s="126" t="n">
        <v>9692.77</v>
      </c>
      <c r="AE10" s="126" t="n">
        <v>7194.08</v>
      </c>
      <c r="AF10" s="126" t="n">
        <v>1210.51</v>
      </c>
      <c r="AG10" s="126" t="n">
        <v>11561.11</v>
      </c>
      <c r="AH10" s="126" t="n">
        <v>17716.58</v>
      </c>
      <c r="AI10" s="126" t="n">
        <v>7355.76</v>
      </c>
      <c r="AJ10" s="126" t="n">
        <v>15350.39</v>
      </c>
      <c r="AK10" s="126" t="n">
        <v>5042.88</v>
      </c>
      <c r="AL10" s="126" t="n">
        <v>14373.26</v>
      </c>
      <c r="AM10" s="126" t="n">
        <v>15262.28</v>
      </c>
      <c r="AN10" s="126" t="n">
        <v>26975.46</v>
      </c>
      <c r="AO10" s="126" t="n">
        <v>24720.76</v>
      </c>
      <c r="AP10" s="126" t="n">
        <v>562.85</v>
      </c>
    </row>
    <row r="11">
      <c r="A11" s="4" t="inlineStr">
        <is>
          <t>CONSUMO DE ÁGUA, ENERGIA, ETC.</t>
        </is>
      </c>
      <c r="O11" s="126" t="n">
        <v>2079.83</v>
      </c>
      <c r="P11" s="126" t="n">
        <v>277.88</v>
      </c>
      <c r="Q11" s="126" t="n">
        <v>5614.43</v>
      </c>
      <c r="R11" s="126" t="n">
        <v>212.37</v>
      </c>
      <c r="S11" s="126" t="n">
        <v>7154.32</v>
      </c>
      <c r="T11" s="126" t="n">
        <v>6393.85</v>
      </c>
      <c r="U11" s="126" t="n">
        <v>2316.17</v>
      </c>
      <c r="V11" s="126" t="n">
        <v>2401.98</v>
      </c>
      <c r="W11" s="126" t="n">
        <v>1450.8</v>
      </c>
      <c r="X11" s="126" t="n">
        <v>1603.03</v>
      </c>
      <c r="Y11" s="126" t="n">
        <v>3230.42</v>
      </c>
      <c r="Z11" s="126" t="n">
        <v>36125.3</v>
      </c>
      <c r="AA11" s="126" t="n">
        <v>8271.299999999999</v>
      </c>
      <c r="AB11" s="126" t="n">
        <v>9828.09</v>
      </c>
      <c r="AC11" s="126" t="n">
        <v>11415.06</v>
      </c>
      <c r="AD11" s="126" t="n">
        <v>2828.95</v>
      </c>
      <c r="AE11" s="126" t="n">
        <v>10081.05</v>
      </c>
      <c r="AF11" s="126" t="n">
        <v>12794.61</v>
      </c>
      <c r="AG11" s="126" t="n">
        <v>12290.55</v>
      </c>
      <c r="AH11" s="126" t="n">
        <v>9222.870000000001</v>
      </c>
      <c r="AI11" s="126" t="n">
        <v>10989.07</v>
      </c>
      <c r="AJ11" s="126" t="n">
        <v>8412.84</v>
      </c>
      <c r="AK11" s="126" t="n">
        <v>20774.29</v>
      </c>
      <c r="AL11" s="126" t="n">
        <v>6237.74</v>
      </c>
      <c r="AM11" s="126" t="n">
        <v>31621.15</v>
      </c>
      <c r="AN11" s="126" t="n">
        <v>24694.83</v>
      </c>
      <c r="AO11" s="126" t="n">
        <v>21260.86</v>
      </c>
      <c r="AP11" s="126" t="n">
        <v>1250.65</v>
      </c>
    </row>
    <row r="12">
      <c r="A12" s="4" t="inlineStr">
        <is>
          <t>CONTENÇÃO</t>
        </is>
      </c>
      <c r="S12" s="126" t="n">
        <v>13118.18</v>
      </c>
      <c r="T12" s="126" t="n">
        <v>402488.37</v>
      </c>
      <c r="U12" s="126" t="n">
        <v>80803.88</v>
      </c>
      <c r="V12" s="126" t="n">
        <v>401205.9111</v>
      </c>
      <c r="W12" s="126" t="n">
        <v>102038.6725</v>
      </c>
      <c r="X12" s="126" t="n">
        <v>63098.194245</v>
      </c>
      <c r="Y12" s="126" t="n">
        <v>89709.61308700001</v>
      </c>
      <c r="Z12" s="126" t="n">
        <v>30062.316131</v>
      </c>
      <c r="AA12" s="126" t="n">
        <v>5503.54</v>
      </c>
      <c r="AB12" s="126" t="n">
        <v>26424.746216</v>
      </c>
      <c r="AC12" s="126" t="n">
        <v>22390.41</v>
      </c>
      <c r="AE12" s="126" t="n">
        <v>3442.65</v>
      </c>
      <c r="AF12" s="126" t="n">
        <v>1206.52</v>
      </c>
      <c r="AG12" s="126" t="n">
        <v>364.29</v>
      </c>
      <c r="AH12" s="126" t="n">
        <v>3707.67</v>
      </c>
      <c r="AO12" s="126" t="n">
        <v>3269.785755</v>
      </c>
      <c r="AP12" s="126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26" t="n">
        <v>445.21</v>
      </c>
      <c r="L15" s="126" t="n">
        <v>466.93</v>
      </c>
      <c r="M15" s="126" t="n">
        <v>477.33</v>
      </c>
      <c r="N15" s="126" t="n">
        <v>477.84</v>
      </c>
      <c r="O15" s="126" t="n">
        <v>2196.63</v>
      </c>
      <c r="P15" s="126" t="n">
        <v>2375.32</v>
      </c>
      <c r="Q15" s="126" t="n">
        <v>1562.54</v>
      </c>
      <c r="R15" s="126" t="n">
        <v>1757.31</v>
      </c>
      <c r="S15" s="126" t="n">
        <v>3767.34</v>
      </c>
      <c r="T15" s="126" t="n">
        <v>2371.66</v>
      </c>
      <c r="U15" s="126" t="n">
        <v>2476.720004</v>
      </c>
      <c r="V15" s="126" t="n">
        <v>3306.28</v>
      </c>
      <c r="W15" s="126" t="n">
        <v>11434.84</v>
      </c>
      <c r="X15" s="126" t="n">
        <v>3222.7</v>
      </c>
      <c r="Y15" s="126" t="n">
        <v>4812.119998</v>
      </c>
      <c r="Z15" s="126" t="n">
        <v>8139.679999</v>
      </c>
      <c r="AA15" s="126" t="n">
        <v>13810.4</v>
      </c>
      <c r="AB15" s="126" t="n">
        <v>12215.79</v>
      </c>
      <c r="AC15" s="126" t="n">
        <v>5057.54</v>
      </c>
      <c r="AD15" s="126" t="n">
        <v>5457.629999</v>
      </c>
      <c r="AE15" s="126" t="n">
        <v>4977.939999</v>
      </c>
      <c r="AF15" s="126" t="n">
        <v>6429.79</v>
      </c>
      <c r="AG15" s="126" t="n">
        <v>3871.6</v>
      </c>
      <c r="AH15" s="126" t="n">
        <v>2979.89</v>
      </c>
      <c r="AI15" s="126" t="n">
        <v>7550.11</v>
      </c>
      <c r="AJ15" s="126" t="n">
        <v>3668.42</v>
      </c>
      <c r="AK15" s="126" t="n">
        <v>8672.68</v>
      </c>
      <c r="AL15" s="126" t="n">
        <v>5341.600002</v>
      </c>
      <c r="AM15" s="126" t="n">
        <v>7014.32</v>
      </c>
      <c r="AN15" s="126" t="n">
        <v>56294.770001</v>
      </c>
      <c r="AO15" s="126" t="n">
        <v>38069.930002</v>
      </c>
      <c r="AP15" s="126" t="n">
        <v>36118.510002</v>
      </c>
      <c r="AQ15" s="126" t="n">
        <v>9511.42</v>
      </c>
    </row>
    <row r="16">
      <c r="A16" s="4" t="inlineStr">
        <is>
          <t>ELEVADORES</t>
        </is>
      </c>
      <c r="AM16" s="126" t="n">
        <v>200000</v>
      </c>
      <c r="AN16" s="126" t="n">
        <v>178000</v>
      </c>
      <c r="AO16" s="126" t="n">
        <v>176200</v>
      </c>
    </row>
    <row r="17">
      <c r="A17" s="4" t="inlineStr">
        <is>
          <t>EQUIPAMENTOS E FERRAMENTAS</t>
        </is>
      </c>
      <c r="O17" s="126" t="n">
        <v>1113</v>
      </c>
      <c r="P17" s="126" t="n">
        <v>1144.4</v>
      </c>
      <c r="Q17" s="126" t="n">
        <v>2067</v>
      </c>
      <c r="R17" s="126" t="n">
        <v>3800.38</v>
      </c>
      <c r="S17" s="126" t="n">
        <v>5065.181591</v>
      </c>
      <c r="T17" s="126" t="n">
        <v>1284.71</v>
      </c>
      <c r="U17" s="126" t="n">
        <v>8463.51</v>
      </c>
      <c r="V17" s="126" t="n">
        <v>6024.54</v>
      </c>
      <c r="W17" s="126" t="n">
        <v>1992.71</v>
      </c>
      <c r="X17" s="126" t="n">
        <v>7070.070001</v>
      </c>
      <c r="Y17" s="126" t="n">
        <v>8500.570002</v>
      </c>
      <c r="Z17" s="126" t="n">
        <v>20765.620003</v>
      </c>
      <c r="AA17" s="126" t="n">
        <v>27993.930001</v>
      </c>
      <c r="AB17" s="126" t="n">
        <v>30767.37</v>
      </c>
      <c r="AC17" s="126" t="n">
        <v>24067.83</v>
      </c>
      <c r="AD17" s="126" t="n">
        <v>28807.039994</v>
      </c>
      <c r="AE17" s="126" t="n">
        <v>37060.909998</v>
      </c>
      <c r="AF17" s="126" t="n">
        <v>48510.42</v>
      </c>
      <c r="AG17" s="126" t="n">
        <v>47082.829999</v>
      </c>
      <c r="AH17" s="126" t="n">
        <v>58328.517583</v>
      </c>
      <c r="AI17" s="126" t="n">
        <v>308900.417088</v>
      </c>
      <c r="AJ17" s="126" t="n">
        <v>194369.880018</v>
      </c>
      <c r="AK17" s="126" t="n">
        <v>298001.172448</v>
      </c>
      <c r="AL17" s="126" t="n">
        <v>153168.157956</v>
      </c>
      <c r="AM17" s="126" t="n">
        <v>153659.60754</v>
      </c>
      <c r="AN17" s="126" t="n">
        <v>137885.776657</v>
      </c>
      <c r="AO17" s="126" t="n">
        <v>235979.59622</v>
      </c>
      <c r="AP17" s="126" t="n">
        <v>103102.989846</v>
      </c>
      <c r="AQ17" s="126" t="n">
        <v>20237.020717</v>
      </c>
      <c r="AR17" s="126" t="n">
        <v>1617.042185</v>
      </c>
      <c r="AT17" s="126" t="n">
        <v>2678.291164</v>
      </c>
      <c r="BC17" s="126" t="n">
        <v>1502.10277</v>
      </c>
      <c r="BE17" s="126" t="n">
        <v>2512.000508</v>
      </c>
      <c r="BJ17" s="126" t="n">
        <v>6282.220001</v>
      </c>
      <c r="BW17" s="126" t="n">
        <v>287</v>
      </c>
    </row>
    <row r="18">
      <c r="A18" s="4" t="inlineStr">
        <is>
          <t>ESQUADRIAS</t>
        </is>
      </c>
      <c r="AN18" s="126" t="n">
        <v>41554.21</v>
      </c>
    </row>
    <row r="19">
      <c r="A19" s="4" t="inlineStr">
        <is>
          <t>ESTRUTURA EM CONTRETO ARMADO</t>
        </is>
      </c>
      <c r="Z19" s="126" t="n">
        <v>80860.35875</v>
      </c>
      <c r="AA19" s="126" t="n">
        <v>164376.555</v>
      </c>
      <c r="AB19" s="126" t="n">
        <v>391619.401939</v>
      </c>
      <c r="AC19" s="126" t="n">
        <v>641133.726317</v>
      </c>
      <c r="AD19" s="126" t="n">
        <v>652820.041652</v>
      </c>
      <c r="AE19" s="126" t="n">
        <v>484126.665201</v>
      </c>
      <c r="AF19" s="126" t="n">
        <v>856446.954793</v>
      </c>
      <c r="AG19" s="126" t="n">
        <v>726584.167532</v>
      </c>
      <c r="AH19" s="126" t="n">
        <v>1564076.696428</v>
      </c>
      <c r="AI19" s="126" t="n">
        <v>937286.722454</v>
      </c>
      <c r="AJ19" s="126" t="n">
        <v>1000442.670087</v>
      </c>
      <c r="AK19" s="126" t="n">
        <v>744805.482556</v>
      </c>
      <c r="AL19" s="126" t="n">
        <v>785035.801773</v>
      </c>
      <c r="AM19" s="126" t="n">
        <v>801412.33</v>
      </c>
      <c r="AN19" s="126" t="n">
        <v>1780716.732962</v>
      </c>
      <c r="AO19" s="126" t="n">
        <v>1146140.22607</v>
      </c>
      <c r="AP19" s="126" t="n">
        <v>1053521.702014</v>
      </c>
      <c r="AQ19" s="126" t="n">
        <v>205534.332702</v>
      </c>
      <c r="AR19" s="126" t="n">
        <v>58907.487815</v>
      </c>
      <c r="AS19" s="126" t="n">
        <v>5081.890001</v>
      </c>
      <c r="AU19" s="126" t="n">
        <v>35714.66</v>
      </c>
      <c r="AW19" s="126" t="n">
        <v>6806.48</v>
      </c>
      <c r="BB19" s="126" t="n">
        <v>6971.85</v>
      </c>
      <c r="BC19" s="126" t="n">
        <v>5200.503817</v>
      </c>
      <c r="BE19" s="126" t="n">
        <v>11989.8</v>
      </c>
      <c r="BF19" s="126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26" t="n">
        <v>599065.4989</v>
      </c>
      <c r="W21" s="126" t="n">
        <v>39184.6675</v>
      </c>
      <c r="X21" s="126" t="n">
        <v>401048.36</v>
      </c>
      <c r="Y21" s="126" t="n">
        <v>687004.70979</v>
      </c>
      <c r="Z21" s="126" t="n">
        <v>1332950.038604</v>
      </c>
      <c r="AA21" s="126" t="n">
        <v>1031256.692609</v>
      </c>
      <c r="AB21" s="126" t="n">
        <v>108710.818798</v>
      </c>
      <c r="AC21" s="126" t="n">
        <v>117502.473184</v>
      </c>
      <c r="AD21" s="126" t="n">
        <v>9672.073312</v>
      </c>
      <c r="AE21" s="126" t="n">
        <v>1860.015706</v>
      </c>
      <c r="AG21" s="126" t="n">
        <v>26195.86</v>
      </c>
      <c r="AJ21" s="126" t="n">
        <v>442.886348</v>
      </c>
      <c r="AK21" s="126" t="n">
        <v>239.70711</v>
      </c>
      <c r="AL21" s="126" t="n">
        <v>9.131739</v>
      </c>
      <c r="AO21" s="126" t="n">
        <v>46.799098</v>
      </c>
      <c r="AP21" s="126" t="n">
        <v>9204.176036000001</v>
      </c>
      <c r="AR21" s="126" t="n">
        <v>3849.213552</v>
      </c>
    </row>
    <row r="22">
      <c r="A22" s="4" t="inlineStr">
        <is>
          <t>FUNDAÇÃO SUPERFICIAL</t>
        </is>
      </c>
      <c r="X22" s="126" t="n">
        <v>1102.22</v>
      </c>
      <c r="Y22" s="126" t="n">
        <v>98550.729343</v>
      </c>
      <c r="Z22" s="126" t="n">
        <v>165306.283539</v>
      </c>
      <c r="AA22" s="126" t="n">
        <v>445497.272391</v>
      </c>
      <c r="AB22" s="126" t="n">
        <v>522979.472722</v>
      </c>
      <c r="AC22" s="126" t="n">
        <v>408940.822077</v>
      </c>
      <c r="AD22" s="126" t="n">
        <v>316719.58682</v>
      </c>
      <c r="AE22" s="126" t="n">
        <v>95793.814847</v>
      </c>
      <c r="AF22" s="126" t="n">
        <v>112674.475209</v>
      </c>
      <c r="AG22" s="126" t="n">
        <v>14447.625912</v>
      </c>
      <c r="AH22" s="126" t="n">
        <v>19649.726711</v>
      </c>
      <c r="AI22" s="126" t="n">
        <v>2468.503871</v>
      </c>
      <c r="AJ22" s="126" t="n">
        <v>6510.024133</v>
      </c>
      <c r="AK22" s="126" t="n">
        <v>6146.49</v>
      </c>
      <c r="AL22" s="126" t="n">
        <v>386.3508</v>
      </c>
      <c r="AN22" s="126" t="n">
        <v>86116.883334</v>
      </c>
      <c r="AO22" s="126" t="n">
        <v>104862.075231</v>
      </c>
      <c r="AP22" s="126" t="n">
        <v>48889.359378</v>
      </c>
      <c r="AQ22" s="126" t="n">
        <v>2949.726581</v>
      </c>
      <c r="AR22" s="126" t="n">
        <v>2337.336447</v>
      </c>
      <c r="AV22" s="126" t="n">
        <v>2519.974536</v>
      </c>
      <c r="BB22" s="126" t="n">
        <v>1542.71</v>
      </c>
    </row>
    <row r="23">
      <c r="A23" s="4" t="inlineStr">
        <is>
          <t>IMPERMEABILIZAÇÃO</t>
        </is>
      </c>
      <c r="AO23" s="126" t="n">
        <v>2270</v>
      </c>
      <c r="AP23" s="126" t="n">
        <v>28862.07</v>
      </c>
    </row>
    <row r="24">
      <c r="A24" s="4" t="inlineStr">
        <is>
          <t>INSTALAÇÕES COMBATE INCÊNDIO</t>
        </is>
      </c>
      <c r="AQ24" s="126" t="n">
        <v>11000.000001</v>
      </c>
      <c r="AR24" s="126" t="n">
        <v>11000.000001</v>
      </c>
      <c r="AS24" s="126" t="n">
        <v>11000.000001</v>
      </c>
    </row>
    <row r="25">
      <c r="A25" s="4" t="inlineStr">
        <is>
          <t>INSTALAÇÕES ELÉTRICAS</t>
        </is>
      </c>
      <c r="X25" s="126" t="n">
        <v>1100.75</v>
      </c>
      <c r="Y25" s="126" t="n">
        <v>1100.75</v>
      </c>
      <c r="AA25" s="126" t="n">
        <v>510</v>
      </c>
      <c r="AC25" s="126" t="n">
        <v>1836.75</v>
      </c>
      <c r="AD25" s="126" t="n">
        <v>80451.53</v>
      </c>
      <c r="AE25" s="126" t="n">
        <v>270</v>
      </c>
      <c r="AF25" s="126" t="n">
        <v>522</v>
      </c>
      <c r="AH25" s="126" t="n">
        <v>2854.92</v>
      </c>
      <c r="AI25" s="126" t="n">
        <v>29643.63</v>
      </c>
      <c r="AJ25" s="126" t="n">
        <v>66813.07580399999</v>
      </c>
      <c r="AK25" s="126" t="n">
        <v>89613.393616</v>
      </c>
      <c r="AL25" s="126" t="n">
        <v>147329.243835</v>
      </c>
      <c r="AM25" s="126" t="n">
        <v>90338.152713</v>
      </c>
      <c r="AN25" s="126" t="n">
        <v>113065.992656</v>
      </c>
      <c r="AO25" s="126" t="n">
        <v>119466.043335</v>
      </c>
      <c r="AP25" s="126" t="n">
        <v>146491.973336</v>
      </c>
      <c r="AQ25" s="126" t="n">
        <v>77381.61332999999</v>
      </c>
      <c r="AR25" s="126" t="n">
        <v>22014.089999</v>
      </c>
      <c r="AT25" s="126" t="n">
        <v>2170</v>
      </c>
      <c r="BD25" s="126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26" t="n">
        <v>11290</v>
      </c>
      <c r="V27" s="126" t="n">
        <v>5533.199999</v>
      </c>
      <c r="W27" s="126" t="n">
        <v>8558.700000000001</v>
      </c>
      <c r="X27" s="126" t="n">
        <v>620.11</v>
      </c>
      <c r="Y27" s="126" t="n">
        <v>8573.44778</v>
      </c>
      <c r="Z27" s="126" t="n">
        <v>3992.762977</v>
      </c>
      <c r="AB27" s="126" t="n">
        <v>4231.379966</v>
      </c>
      <c r="AC27" s="126" t="n">
        <v>2147.1</v>
      </c>
      <c r="AD27" s="126" t="n">
        <v>9723.998036000001</v>
      </c>
      <c r="AE27" s="126" t="n">
        <v>16171.313395</v>
      </c>
      <c r="AF27" s="126" t="n">
        <v>803</v>
      </c>
      <c r="AG27" s="126" t="n">
        <v>10520.7869</v>
      </c>
      <c r="AH27" s="126" t="n">
        <v>16111.373417</v>
      </c>
      <c r="AI27" s="126" t="n">
        <v>12473.013203</v>
      </c>
      <c r="AJ27" s="126" t="n">
        <v>747.79</v>
      </c>
      <c r="AK27" s="126" t="n">
        <v>8127.82875</v>
      </c>
      <c r="AL27" s="126" t="n">
        <v>111279.038882</v>
      </c>
      <c r="AM27" s="126" t="n">
        <v>165375.970017</v>
      </c>
      <c r="AN27" s="126" t="n">
        <v>81590.602908</v>
      </c>
      <c r="AO27" s="126" t="n">
        <v>74562.48208099999</v>
      </c>
      <c r="AP27" s="126" t="n">
        <v>73088.212774</v>
      </c>
      <c r="AS27" s="126" t="n">
        <v>1316.889143</v>
      </c>
      <c r="AT27" s="126" t="n">
        <v>2100</v>
      </c>
      <c r="AV27" s="126" t="n">
        <v>746.892453</v>
      </c>
      <c r="AX27" s="126" t="n">
        <v>493.5</v>
      </c>
      <c r="BE27" s="126" t="n">
        <v>10667.036485</v>
      </c>
    </row>
    <row r="28">
      <c r="A28" s="4" t="inlineStr">
        <is>
          <t>LIGAÇÕES PROVISÓRIAS AGUA, ENERGIA,TELEFONIA, ESGOTO</t>
        </is>
      </c>
      <c r="AE28" s="126" t="n">
        <v>1810.47</v>
      </c>
      <c r="AF28" s="126" t="n">
        <v>40.42</v>
      </c>
      <c r="AI28" s="126" t="n">
        <v>3150</v>
      </c>
      <c r="AJ28" s="126" t="n">
        <v>3150</v>
      </c>
      <c r="AK28" s="126" t="n">
        <v>673.66</v>
      </c>
      <c r="AL28" s="126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26" t="n">
        <v>8613.42</v>
      </c>
      <c r="O31" s="126" t="n">
        <v>43651.44</v>
      </c>
      <c r="P31" s="126" t="n">
        <v>74446.48</v>
      </c>
      <c r="Q31" s="126" t="n">
        <v>133014.04</v>
      </c>
      <c r="R31" s="126" t="n">
        <v>99557.35000000001</v>
      </c>
      <c r="S31" s="126" t="n">
        <v>131166.949276</v>
      </c>
      <c r="T31" s="126" t="n">
        <v>131072.550724</v>
      </c>
      <c r="U31" s="126" t="n">
        <v>159884.48</v>
      </c>
      <c r="V31" s="126" t="n">
        <v>170959.67</v>
      </c>
      <c r="W31" s="126" t="n">
        <v>210708.95</v>
      </c>
      <c r="X31" s="126" t="n">
        <v>353398.3</v>
      </c>
      <c r="Y31" s="126" t="n">
        <v>220168.51</v>
      </c>
      <c r="Z31" s="126" t="n">
        <v>208139.04</v>
      </c>
      <c r="AA31" s="126" t="n">
        <v>207096.94</v>
      </c>
      <c r="AB31" s="126" t="n">
        <v>224847.54</v>
      </c>
      <c r="AC31" s="126" t="n">
        <v>225258.07</v>
      </c>
      <c r="AD31" s="126" t="n">
        <v>227417.3557</v>
      </c>
      <c r="AE31" s="126" t="n">
        <v>262747.429699</v>
      </c>
      <c r="AF31" s="126" t="n">
        <v>273728.970001</v>
      </c>
      <c r="AG31" s="126" t="n">
        <v>317992.831257</v>
      </c>
      <c r="AH31" s="126" t="n">
        <v>306783.891729</v>
      </c>
      <c r="AI31" s="126" t="n">
        <v>265241.923199</v>
      </c>
      <c r="AJ31" s="126" t="n">
        <v>320168.887969</v>
      </c>
      <c r="AK31" s="126" t="n">
        <v>310668.523161</v>
      </c>
      <c r="AL31" s="126" t="n">
        <v>411419.123161</v>
      </c>
      <c r="AM31" s="126" t="n">
        <v>405413.319168</v>
      </c>
      <c r="AN31" s="126" t="n">
        <v>424292.327091</v>
      </c>
      <c r="AO31" s="126" t="n">
        <v>448590.478235</v>
      </c>
      <c r="AP31" s="126" t="n">
        <v>211861.139251</v>
      </c>
      <c r="AQ31" s="126" t="n">
        <v>90457.239994</v>
      </c>
      <c r="AR31" s="126" t="n">
        <v>93025.9572</v>
      </c>
      <c r="AS31" s="126" t="n">
        <v>86741.770857</v>
      </c>
      <c r="AU31" s="126" t="n">
        <v>8761.549999999999</v>
      </c>
      <c r="AV31" s="126" t="n">
        <v>7613.193011</v>
      </c>
      <c r="AZ31" s="126" t="n">
        <v>3450.4204</v>
      </c>
      <c r="BC31" s="126" t="n">
        <v>460.906182</v>
      </c>
      <c r="BE31" s="126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26" t="n">
        <v>28902.72</v>
      </c>
      <c r="S33" s="126" t="n">
        <v>6220.35</v>
      </c>
      <c r="T33" s="126" t="n">
        <v>5550</v>
      </c>
      <c r="U33" s="126" t="n">
        <v>17524.96</v>
      </c>
      <c r="V33" s="126" t="n">
        <v>39443.62</v>
      </c>
      <c r="W33" s="126" t="n">
        <v>5550</v>
      </c>
      <c r="X33" s="126" t="n">
        <v>5550</v>
      </c>
      <c r="Y33" s="126" t="n">
        <v>11350.63</v>
      </c>
      <c r="AA33" s="126" t="n">
        <v>1866.24</v>
      </c>
      <c r="AF33" s="126" t="n">
        <v>9704.450000000001</v>
      </c>
      <c r="AH33" s="126" t="n">
        <v>27084.68</v>
      </c>
      <c r="AI33" s="126" t="n">
        <v>16766.71</v>
      </c>
      <c r="AJ33" s="126" t="n">
        <v>29389.589999</v>
      </c>
      <c r="AK33" s="126" t="n">
        <v>25562.719999</v>
      </c>
      <c r="AL33" s="126" t="n">
        <v>6421.999326</v>
      </c>
      <c r="AM33" s="126" t="n">
        <v>646.000225</v>
      </c>
      <c r="AN33" s="126" t="n">
        <v>22827.97</v>
      </c>
      <c r="AO33" s="126" t="n">
        <v>4503.98</v>
      </c>
      <c r="AP33" s="126" t="n">
        <v>8553.719999999999</v>
      </c>
      <c r="AW33" s="126" t="n">
        <v>982.8</v>
      </c>
      <c r="BE33" s="126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26" t="n">
        <v>8641.32</v>
      </c>
      <c r="AI35" s="126" t="n">
        <v>814.95</v>
      </c>
      <c r="AJ35" s="126" t="n">
        <v>9268.799999999999</v>
      </c>
      <c r="AK35" s="126" t="n">
        <v>28370.3</v>
      </c>
      <c r="AL35" s="126" t="n">
        <v>13615.25</v>
      </c>
      <c r="AM35" s="126" t="n">
        <v>2226.14</v>
      </c>
      <c r="AN35" s="126" t="n">
        <v>20978.64</v>
      </c>
      <c r="AO35" s="126" t="n">
        <v>19983.6</v>
      </c>
      <c r="AP35" s="126" t="n">
        <v>6713.91</v>
      </c>
      <c r="AQ35" s="126" t="n">
        <v>3306</v>
      </c>
      <c r="BD35" s="126" t="n">
        <v>4240.58</v>
      </c>
      <c r="BE35" s="126" t="n">
        <v>2023.54</v>
      </c>
    </row>
    <row r="36">
      <c r="A36" s="4" t="inlineStr">
        <is>
          <t>PROJETOS</t>
        </is>
      </c>
      <c r="B36" s="126" t="n">
        <v>1877.05</v>
      </c>
      <c r="C36" s="126" t="n">
        <v>11788.53</v>
      </c>
      <c r="D36" s="126" t="n">
        <v>9911.469999999999</v>
      </c>
      <c r="E36" s="126" t="n">
        <v>27405</v>
      </c>
      <c r="F36" s="126" t="n">
        <v>30000</v>
      </c>
      <c r="G36" s="126" t="n">
        <v>2595</v>
      </c>
      <c r="H36" s="126" t="n">
        <v>27405</v>
      </c>
      <c r="I36" s="126" t="n">
        <v>2595</v>
      </c>
      <c r="O36" s="126" t="n">
        <v>152491.91</v>
      </c>
      <c r="P36" s="126" t="n">
        <v>125140.95</v>
      </c>
      <c r="Q36" s="126" t="n">
        <v>326043.62</v>
      </c>
      <c r="R36" s="126" t="n">
        <v>164914.3</v>
      </c>
      <c r="S36" s="126" t="n">
        <v>85250.64</v>
      </c>
      <c r="T36" s="126" t="n">
        <v>2939.9</v>
      </c>
      <c r="U36" s="126" t="n">
        <v>259290.11</v>
      </c>
      <c r="V36" s="126" t="n">
        <v>36.98</v>
      </c>
      <c r="W36" s="126" t="n">
        <v>30447.52</v>
      </c>
      <c r="Y36" s="126" t="n">
        <v>82453.39</v>
      </c>
      <c r="Z36" s="126" t="n">
        <v>102881.43</v>
      </c>
      <c r="AA36" s="126" t="n">
        <v>74685.67999999999</v>
      </c>
      <c r="AB36" s="126" t="n">
        <v>53850.38</v>
      </c>
      <c r="AC36" s="126" t="n">
        <v>24090.15</v>
      </c>
      <c r="AD36" s="126" t="n">
        <v>35275.5</v>
      </c>
      <c r="AE36" s="126" t="n">
        <v>73984.41</v>
      </c>
      <c r="AF36" s="126" t="n">
        <v>54894.51</v>
      </c>
      <c r="AG36" s="126" t="n">
        <v>83688.08</v>
      </c>
      <c r="AH36" s="126" t="n">
        <v>129838.79</v>
      </c>
      <c r="AI36" s="126" t="n">
        <v>7613.25</v>
      </c>
      <c r="AJ36" s="126" t="n">
        <v>1592.25</v>
      </c>
      <c r="AK36" s="126" t="n">
        <v>1005.84</v>
      </c>
      <c r="AL36" s="126" t="n">
        <v>79.41</v>
      </c>
      <c r="AM36" s="126" t="n">
        <v>6303.15</v>
      </c>
      <c r="AN36" s="126" t="n">
        <v>1967.1</v>
      </c>
      <c r="AO36" s="126" t="n">
        <v>1054.75</v>
      </c>
    </row>
    <row r="37">
      <c r="A37" s="4" t="inlineStr">
        <is>
          <t>REEMBOLSO MATERIAIS E SERVIÇOS</t>
        </is>
      </c>
      <c r="P37" s="126" t="n">
        <v>2980.76</v>
      </c>
      <c r="T37" s="126" t="n">
        <v>296496.77</v>
      </c>
      <c r="U37" s="126" t="n">
        <v>152560.4</v>
      </c>
      <c r="V37" s="126" t="n">
        <v>13557.83</v>
      </c>
      <c r="W37" s="126" t="n">
        <v>3844.04</v>
      </c>
      <c r="X37" s="126" t="n">
        <v>172860.34</v>
      </c>
      <c r="Y37" s="126" t="n">
        <v>4828.5</v>
      </c>
      <c r="Z37" s="126" t="n">
        <v>6213.2</v>
      </c>
      <c r="AA37" s="126" t="n">
        <v>19236.94</v>
      </c>
      <c r="AB37" s="126" t="n">
        <v>26489.41</v>
      </c>
      <c r="AC37" s="126" t="n">
        <v>48202.98</v>
      </c>
      <c r="AD37" s="126" t="n">
        <v>51261.44</v>
      </c>
      <c r="AE37" s="126" t="n">
        <v>49998.11</v>
      </c>
      <c r="AF37" s="126" t="n">
        <v>5052.62</v>
      </c>
    </row>
    <row r="38">
      <c r="A38" s="4" t="inlineStr">
        <is>
          <t>REVESTIMENTO DIVERSOS   FACHADA</t>
        </is>
      </c>
      <c r="AC38" s="126" t="n">
        <v>3000</v>
      </c>
      <c r="AD38" s="126" t="n">
        <v>4904.21</v>
      </c>
      <c r="AE38" s="126" t="n">
        <v>2800</v>
      </c>
      <c r="AO38" s="126" t="n">
        <v>9579.709999999999</v>
      </c>
      <c r="AP38" s="126" t="n">
        <v>5427.26</v>
      </c>
      <c r="AQ38" s="126" t="n">
        <v>2568.04</v>
      </c>
      <c r="BL38" s="126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26" t="n">
        <v>7919.302333</v>
      </c>
      <c r="AK41" s="126" t="n">
        <v>70931.88999900001</v>
      </c>
      <c r="AL41" s="126" t="n">
        <v>32198.53</v>
      </c>
      <c r="AM41" s="126" t="n">
        <v>66047.949999</v>
      </c>
      <c r="AN41" s="126" t="n">
        <v>37501.8</v>
      </c>
      <c r="AO41" s="126" t="n">
        <v>63429.659999</v>
      </c>
      <c r="AP41" s="126" t="n">
        <v>91946.83000099999</v>
      </c>
      <c r="BE41" s="126" t="n">
        <v>10990.960001</v>
      </c>
    </row>
    <row r="42">
      <c r="A42" s="4" t="inlineStr">
        <is>
          <t>SEGUROS</t>
        </is>
      </c>
      <c r="R42" s="126" t="n">
        <v>26212.54</v>
      </c>
      <c r="S42" s="126" t="n">
        <v>21466</v>
      </c>
      <c r="T42" s="126" t="n">
        <v>21250</v>
      </c>
      <c r="U42" s="126" t="n">
        <v>21250.06</v>
      </c>
      <c r="V42" s="126" t="n">
        <v>2021.46</v>
      </c>
    </row>
    <row r="43">
      <c r="A43" s="4" t="inlineStr">
        <is>
          <t>SERRALHERIA</t>
        </is>
      </c>
      <c r="AO43" s="126" t="n">
        <v>5500</v>
      </c>
    </row>
    <row r="44">
      <c r="A44" s="4" t="inlineStr">
        <is>
          <t>SERVIÇOS INICIAIS</t>
        </is>
      </c>
      <c r="O44" s="126" t="n">
        <v>187202.85</v>
      </c>
      <c r="P44" s="126" t="n">
        <v>233759.9</v>
      </c>
      <c r="Q44" s="126" t="n">
        <v>11100</v>
      </c>
      <c r="R44" s="126" t="n">
        <v>22548.94</v>
      </c>
      <c r="S44" s="126" t="n">
        <v>29528.407735</v>
      </c>
      <c r="T44" s="126" t="n">
        <v>2899.752265</v>
      </c>
      <c r="U44" s="126" t="n">
        <v>1500</v>
      </c>
      <c r="V44" s="126" t="n">
        <v>1500</v>
      </c>
      <c r="W44" s="126" t="n">
        <v>1500</v>
      </c>
      <c r="X44" s="126" t="n">
        <v>3228.72</v>
      </c>
      <c r="Y44" s="126" t="n">
        <v>71.28</v>
      </c>
      <c r="Z44" s="126" t="n">
        <v>1537.2</v>
      </c>
      <c r="AA44" s="126" t="n">
        <v>142.8</v>
      </c>
      <c r="AB44" s="126" t="n">
        <v>1500</v>
      </c>
      <c r="AC44" s="126" t="n">
        <v>1800</v>
      </c>
      <c r="AD44" s="126" t="n">
        <v>1800</v>
      </c>
      <c r="AE44" s="126" t="n">
        <v>1800</v>
      </c>
      <c r="AF44" s="126" t="n">
        <v>1800</v>
      </c>
      <c r="AG44" s="126" t="n">
        <v>1800</v>
      </c>
      <c r="AH44" s="126" t="n">
        <v>1800</v>
      </c>
      <c r="AI44" s="126" t="n">
        <v>1800</v>
      </c>
      <c r="AJ44" s="126" t="n">
        <v>1828.87909</v>
      </c>
      <c r="AK44" s="126" t="n">
        <v>4626.415359</v>
      </c>
      <c r="AL44" s="126" t="n">
        <v>1800.595238</v>
      </c>
      <c r="AM44" s="126" t="n">
        <v>1800</v>
      </c>
      <c r="AN44" s="126" t="n">
        <v>1800</v>
      </c>
      <c r="AO44" s="126" t="n">
        <v>8735.302616000001</v>
      </c>
      <c r="AP44" s="126" t="n">
        <v>24459.800154</v>
      </c>
      <c r="AQ44" s="126" t="n">
        <v>211.56</v>
      </c>
      <c r="BC44" s="126" t="n">
        <v>667.79723</v>
      </c>
    </row>
    <row r="45">
      <c r="A45" s="4" t="inlineStr">
        <is>
          <t>SERVIÇOS TERCEIRIZADOS</t>
        </is>
      </c>
      <c r="W45" s="126" t="n">
        <v>240</v>
      </c>
      <c r="AN45" s="126" t="n">
        <v>181.28</v>
      </c>
      <c r="AO45" s="126" t="n">
        <v>3.72</v>
      </c>
    </row>
    <row r="46">
      <c r="A46" s="4" t="inlineStr">
        <is>
          <t>TAXA DE ADMINISTRAÇÃO</t>
        </is>
      </c>
      <c r="J46" s="126" t="n">
        <v>15675.91</v>
      </c>
      <c r="O46" s="126" t="n">
        <v>200</v>
      </c>
      <c r="Q46" s="126" t="n">
        <v>148152.31</v>
      </c>
      <c r="R46" s="126" t="n">
        <v>49222.74</v>
      </c>
      <c r="S46" s="126" t="n">
        <v>60024.17</v>
      </c>
      <c r="T46" s="126" t="n">
        <v>141140.78</v>
      </c>
      <c r="U46" s="126" t="n">
        <v>122941.01</v>
      </c>
      <c r="V46" s="126" t="n">
        <v>50814.11</v>
      </c>
      <c r="W46" s="126" t="n">
        <v>154496.68</v>
      </c>
      <c r="X46" s="126" t="n">
        <v>65454.02</v>
      </c>
      <c r="Y46" s="126" t="n">
        <v>131068.65</v>
      </c>
      <c r="Z46" s="126" t="n">
        <v>142141.79</v>
      </c>
      <c r="AA46" s="126" t="n">
        <v>204940.64</v>
      </c>
      <c r="AB46" s="126" t="n">
        <v>212314.07</v>
      </c>
      <c r="AC46" s="126" t="n">
        <v>153383.08</v>
      </c>
      <c r="AD46" s="126" t="n">
        <v>162552.13</v>
      </c>
      <c r="AE46" s="126" t="n">
        <v>148137.86</v>
      </c>
      <c r="AF46" s="126" t="n">
        <v>112482.74</v>
      </c>
    </row>
    <row r="47">
      <c r="A47" s="4" t="inlineStr">
        <is>
          <t>TAXAS DIVERSAS</t>
        </is>
      </c>
      <c r="Q47" s="126" t="n">
        <v>262.55</v>
      </c>
      <c r="S47" s="126" t="n">
        <v>99.64</v>
      </c>
      <c r="T47" s="126" t="n">
        <v>99.64</v>
      </c>
      <c r="X47" s="126" t="n">
        <v>385.66</v>
      </c>
      <c r="AD47" s="126" t="n">
        <v>82.97</v>
      </c>
      <c r="AG47" s="126" t="n">
        <v>33097.94</v>
      </c>
      <c r="AK47" s="126" t="n">
        <v>11895.81</v>
      </c>
      <c r="AN47" s="126" t="n">
        <v>3420</v>
      </c>
    </row>
    <row r="48">
      <c r="A48" s="4" t="inlineStr">
        <is>
          <t>TERRAPLENAGEM</t>
        </is>
      </c>
      <c r="Q48" s="126" t="n">
        <v>40000</v>
      </c>
      <c r="R48" s="126" t="n">
        <v>209029.66</v>
      </c>
      <c r="S48" s="126" t="n">
        <v>725343.000001</v>
      </c>
      <c r="T48" s="126" t="n">
        <v>429843.8</v>
      </c>
      <c r="U48" s="126" t="n">
        <v>153567.17</v>
      </c>
      <c r="V48" s="126" t="n">
        <v>994.24</v>
      </c>
      <c r="W48" s="126" t="n">
        <v>31243</v>
      </c>
      <c r="X48" s="126" t="n">
        <v>359463.359999</v>
      </c>
      <c r="Y48" s="126" t="n">
        <v>26381.68</v>
      </c>
      <c r="Z48" s="126" t="n">
        <v>159.06</v>
      </c>
      <c r="AA48" s="126" t="n">
        <v>321918.24</v>
      </c>
      <c r="AB48" s="126" t="n">
        <v>1407.48</v>
      </c>
      <c r="AC48" s="126" t="n">
        <v>4172.538423</v>
      </c>
      <c r="AD48" s="126" t="n">
        <v>5301.040181</v>
      </c>
      <c r="AE48" s="126" t="n">
        <v>3180.626856</v>
      </c>
      <c r="AG48" s="126" t="n">
        <v>16033.8045</v>
      </c>
      <c r="AH48" s="126" t="n">
        <v>11145.578769</v>
      </c>
      <c r="AK48" s="126" t="n">
        <v>10506.16</v>
      </c>
      <c r="AL48" s="126" t="n">
        <v>660.3872</v>
      </c>
      <c r="AM48" s="126" t="n">
        <v>17495.34</v>
      </c>
      <c r="AP48" s="126" t="n">
        <v>3634.102946</v>
      </c>
    </row>
    <row r="49">
      <c r="A49" s="4" t="inlineStr">
        <is>
          <t>TRANSPORTES</t>
        </is>
      </c>
      <c r="P49" s="126" t="n">
        <v>4414.36</v>
      </c>
      <c r="Q49" s="126" t="n">
        <v>113.29</v>
      </c>
      <c r="R49" s="126" t="n">
        <v>4127.79</v>
      </c>
      <c r="S49" s="126" t="n">
        <v>3835.68</v>
      </c>
      <c r="T49" s="126" t="n">
        <v>1896.38</v>
      </c>
      <c r="U49" s="126" t="n">
        <v>3748.86</v>
      </c>
      <c r="V49" s="126" t="n">
        <v>1699.79</v>
      </c>
      <c r="W49" s="126" t="n">
        <v>9326.219999999999</v>
      </c>
      <c r="X49" s="126" t="n">
        <v>9590.33</v>
      </c>
      <c r="Y49" s="126" t="n">
        <v>2875.79</v>
      </c>
      <c r="Z49" s="126" t="n">
        <v>440.45</v>
      </c>
      <c r="AA49" s="126" t="n">
        <v>7744.89</v>
      </c>
      <c r="AB49" s="126" t="n">
        <v>311.47</v>
      </c>
      <c r="AC49" s="126" t="n">
        <v>1588.37</v>
      </c>
      <c r="AD49" s="126" t="n">
        <v>928.8099999999999</v>
      </c>
      <c r="AE49" s="126" t="n">
        <v>2489.76</v>
      </c>
      <c r="AF49" s="126" t="n">
        <v>17920.4</v>
      </c>
      <c r="AG49" s="126" t="n">
        <v>25229.86</v>
      </c>
      <c r="AH49" s="126" t="n">
        <v>10777.6676</v>
      </c>
      <c r="AI49" s="126" t="n">
        <v>15656.963384</v>
      </c>
      <c r="AJ49" s="126" t="n">
        <v>10975.703577</v>
      </c>
      <c r="AK49" s="126" t="n">
        <v>352.237532</v>
      </c>
      <c r="AL49" s="126" t="n">
        <v>9.283023</v>
      </c>
      <c r="AM49" s="126" t="n">
        <v>5812.22</v>
      </c>
      <c r="AN49" s="126" t="n">
        <v>41922.95</v>
      </c>
      <c r="AO49" s="126" t="n">
        <v>19111.026809</v>
      </c>
      <c r="AP49" s="126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PL'!F11</f>
        <v/>
      </c>
      <c r="K5" s="62">
        <f>'VALOR POR PL'!G11</f>
        <v/>
      </c>
      <c r="M5" s="129">
        <f>'CP RESUMO'!D5</f>
        <v/>
      </c>
      <c r="N5" s="130" t="n">
        <v>0</v>
      </c>
      <c r="O5" s="129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RESUMO'!E5</f>
        <v/>
      </c>
      <c r="N6" s="130">
        <f>MAX(0,M6-M5)</f>
        <v/>
      </c>
      <c r="O6" s="129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PL'!L11</f>
        <v/>
      </c>
      <c r="M7" s="129">
        <f>'CP RESUMO'!F5</f>
        <v/>
      </c>
      <c r="N7" s="130">
        <f>MAX(0,M7-M6)</f>
        <v/>
      </c>
      <c r="O7" s="129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RESUMO'!G5</f>
        <v/>
      </c>
      <c r="N8" s="130">
        <f>MAX(0,M8-M7)</f>
        <v/>
      </c>
      <c r="O8" s="129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RESUMO'!H5</f>
        <v/>
      </c>
      <c r="N9" s="130">
        <f>MAX(0,M9-M8)</f>
        <v/>
      </c>
      <c r="O9" s="129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RESUMO'!I5</f>
        <v/>
      </c>
      <c r="N10" s="130">
        <f>MAX(0,M10-M9)</f>
        <v/>
      </c>
      <c r="O10" s="129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RESUMO'!J5</f>
        <v/>
      </c>
      <c r="N11" s="130">
        <f>MAX(0,M11-M10)</f>
        <v/>
      </c>
      <c r="O11" s="129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RESUMO'!K5</f>
        <v/>
      </c>
      <c r="N12" s="130">
        <f>MAX(0,M12-M11)</f>
        <v/>
      </c>
      <c r="O12" s="129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PL'!I11</f>
        <v/>
      </c>
      <c r="M13" s="129">
        <f>'CP RESUMO'!L5</f>
        <v/>
      </c>
      <c r="N13" s="130">
        <f>MAX(0,M13-M12)</f>
        <v/>
      </c>
      <c r="O13" s="129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29">
        <f>'CP RESUMO'!M5</f>
        <v/>
      </c>
      <c r="N14" s="130">
        <f>MAX(0,M14-M13)</f>
        <v/>
      </c>
      <c r="O14" s="129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RESUMO'!N5</f>
        <v/>
      </c>
      <c r="N15" s="130">
        <f>MAX(0,M15-M14)</f>
        <v/>
      </c>
      <c r="O15" s="129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RESUMO'!O5</f>
        <v/>
      </c>
      <c r="N16" s="130">
        <f>MAX(0,M16-M15)</f>
        <v/>
      </c>
      <c r="O16" s="129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RESUMO'!P5</f>
        <v/>
      </c>
      <c r="N17" s="130">
        <f>MAX(0,M17-M16)</f>
        <v/>
      </c>
      <c r="O17" s="129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RESUMO'!Q5</f>
        <v/>
      </c>
      <c r="N18" s="130">
        <f>MAX(0,M18-M17)</f>
        <v/>
      </c>
      <c r="O18" s="129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RESUMO'!R5</f>
        <v/>
      </c>
      <c r="N19" s="130">
        <f>MAX(0,M19-M18)</f>
        <v/>
      </c>
      <c r="O19" s="129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RESUMO'!S5</f>
        <v/>
      </c>
      <c r="N20" s="130">
        <f>MAX(0,M20-M19)</f>
        <v/>
      </c>
      <c r="O20" s="129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RESUMO'!T5</f>
        <v/>
      </c>
      <c r="N21" s="130">
        <f>MAX(0,M21-M20)</f>
        <v/>
      </c>
      <c r="O21" s="129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RESUMO'!U5</f>
        <v/>
      </c>
      <c r="N22" s="130">
        <f>MAX(0,M22-M21)</f>
        <v/>
      </c>
      <c r="O22" s="129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RESUMO'!V5</f>
        <v/>
      </c>
      <c r="N23" s="130">
        <f>MAX(0,M23-M22)</f>
        <v/>
      </c>
      <c r="O23" s="129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RESUMO'!W5</f>
        <v/>
      </c>
      <c r="N24" s="130">
        <f>MAX(0,M24-M23)</f>
        <v/>
      </c>
      <c r="O24" s="129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RESUMO'!X5</f>
        <v/>
      </c>
      <c r="N25" s="130">
        <f>MAX(0,M25-M24)</f>
        <v/>
      </c>
      <c r="O25" s="129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2675</v>
      </c>
      <c r="M26" s="129">
        <f>'CP RESUMO'!Y5</f>
        <v/>
      </c>
      <c r="N26" s="130">
        <f>MAX(0,M26-M25)</f>
        <v/>
      </c>
      <c r="O26" s="129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2675</v>
      </c>
      <c r="M27" s="129">
        <f>'CP RESUMO'!Z5</f>
        <v/>
      </c>
      <c r="N27" s="130">
        <f>MAX(0,M27-M26)</f>
        <v/>
      </c>
      <c r="O27" s="129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2675</v>
      </c>
      <c r="M28" s="129">
        <f>'CP RESUMO'!AA5</f>
        <v/>
      </c>
      <c r="N28" s="130">
        <f>MAX(0,M28-M27)</f>
        <v/>
      </c>
      <c r="O28" s="129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2675</v>
      </c>
      <c r="M29" s="129">
        <f>'CP RESUMO'!AB5</f>
        <v/>
      </c>
      <c r="N29" s="130">
        <f>MAX(0,M29-M28)</f>
        <v/>
      </c>
      <c r="O29" s="129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2675</v>
      </c>
      <c r="M30" s="129">
        <f>'CP RESUMO'!AC5</f>
        <v/>
      </c>
      <c r="N30" s="130">
        <f>MAX(0,M30-M29)</f>
        <v/>
      </c>
      <c r="O30" s="129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2675</v>
      </c>
      <c r="M31" s="129">
        <f>'CP RESUMO'!AD5</f>
        <v/>
      </c>
      <c r="N31" s="130">
        <f>MAX(0,M31-M30)</f>
        <v/>
      </c>
      <c r="O31" s="129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2675</v>
      </c>
      <c r="M32" s="129">
        <f>'CP RESUMO'!AE5</f>
        <v/>
      </c>
      <c r="N32" s="130">
        <f>MAX(0,M32-M31)</f>
        <v/>
      </c>
      <c r="O32" s="129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2675</v>
      </c>
      <c r="M33" s="129">
        <f>'CP RESUMO'!AF5</f>
        <v/>
      </c>
      <c r="N33" s="130">
        <f>MAX(0,M33-M32)</f>
        <v/>
      </c>
      <c r="O33" s="129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2675</v>
      </c>
      <c r="M34" s="129">
        <f>'CP RESUMO'!AG5</f>
        <v/>
      </c>
      <c r="N34" s="130">
        <f>MAX(0,M34-M33)</f>
        <v/>
      </c>
      <c r="O34" s="129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2675</v>
      </c>
      <c r="M35" s="129">
        <f>'CP RESUMO'!AH5</f>
        <v/>
      </c>
      <c r="N35" s="130">
        <f>MAX(0,M35-M34)</f>
        <v/>
      </c>
      <c r="O35" s="129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2675</v>
      </c>
      <c r="M36" s="129">
        <f>'CP RESUMO'!AI5</f>
        <v/>
      </c>
      <c r="N36" s="130">
        <f>MAX(0,M36-M35)</f>
        <v/>
      </c>
      <c r="O36" s="129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2675</v>
      </c>
      <c r="M37" s="129">
        <f>'CP RESUMO'!AJ5</f>
        <v/>
      </c>
      <c r="N37" s="130">
        <f>MAX(0,M37-M36)</f>
        <v/>
      </c>
      <c r="O37" s="129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2675</v>
      </c>
      <c r="M38" s="129">
        <f>'CP RESUMO'!AK5</f>
        <v/>
      </c>
      <c r="N38" s="130">
        <f>MAX(0,M38-M37)</f>
        <v/>
      </c>
      <c r="O38" s="129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2675</v>
      </c>
      <c r="M39" s="129">
        <f>'CP RESUMO'!AL5</f>
        <v/>
      </c>
      <c r="N39" s="130">
        <f>MAX(0,M39-M38)</f>
        <v/>
      </c>
      <c r="O39" s="129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2675</v>
      </c>
      <c r="M40" s="129">
        <f>'CP RESUMO'!AM5</f>
        <v/>
      </c>
      <c r="N40" s="130">
        <f>MAX(0,M40-M39)</f>
        <v/>
      </c>
      <c r="O40" s="129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2675</v>
      </c>
      <c r="M41" s="129">
        <f>'CP RESUMO'!AN5</f>
        <v/>
      </c>
      <c r="N41" s="130">
        <f>MAX(0,M41-M40)</f>
        <v/>
      </c>
      <c r="O41" s="129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2675</v>
      </c>
      <c r="M42" s="129">
        <f>'CP RESUMO'!AO5</f>
        <v/>
      </c>
      <c r="N42" s="130">
        <f>MAX(0,M42-M41)</f>
        <v/>
      </c>
      <c r="O42" s="129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RESUMO'!AP5</f>
        <v/>
      </c>
      <c r="N43" s="130">
        <f>MAX(0,M43-M42)</f>
        <v/>
      </c>
      <c r="O43" s="129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RESUMO'!AQ5</f>
        <v/>
      </c>
      <c r="N44" s="130">
        <f>MAX(0,M44-M43)</f>
        <v/>
      </c>
      <c r="O44" s="129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RESUMO'!AR5</f>
        <v/>
      </c>
      <c r="N45" s="130">
        <f>MAX(0,M45-M44)</f>
        <v/>
      </c>
      <c r="O45" s="129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RESUMO'!AS5</f>
        <v/>
      </c>
      <c r="N46" s="130">
        <f>MAX(0,M46-M45)</f>
        <v/>
      </c>
      <c r="O46" s="129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RESUMO'!AT5</f>
        <v/>
      </c>
      <c r="N47" s="130">
        <f>MAX(0,M47-M46)</f>
        <v/>
      </c>
      <c r="O47" s="129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RESUMO'!AU5</f>
        <v/>
      </c>
      <c r="N48" s="130">
        <f>MAX(0,M48-M47)</f>
        <v/>
      </c>
      <c r="O48" s="129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RESUMO'!AV5</f>
        <v/>
      </c>
      <c r="N49" s="130">
        <f>MAX(0,M49-M48)</f>
        <v/>
      </c>
      <c r="O49" s="129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RESUMO'!AW5</f>
        <v/>
      </c>
      <c r="N50" s="130">
        <f>MAX(0,M50-M49)</f>
        <v/>
      </c>
      <c r="O50" s="129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RESUMO'!AX5</f>
        <v/>
      </c>
      <c r="N51" s="130">
        <f>MAX(0,M51-M50)</f>
        <v/>
      </c>
      <c r="O51" s="129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RESUMO'!AY5</f>
        <v/>
      </c>
      <c r="N52" s="130">
        <f>MAX(0,M52-M51)</f>
        <v/>
      </c>
      <c r="O52" s="129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RESUMO'!AZ5</f>
        <v/>
      </c>
      <c r="N53" s="130">
        <f>MAX(0,M53-M52)</f>
        <v/>
      </c>
      <c r="O53" s="129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RESUMO'!BA5</f>
        <v/>
      </c>
      <c r="N54" s="130">
        <f>MAX(0,M54-M53)</f>
        <v/>
      </c>
      <c r="O54" s="129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RESUMO'!BB5</f>
        <v/>
      </c>
      <c r="N55" s="130">
        <f>MAX(0,M55-M54)</f>
        <v/>
      </c>
      <c r="O55" s="129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RESUMO'!BC5</f>
        <v/>
      </c>
      <c r="N56" s="130">
        <f>MAX(0,M56-M55)</f>
        <v/>
      </c>
      <c r="O56" s="129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RESUMO'!BD5</f>
        <v/>
      </c>
      <c r="N57" s="130">
        <f>MAX(0,M57-M56)</f>
        <v/>
      </c>
      <c r="O57" s="129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RESUMO'!BE5</f>
        <v/>
      </c>
      <c r="N58" s="130">
        <f>MAX(0,M58-M57)</f>
        <v/>
      </c>
      <c r="O58" s="129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RESUMO'!BF5</f>
        <v/>
      </c>
      <c r="N59" s="130">
        <f>MAX(0,M59-M58)</f>
        <v/>
      </c>
      <c r="O59" s="129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RESUMO'!BG5</f>
        <v/>
      </c>
      <c r="N60" s="130">
        <f>MAX(0,M60-M59)</f>
        <v/>
      </c>
      <c r="O60" s="129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RESUMO'!BH5</f>
        <v/>
      </c>
      <c r="N61" s="130">
        <f>MAX(0,M61-M60)</f>
        <v/>
      </c>
      <c r="O61" s="129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RESUMO'!BI5</f>
        <v/>
      </c>
      <c r="N62" s="130">
        <f>MAX(0,M62-M61)</f>
        <v/>
      </c>
      <c r="O62" s="129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RESUMO'!BJ5</f>
        <v/>
      </c>
      <c r="N63" s="130">
        <f>MAX(0,M63-M62)</f>
        <v/>
      </c>
      <c r="O63" s="129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RESUMO'!BK5</f>
        <v/>
      </c>
      <c r="N64" s="130">
        <f>MAX(0,M64-M63)</f>
        <v/>
      </c>
      <c r="O64" s="129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RESUMO'!BL5</f>
        <v/>
      </c>
      <c r="N65" s="130">
        <f>MAX(0,M65-M64)</f>
        <v/>
      </c>
      <c r="O65" s="129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RESUMO'!BM5</f>
        <v/>
      </c>
      <c r="N66" s="130">
        <f>MAX(0,M66-M65)</f>
        <v/>
      </c>
      <c r="O66" s="129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RESUMO'!BN5</f>
        <v/>
      </c>
      <c r="N67" s="130">
        <f>MAX(0,M67-M66)</f>
        <v/>
      </c>
      <c r="O67" s="129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RESUMO'!BO5</f>
        <v/>
      </c>
      <c r="N68" s="130">
        <f>MAX(0,M68-M67)</f>
        <v/>
      </c>
      <c r="O68" s="129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RESUMO'!BP5</f>
        <v/>
      </c>
      <c r="N69" s="130">
        <f>MAX(0,M69-M68)</f>
        <v/>
      </c>
      <c r="O69" s="129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RESUMO'!BQ5</f>
        <v/>
      </c>
      <c r="N70" s="130">
        <f>MAX(0,M70-M69)</f>
        <v/>
      </c>
      <c r="O70" s="129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RESUMO'!BR5</f>
        <v/>
      </c>
      <c r="N71" s="130">
        <f>MAX(0,M71-M70)</f>
        <v/>
      </c>
      <c r="O71" s="129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RESUMO'!BS5</f>
        <v/>
      </c>
      <c r="N72" s="130">
        <f>MAX(0,M72-M71)</f>
        <v/>
      </c>
      <c r="O72" s="129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RESUMO'!BT5</f>
        <v/>
      </c>
      <c r="N73" s="130">
        <f>MAX(0,M73-M72)</f>
        <v/>
      </c>
      <c r="O73" s="129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RESUMO'!BU5</f>
        <v/>
      </c>
      <c r="N74" s="130">
        <f>MAX(0,M74-M73)</f>
        <v/>
      </c>
      <c r="O74" s="129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RESUMO'!BV5</f>
        <v/>
      </c>
      <c r="N75" s="130">
        <f>MAX(0,M75-M74)</f>
        <v/>
      </c>
      <c r="O75" s="129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RESUMO'!BW5</f>
        <v/>
      </c>
      <c r="N76" s="130">
        <f>MAX(0,M76-M75)</f>
        <v/>
      </c>
      <c r="O76" s="129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PL'!F48</f>
        <v/>
      </c>
      <c r="K5" s="62">
        <f>'VALOR POR PL'!G48</f>
        <v/>
      </c>
      <c r="M5" s="129">
        <f>'CP RESUMO'!D42</f>
        <v/>
      </c>
      <c r="N5" s="130" t="n">
        <v>0</v>
      </c>
      <c r="O5" s="129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RESUMO'!E42</f>
        <v/>
      </c>
      <c r="N6" s="130">
        <f>MAX(0,M6-M5)</f>
        <v/>
      </c>
      <c r="O6" s="129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PL'!L48</f>
        <v/>
      </c>
      <c r="M7" s="129">
        <f>'CP RESUMO'!F42</f>
        <v/>
      </c>
      <c r="N7" s="130">
        <f>MAX(0,M7-M6)</f>
        <v/>
      </c>
      <c r="O7" s="129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RESUMO'!G42</f>
        <v/>
      </c>
      <c r="N8" s="130">
        <f>MAX(0,M8-M7)</f>
        <v/>
      </c>
      <c r="O8" s="129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RESUMO'!H42</f>
        <v/>
      </c>
      <c r="N9" s="130">
        <f>MAX(0,M9-M8)</f>
        <v/>
      </c>
      <c r="O9" s="129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RESUMO'!I42</f>
        <v/>
      </c>
      <c r="N10" s="130">
        <f>MAX(0,M10-M9)</f>
        <v/>
      </c>
      <c r="O10" s="129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RESUMO'!J42</f>
        <v/>
      </c>
      <c r="N11" s="130">
        <f>MAX(0,M11-M10)</f>
        <v/>
      </c>
      <c r="O11" s="129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RESUMO'!K42</f>
        <v/>
      </c>
      <c r="N12" s="130">
        <f>MAX(0,M12-M11)</f>
        <v/>
      </c>
      <c r="O12" s="129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PL'!I48</f>
        <v/>
      </c>
      <c r="M13" s="129">
        <f>'CP RESUMO'!L42</f>
        <v/>
      </c>
      <c r="N13" s="130">
        <f>MAX(0,M13-M12)</f>
        <v/>
      </c>
      <c r="O13" s="129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29">
        <f>'CP RESUMO'!M42</f>
        <v/>
      </c>
      <c r="N14" s="130">
        <f>MAX(0,M14-M13)</f>
        <v/>
      </c>
      <c r="O14" s="129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RESUMO'!N42</f>
        <v/>
      </c>
      <c r="N15" s="130">
        <f>MAX(0,M15-M14)</f>
        <v/>
      </c>
      <c r="O15" s="129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RESUMO'!O42</f>
        <v/>
      </c>
      <c r="N16" s="130">
        <f>MAX(0,M16-M15)</f>
        <v/>
      </c>
      <c r="O16" s="129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RESUMO'!P42</f>
        <v/>
      </c>
      <c r="N17" s="130">
        <f>MAX(0,M17-M16)</f>
        <v/>
      </c>
      <c r="O17" s="129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RESUMO'!Q42</f>
        <v/>
      </c>
      <c r="N18" s="130">
        <f>MAX(0,M18-M17)</f>
        <v/>
      </c>
      <c r="O18" s="129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RESUMO'!R42</f>
        <v/>
      </c>
      <c r="N19" s="130">
        <f>MAX(0,M19-M18)</f>
        <v/>
      </c>
      <c r="O19" s="129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RESUMO'!S42</f>
        <v/>
      </c>
      <c r="N20" s="130">
        <f>MAX(0,M20-M19)</f>
        <v/>
      </c>
      <c r="O20" s="129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RESUMO'!T42</f>
        <v/>
      </c>
      <c r="N21" s="130">
        <f>MAX(0,M21-M20)</f>
        <v/>
      </c>
      <c r="O21" s="129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RESUMO'!U42</f>
        <v/>
      </c>
      <c r="N22" s="130">
        <f>MAX(0,M22-M21)</f>
        <v/>
      </c>
      <c r="O22" s="129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RESUMO'!V42</f>
        <v/>
      </c>
      <c r="N23" s="130">
        <f>MAX(0,M23-M22)</f>
        <v/>
      </c>
      <c r="O23" s="129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Somente o incorrido no ERP: a projeção (VALOR POR PL!L48) é o próprio incorrido, sem previsão futura.</t>
        </is>
      </c>
      <c r="M24" s="129">
        <f>'CP RESUMO'!W42</f>
        <v/>
      </c>
      <c r="N24" s="130">
        <f>MAX(0,M24-M23)</f>
        <v/>
      </c>
      <c r="O24" s="129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RESUMO'!X42</f>
        <v/>
      </c>
      <c r="N25" s="130">
        <f>MAX(0,M25-M24)</f>
        <v/>
      </c>
      <c r="O25" s="129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RESUMO'!Y42</f>
        <v/>
      </c>
      <c r="N26" s="130">
        <f>MAX(0,M26-M25)</f>
        <v/>
      </c>
      <c r="O26" s="129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RESUMO'!Z42</f>
        <v/>
      </c>
      <c r="N27" s="130">
        <f>MAX(0,M27-M26)</f>
        <v/>
      </c>
      <c r="O27" s="129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RESUMO'!AA42</f>
        <v/>
      </c>
      <c r="N28" s="130">
        <f>MAX(0,M28-M27)</f>
        <v/>
      </c>
      <c r="O28" s="129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RESUMO'!AB42</f>
        <v/>
      </c>
      <c r="N29" s="130">
        <f>MAX(0,M29-M28)</f>
        <v/>
      </c>
      <c r="O29" s="129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RESUMO'!AC42</f>
        <v/>
      </c>
      <c r="N30" s="130">
        <f>MAX(0,M30-M29)</f>
        <v/>
      </c>
      <c r="O30" s="129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RESUMO'!AD42</f>
        <v/>
      </c>
      <c r="N31" s="130">
        <f>MAX(0,M31-M30)</f>
        <v/>
      </c>
      <c r="O31" s="129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RESUMO'!AE42</f>
        <v/>
      </c>
      <c r="N32" s="130">
        <f>MAX(0,M32-M31)</f>
        <v/>
      </c>
      <c r="O32" s="129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RESUMO'!AF42</f>
        <v/>
      </c>
      <c r="N33" s="130">
        <f>MAX(0,M33-M32)</f>
        <v/>
      </c>
      <c r="O33" s="129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RESUMO'!AG42</f>
        <v/>
      </c>
      <c r="N34" s="130">
        <f>MAX(0,M34-M33)</f>
        <v/>
      </c>
      <c r="O34" s="129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RESUMO'!AH42</f>
        <v/>
      </c>
      <c r="N35" s="130">
        <f>MAX(0,M35-M34)</f>
        <v/>
      </c>
      <c r="O35" s="129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RESUMO'!AI42</f>
        <v/>
      </c>
      <c r="N36" s="130">
        <f>MAX(0,M36-M35)</f>
        <v/>
      </c>
      <c r="O36" s="129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RESUMO'!AJ42</f>
        <v/>
      </c>
      <c r="N37" s="130">
        <f>MAX(0,M37-M36)</f>
        <v/>
      </c>
      <c r="O37" s="129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RESUMO'!AK42</f>
        <v/>
      </c>
      <c r="N38" s="130">
        <f>MAX(0,M38-M37)</f>
        <v/>
      </c>
      <c r="O38" s="129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RESUMO'!AL42</f>
        <v/>
      </c>
      <c r="N39" s="130">
        <f>MAX(0,M39-M38)</f>
        <v/>
      </c>
      <c r="O39" s="129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RESUMO'!AM42</f>
        <v/>
      </c>
      <c r="N40" s="130">
        <f>MAX(0,M40-M39)</f>
        <v/>
      </c>
      <c r="O40" s="129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RESUMO'!AN42</f>
        <v/>
      </c>
      <c r="N41" s="130">
        <f>MAX(0,M41-M40)</f>
        <v/>
      </c>
      <c r="O41" s="129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RESUMO'!AO42</f>
        <v/>
      </c>
      <c r="N42" s="130">
        <f>MAX(0,M42-M41)</f>
        <v/>
      </c>
      <c r="O42" s="129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RESUMO'!AP42</f>
        <v/>
      </c>
      <c r="N43" s="130">
        <f>MAX(0,M43-M42)</f>
        <v/>
      </c>
      <c r="O43" s="129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RESUMO'!AQ42</f>
        <v/>
      </c>
      <c r="N44" s="130">
        <f>MAX(0,M44-M43)</f>
        <v/>
      </c>
      <c r="O44" s="129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RESUMO'!AR42</f>
        <v/>
      </c>
      <c r="N45" s="130">
        <f>MAX(0,M45-M44)</f>
        <v/>
      </c>
      <c r="O45" s="129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RESUMO'!AS42</f>
        <v/>
      </c>
      <c r="N46" s="130">
        <f>MAX(0,M46-M45)</f>
        <v/>
      </c>
      <c r="O46" s="129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RESUMO'!AT42</f>
        <v/>
      </c>
      <c r="N47" s="130">
        <f>MAX(0,M47-M46)</f>
        <v/>
      </c>
      <c r="O47" s="129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RESUMO'!AU42</f>
        <v/>
      </c>
      <c r="N48" s="130">
        <f>MAX(0,M48-M47)</f>
        <v/>
      </c>
      <c r="O48" s="129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RESUMO'!AV42</f>
        <v/>
      </c>
      <c r="N49" s="130">
        <f>MAX(0,M49-M48)</f>
        <v/>
      </c>
      <c r="O49" s="129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RESUMO'!AW42</f>
        <v/>
      </c>
      <c r="N50" s="130">
        <f>MAX(0,M50-M49)</f>
        <v/>
      </c>
      <c r="O50" s="129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RESUMO'!AX42</f>
        <v/>
      </c>
      <c r="N51" s="130">
        <f>MAX(0,M51-M50)</f>
        <v/>
      </c>
      <c r="O51" s="129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RESUMO'!AY42</f>
        <v/>
      </c>
      <c r="N52" s="130">
        <f>MAX(0,M52-M51)</f>
        <v/>
      </c>
      <c r="O52" s="129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RESUMO'!AZ42</f>
        <v/>
      </c>
      <c r="N53" s="130">
        <f>MAX(0,M53-M52)</f>
        <v/>
      </c>
      <c r="O53" s="129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RESUMO'!BA42</f>
        <v/>
      </c>
      <c r="N54" s="130">
        <f>MAX(0,M54-M53)</f>
        <v/>
      </c>
      <c r="O54" s="129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RESUMO'!BB42</f>
        <v/>
      </c>
      <c r="N55" s="130">
        <f>MAX(0,M55-M54)</f>
        <v/>
      </c>
      <c r="O55" s="129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RESUMO'!BC42</f>
        <v/>
      </c>
      <c r="N56" s="130">
        <f>MAX(0,M56-M55)</f>
        <v/>
      </c>
      <c r="O56" s="129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RESUMO'!BD42</f>
        <v/>
      </c>
      <c r="N57" s="130">
        <f>MAX(0,M57-M56)</f>
        <v/>
      </c>
      <c r="O57" s="129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RESUMO'!BE42</f>
        <v/>
      </c>
      <c r="N58" s="130">
        <f>MAX(0,M58-M57)</f>
        <v/>
      </c>
      <c r="O58" s="129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RESUMO'!BF42</f>
        <v/>
      </c>
      <c r="N59" s="130">
        <f>MAX(0,M59-M58)</f>
        <v/>
      </c>
      <c r="O59" s="129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RESUMO'!BG42</f>
        <v/>
      </c>
      <c r="N60" s="130">
        <f>MAX(0,M60-M59)</f>
        <v/>
      </c>
      <c r="O60" s="129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RESUMO'!BH42</f>
        <v/>
      </c>
      <c r="N61" s="130">
        <f>MAX(0,M61-M60)</f>
        <v/>
      </c>
      <c r="O61" s="129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RESUMO'!BI42</f>
        <v/>
      </c>
      <c r="N62" s="130">
        <f>MAX(0,M62-M61)</f>
        <v/>
      </c>
      <c r="O62" s="129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RESUMO'!BJ42</f>
        <v/>
      </c>
      <c r="N63" s="130">
        <f>MAX(0,M63-M62)</f>
        <v/>
      </c>
      <c r="O63" s="129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RESUMO'!BK42</f>
        <v/>
      </c>
      <c r="N64" s="130">
        <f>MAX(0,M64-M63)</f>
        <v/>
      </c>
      <c r="O64" s="129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RESUMO'!BL42</f>
        <v/>
      </c>
      <c r="N65" s="130">
        <f>MAX(0,M65-M64)</f>
        <v/>
      </c>
      <c r="O65" s="129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RESUMO'!BM42</f>
        <v/>
      </c>
      <c r="N66" s="130">
        <f>MAX(0,M66-M65)</f>
        <v/>
      </c>
      <c r="O66" s="129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RESUMO'!BN42</f>
        <v/>
      </c>
      <c r="N67" s="130">
        <f>MAX(0,M67-M66)</f>
        <v/>
      </c>
      <c r="O67" s="129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RESUMO'!BO42</f>
        <v/>
      </c>
      <c r="N68" s="130">
        <f>MAX(0,M68-M67)</f>
        <v/>
      </c>
      <c r="O68" s="129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RESUMO'!BP42</f>
        <v/>
      </c>
      <c r="N69" s="130">
        <f>MAX(0,M69-M68)</f>
        <v/>
      </c>
      <c r="O69" s="129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RESUMO'!BQ42</f>
        <v/>
      </c>
      <c r="N70" s="130">
        <f>MAX(0,M70-M69)</f>
        <v/>
      </c>
      <c r="O70" s="129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RESUMO'!BR42</f>
        <v/>
      </c>
      <c r="N71" s="130">
        <f>MAX(0,M71-M70)</f>
        <v/>
      </c>
      <c r="O71" s="129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RESUMO'!BS42</f>
        <v/>
      </c>
      <c r="N72" s="130">
        <f>MAX(0,M72-M71)</f>
        <v/>
      </c>
      <c r="O72" s="129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RESUMO'!BT42</f>
        <v/>
      </c>
      <c r="N73" s="130">
        <f>MAX(0,M73-M72)</f>
        <v/>
      </c>
      <c r="O73" s="129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RESUMO'!BU42</f>
        <v/>
      </c>
      <c r="N74" s="130">
        <f>MAX(0,M74-M73)</f>
        <v/>
      </c>
      <c r="O74" s="129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RESUMO'!BV42</f>
        <v/>
      </c>
      <c r="N75" s="130">
        <f>MAX(0,M75-M74)</f>
        <v/>
      </c>
      <c r="O75" s="129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RESUMO'!BW42</f>
        <v/>
      </c>
      <c r="N76" s="130">
        <f>MAX(0,M76-M75)</f>
        <v/>
      </c>
      <c r="O76" s="129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PL'!F12</f>
        <v/>
      </c>
      <c r="K5" s="62">
        <f>'VALOR POR PL'!G12</f>
        <v/>
      </c>
      <c r="M5" s="129">
        <f>'CP RESUMO'!D6</f>
        <v/>
      </c>
      <c r="N5" s="130" t="n">
        <v>0</v>
      </c>
      <c r="O5" s="129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RESUMO'!E6</f>
        <v/>
      </c>
      <c r="N6" s="130">
        <f>MAX(0,M6-M5)</f>
        <v/>
      </c>
      <c r="O6" s="129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PL'!L12</f>
        <v/>
      </c>
      <c r="M7" s="129">
        <f>'CP RESUMO'!F6</f>
        <v/>
      </c>
      <c r="N7" s="130">
        <f>MAX(0,M7-M6)</f>
        <v/>
      </c>
      <c r="O7" s="129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RESUMO'!G6</f>
        <v/>
      </c>
      <c r="N8" s="130">
        <f>MAX(0,M8-M7)</f>
        <v/>
      </c>
      <c r="O8" s="129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RESUMO'!H6</f>
        <v/>
      </c>
      <c r="N9" s="130">
        <f>MAX(0,M9-M8)</f>
        <v/>
      </c>
      <c r="O9" s="129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RESUMO'!I6</f>
        <v/>
      </c>
      <c r="N10" s="130">
        <f>MAX(0,M10-M9)</f>
        <v/>
      </c>
      <c r="O10" s="129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RESUMO'!J6</f>
        <v/>
      </c>
      <c r="N11" s="130">
        <f>MAX(0,M11-M10)</f>
        <v/>
      </c>
      <c r="O11" s="129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RESUMO'!K6</f>
        <v/>
      </c>
      <c r="N12" s="130">
        <f>MAX(0,M12-M11)</f>
        <v/>
      </c>
      <c r="O12" s="129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PL'!I12</f>
        <v/>
      </c>
      <c r="M13" s="129">
        <f>'CP RESUMO'!L6</f>
        <v/>
      </c>
      <c r="N13" s="130">
        <f>MAX(0,M13-M12)</f>
        <v/>
      </c>
      <c r="O13" s="129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29">
        <f>'CP RESUMO'!M6</f>
        <v/>
      </c>
      <c r="N14" s="130">
        <f>MAX(0,M14-M13)</f>
        <v/>
      </c>
      <c r="O14" s="129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RESUMO'!N6</f>
        <v/>
      </c>
      <c r="N15" s="130">
        <f>MAX(0,M15-M14)</f>
        <v/>
      </c>
      <c r="O15" s="129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RESUMO'!O6</f>
        <v/>
      </c>
      <c r="N16" s="130">
        <f>MAX(0,M16-M15)</f>
        <v/>
      </c>
      <c r="O16" s="129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RESUMO'!P6</f>
        <v/>
      </c>
      <c r="N17" s="130">
        <f>MAX(0,M17-M16)</f>
        <v/>
      </c>
      <c r="O17" s="129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RESUMO'!Q6</f>
        <v/>
      </c>
      <c r="N18" s="130">
        <f>MAX(0,M18-M17)</f>
        <v/>
      </c>
      <c r="O18" s="129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RESUMO'!R6</f>
        <v/>
      </c>
      <c r="N19" s="130">
        <f>MAX(0,M19-M18)</f>
        <v/>
      </c>
      <c r="O19" s="129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RESUMO'!S6</f>
        <v/>
      </c>
      <c r="N20" s="130">
        <f>MAX(0,M20-M19)</f>
        <v/>
      </c>
      <c r="O20" s="129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RESUMO'!T6</f>
        <v/>
      </c>
      <c r="N21" s="130">
        <f>MAX(0,M21-M20)</f>
        <v/>
      </c>
      <c r="O21" s="129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RESUMO'!U6</f>
        <v/>
      </c>
      <c r="N22" s="130">
        <f>MAX(0,M22-M21)</f>
        <v/>
      </c>
      <c r="O22" s="129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RESUMO'!V6</f>
        <v/>
      </c>
      <c r="N23" s="130">
        <f>MAX(0,M23-M22)</f>
        <v/>
      </c>
      <c r="O23" s="129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orçamento reajustado pelo INCC do corte; saldo em curva linear até dez/2028 (premissa dos indiretos). Confirmar.</t>
        </is>
      </c>
      <c r="M24" s="129">
        <f>'CP RESUMO'!W6</f>
        <v/>
      </c>
      <c r="N24" s="130">
        <f>MAX(0,M24-M23)</f>
        <v/>
      </c>
      <c r="O24" s="129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RESUMO'!X6</f>
        <v/>
      </c>
      <c r="N25" s="130">
        <f>MAX(0,M25-M24)</f>
        <v/>
      </c>
      <c r="O25" s="129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1510.31</v>
      </c>
      <c r="M26" s="129">
        <f>'CP RESUMO'!Y6</f>
        <v/>
      </c>
      <c r="N26" s="130">
        <f>MAX(0,M26-M25)</f>
        <v/>
      </c>
      <c r="O26" s="129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1510.31</v>
      </c>
      <c r="M27" s="129">
        <f>'CP RESUMO'!Z6</f>
        <v/>
      </c>
      <c r="N27" s="130">
        <f>MAX(0,M27-M26)</f>
        <v/>
      </c>
      <c r="O27" s="129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1510.31</v>
      </c>
      <c r="M28" s="129">
        <f>'CP RESUMO'!AA6</f>
        <v/>
      </c>
      <c r="N28" s="130">
        <f>MAX(0,M28-M27)</f>
        <v/>
      </c>
      <c r="O28" s="129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1510.31</v>
      </c>
      <c r="M29" s="129">
        <f>'CP RESUMO'!AB6</f>
        <v/>
      </c>
      <c r="N29" s="130">
        <f>MAX(0,M29-M28)</f>
        <v/>
      </c>
      <c r="O29" s="129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1510.31</v>
      </c>
      <c r="M30" s="129">
        <f>'CP RESUMO'!AC6</f>
        <v/>
      </c>
      <c r="N30" s="130">
        <f>MAX(0,M30-M29)</f>
        <v/>
      </c>
      <c r="O30" s="129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1510.31</v>
      </c>
      <c r="M31" s="129">
        <f>'CP RESUMO'!AD6</f>
        <v/>
      </c>
      <c r="N31" s="130">
        <f>MAX(0,M31-M30)</f>
        <v/>
      </c>
      <c r="O31" s="129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1510.31</v>
      </c>
      <c r="M32" s="129">
        <f>'CP RESUMO'!AE6</f>
        <v/>
      </c>
      <c r="N32" s="130">
        <f>MAX(0,M32-M31)</f>
        <v/>
      </c>
      <c r="O32" s="129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1510.31</v>
      </c>
      <c r="M33" s="129">
        <f>'CP RESUMO'!AF6</f>
        <v/>
      </c>
      <c r="N33" s="130">
        <f>MAX(0,M33-M32)</f>
        <v/>
      </c>
      <c r="O33" s="129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1510.31</v>
      </c>
      <c r="M34" s="129">
        <f>'CP RESUMO'!AG6</f>
        <v/>
      </c>
      <c r="N34" s="130">
        <f>MAX(0,M34-M33)</f>
        <v/>
      </c>
      <c r="O34" s="129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1510.31</v>
      </c>
      <c r="M35" s="129">
        <f>'CP RESUMO'!AH6</f>
        <v/>
      </c>
      <c r="N35" s="130">
        <f>MAX(0,M35-M34)</f>
        <v/>
      </c>
      <c r="O35" s="129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1510.31</v>
      </c>
      <c r="M36" s="129">
        <f>'CP RESUMO'!AI6</f>
        <v/>
      </c>
      <c r="N36" s="130">
        <f>MAX(0,M36-M35)</f>
        <v/>
      </c>
      <c r="O36" s="129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1510.31</v>
      </c>
      <c r="M37" s="129">
        <f>'CP RESUMO'!AJ6</f>
        <v/>
      </c>
      <c r="N37" s="130">
        <f>MAX(0,M37-M36)</f>
        <v/>
      </c>
      <c r="O37" s="129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1510.31</v>
      </c>
      <c r="M38" s="129">
        <f>'CP RESUMO'!AK6</f>
        <v/>
      </c>
      <c r="N38" s="130">
        <f>MAX(0,M38-M37)</f>
        <v/>
      </c>
      <c r="O38" s="129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1510.31</v>
      </c>
      <c r="M39" s="129">
        <f>'CP RESUMO'!AL6</f>
        <v/>
      </c>
      <c r="N39" s="130">
        <f>MAX(0,M39-M38)</f>
        <v/>
      </c>
      <c r="O39" s="129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1510.31</v>
      </c>
      <c r="M40" s="129">
        <f>'CP RESUMO'!AM6</f>
        <v/>
      </c>
      <c r="N40" s="130">
        <f>MAX(0,M40-M39)</f>
        <v/>
      </c>
      <c r="O40" s="129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1510.31</v>
      </c>
      <c r="M41" s="129">
        <f>'CP RESUMO'!AN6</f>
        <v/>
      </c>
      <c r="N41" s="130">
        <f>MAX(0,M41-M40)</f>
        <v/>
      </c>
      <c r="O41" s="129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1510.31</v>
      </c>
      <c r="M42" s="129">
        <f>'CP RESUMO'!AO6</f>
        <v/>
      </c>
      <c r="N42" s="130">
        <f>MAX(0,M42-M41)</f>
        <v/>
      </c>
      <c r="O42" s="129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1510.31</v>
      </c>
      <c r="M43" s="129">
        <f>'CP RESUMO'!AP6</f>
        <v/>
      </c>
      <c r="N43" s="130">
        <f>MAX(0,M43-M42)</f>
        <v/>
      </c>
      <c r="O43" s="129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1510.31</v>
      </c>
      <c r="M44" s="129">
        <f>'CP RESUMO'!AQ6</f>
        <v/>
      </c>
      <c r="N44" s="130">
        <f>MAX(0,M44-M43)</f>
        <v/>
      </c>
      <c r="O44" s="129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1510.31</v>
      </c>
      <c r="M45" s="129">
        <f>'CP RESUMO'!AR6</f>
        <v/>
      </c>
      <c r="N45" s="130">
        <f>MAX(0,M45-M44)</f>
        <v/>
      </c>
      <c r="O45" s="129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1510.31</v>
      </c>
      <c r="M46" s="129">
        <f>'CP RESUMO'!AS6</f>
        <v/>
      </c>
      <c r="N46" s="130">
        <f>MAX(0,M46-M45)</f>
        <v/>
      </c>
      <c r="O46" s="129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1510.31</v>
      </c>
      <c r="M47" s="129">
        <f>'CP RESUMO'!AT6</f>
        <v/>
      </c>
      <c r="N47" s="130">
        <f>MAX(0,M47-M46)</f>
        <v/>
      </c>
      <c r="O47" s="129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1510.31</v>
      </c>
      <c r="M48" s="129">
        <f>'CP RESUMO'!AU6</f>
        <v/>
      </c>
      <c r="N48" s="130">
        <f>MAX(0,M48-M47)</f>
        <v/>
      </c>
      <c r="O48" s="129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1510.31</v>
      </c>
      <c r="M49" s="129">
        <f>'CP RESUMO'!AV6</f>
        <v/>
      </c>
      <c r="N49" s="130">
        <f>MAX(0,M49-M48)</f>
        <v/>
      </c>
      <c r="O49" s="129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1510.31</v>
      </c>
      <c r="M50" s="129">
        <f>'CP RESUMO'!AW6</f>
        <v/>
      </c>
      <c r="N50" s="130">
        <f>MAX(0,M50-M49)</f>
        <v/>
      </c>
      <c r="O50" s="129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1510.31</v>
      </c>
      <c r="M51" s="129">
        <f>'CP RESUMO'!AX6</f>
        <v/>
      </c>
      <c r="N51" s="130">
        <f>MAX(0,M51-M50)</f>
        <v/>
      </c>
      <c r="O51" s="129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1510.31</v>
      </c>
      <c r="M52" s="129">
        <f>'CP RESUMO'!AY6</f>
        <v/>
      </c>
      <c r="N52" s="130">
        <f>MAX(0,M52-M51)</f>
        <v/>
      </c>
      <c r="O52" s="129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1510.31</v>
      </c>
      <c r="M53" s="129">
        <f>'CP RESUMO'!AZ6</f>
        <v/>
      </c>
      <c r="N53" s="130">
        <f>MAX(0,M53-M52)</f>
        <v/>
      </c>
      <c r="O53" s="129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RESUMO'!BA6</f>
        <v/>
      </c>
      <c r="N54" s="130">
        <f>MAX(0,M54-M53)</f>
        <v/>
      </c>
      <c r="O54" s="129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RESUMO'!BB6</f>
        <v/>
      </c>
      <c r="N55" s="130">
        <f>MAX(0,M55-M54)</f>
        <v/>
      </c>
      <c r="O55" s="129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RESUMO'!BC6</f>
        <v/>
      </c>
      <c r="N56" s="130">
        <f>MAX(0,M56-M55)</f>
        <v/>
      </c>
      <c r="O56" s="129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RESUMO'!BD6</f>
        <v/>
      </c>
      <c r="N57" s="130">
        <f>MAX(0,M57-M56)</f>
        <v/>
      </c>
      <c r="O57" s="129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RESUMO'!BE6</f>
        <v/>
      </c>
      <c r="N58" s="130">
        <f>MAX(0,M58-M57)</f>
        <v/>
      </c>
      <c r="O58" s="129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RESUMO'!BF6</f>
        <v/>
      </c>
      <c r="N59" s="130">
        <f>MAX(0,M59-M58)</f>
        <v/>
      </c>
      <c r="O59" s="129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RESUMO'!BG6</f>
        <v/>
      </c>
      <c r="N60" s="130">
        <f>MAX(0,M60-M59)</f>
        <v/>
      </c>
      <c r="O60" s="129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RESUMO'!BH6</f>
        <v/>
      </c>
      <c r="N61" s="130">
        <f>MAX(0,M61-M60)</f>
        <v/>
      </c>
      <c r="O61" s="129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RESUMO'!BI6</f>
        <v/>
      </c>
      <c r="N62" s="130">
        <f>MAX(0,M62-M61)</f>
        <v/>
      </c>
      <c r="O62" s="129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RESUMO'!BJ6</f>
        <v/>
      </c>
      <c r="N63" s="130">
        <f>MAX(0,M63-M62)</f>
        <v/>
      </c>
      <c r="O63" s="129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RESUMO'!BK6</f>
        <v/>
      </c>
      <c r="N64" s="130">
        <f>MAX(0,M64-M63)</f>
        <v/>
      </c>
      <c r="O64" s="129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RESUMO'!BL6</f>
        <v/>
      </c>
      <c r="N65" s="130">
        <f>MAX(0,M65-M64)</f>
        <v/>
      </c>
      <c r="O65" s="129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RESUMO'!BM6</f>
        <v/>
      </c>
      <c r="N66" s="130">
        <f>MAX(0,M66-M65)</f>
        <v/>
      </c>
      <c r="O66" s="129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RESUMO'!BN6</f>
        <v/>
      </c>
      <c r="N67" s="130">
        <f>MAX(0,M67-M66)</f>
        <v/>
      </c>
      <c r="O67" s="129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RESUMO'!BO6</f>
        <v/>
      </c>
      <c r="N68" s="130">
        <f>MAX(0,M68-M67)</f>
        <v/>
      </c>
      <c r="O68" s="129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RESUMO'!BP6</f>
        <v/>
      </c>
      <c r="N69" s="130">
        <f>MAX(0,M69-M68)</f>
        <v/>
      </c>
      <c r="O69" s="129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RESUMO'!BQ6</f>
        <v/>
      </c>
      <c r="N70" s="130">
        <f>MAX(0,M70-M69)</f>
        <v/>
      </c>
      <c r="O70" s="129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RESUMO'!BR6</f>
        <v/>
      </c>
      <c r="N71" s="130">
        <f>MAX(0,M71-M70)</f>
        <v/>
      </c>
      <c r="O71" s="129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RESUMO'!BS6</f>
        <v/>
      </c>
      <c r="N72" s="130">
        <f>MAX(0,M72-M71)</f>
        <v/>
      </c>
      <c r="O72" s="129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RESUMO'!BT6</f>
        <v/>
      </c>
      <c r="N73" s="130">
        <f>MAX(0,M73-M72)</f>
        <v/>
      </c>
      <c r="O73" s="129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RESUMO'!BU6</f>
        <v/>
      </c>
      <c r="N74" s="130">
        <f>MAX(0,M74-M73)</f>
        <v/>
      </c>
      <c r="O74" s="129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RESUMO'!BV6</f>
        <v/>
      </c>
      <c r="N75" s="130">
        <f>MAX(0,M75-M74)</f>
        <v/>
      </c>
      <c r="O75" s="129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RESUMO'!BW6</f>
        <v/>
      </c>
      <c r="N76" s="130">
        <f>MAX(0,M76-M75)</f>
        <v/>
      </c>
      <c r="O76" s="129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PL'!F13</f>
        <v/>
      </c>
      <c r="K5" s="62">
        <f>'VALOR POR PL'!G13</f>
        <v/>
      </c>
      <c r="M5" s="129">
        <f>'CP RESUMO'!D7</f>
        <v/>
      </c>
      <c r="N5" s="130" t="n">
        <v>0</v>
      </c>
      <c r="O5" s="129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RESUMO'!E7</f>
        <v/>
      </c>
      <c r="N6" s="130">
        <f>MAX(0,M6-M5)</f>
        <v/>
      </c>
      <c r="O6" s="129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PL'!L13</f>
        <v/>
      </c>
      <c r="M7" s="129">
        <f>'CP RESUMO'!F7</f>
        <v/>
      </c>
      <c r="N7" s="130">
        <f>MAX(0,M7-M6)</f>
        <v/>
      </c>
      <c r="O7" s="129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RESUMO'!G7</f>
        <v/>
      </c>
      <c r="N8" s="130">
        <f>MAX(0,M8-M7)</f>
        <v/>
      </c>
      <c r="O8" s="129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RESUMO'!H7</f>
        <v/>
      </c>
      <c r="N9" s="130">
        <f>MAX(0,M9-M8)</f>
        <v/>
      </c>
      <c r="O9" s="129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RESUMO'!I7</f>
        <v/>
      </c>
      <c r="N10" s="130">
        <f>MAX(0,M10-M9)</f>
        <v/>
      </c>
      <c r="O10" s="129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RESUMO'!J7</f>
        <v/>
      </c>
      <c r="N11" s="130">
        <f>MAX(0,M11-M10)</f>
        <v/>
      </c>
      <c r="O11" s="129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RESUMO'!K7</f>
        <v/>
      </c>
      <c r="N12" s="130">
        <f>MAX(0,M12-M11)</f>
        <v/>
      </c>
      <c r="O12" s="129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PL'!I13</f>
        <v/>
      </c>
      <c r="M13" s="129">
        <f>'CP RESUMO'!L7</f>
        <v/>
      </c>
      <c r="N13" s="130">
        <f>MAX(0,M13-M12)</f>
        <v/>
      </c>
      <c r="O13" s="129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29">
        <f>'CP RESUMO'!M7</f>
        <v/>
      </c>
      <c r="N14" s="130">
        <f>MAX(0,M14-M13)</f>
        <v/>
      </c>
      <c r="O14" s="129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RESUMO'!N7</f>
        <v/>
      </c>
      <c r="N15" s="130">
        <f>MAX(0,M15-M14)</f>
        <v/>
      </c>
      <c r="O15" s="129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RESUMO'!O7</f>
        <v/>
      </c>
      <c r="N16" s="130">
        <f>MAX(0,M16-M15)</f>
        <v/>
      </c>
      <c r="O16" s="129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RESUMO'!P7</f>
        <v/>
      </c>
      <c r="N17" s="130">
        <f>MAX(0,M17-M16)</f>
        <v/>
      </c>
      <c r="O17" s="129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RESUMO'!Q7</f>
        <v/>
      </c>
      <c r="N18" s="130">
        <f>MAX(0,M18-M17)</f>
        <v/>
      </c>
      <c r="O18" s="129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RESUMO'!R7</f>
        <v/>
      </c>
      <c r="N19" s="130">
        <f>MAX(0,M19-M18)</f>
        <v/>
      </c>
      <c r="O19" s="129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RESUMO'!S7</f>
        <v/>
      </c>
      <c r="N20" s="130">
        <f>MAX(0,M20-M19)</f>
        <v/>
      </c>
      <c r="O20" s="129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RESUMO'!T7</f>
        <v/>
      </c>
      <c r="N21" s="130">
        <f>MAX(0,M21-M20)</f>
        <v/>
      </c>
      <c r="O21" s="129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RESUMO'!U7</f>
        <v/>
      </c>
      <c r="N22" s="130">
        <f>MAX(0,M22-M21)</f>
        <v/>
      </c>
      <c r="O22" s="129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RESUMO'!V7</f>
        <v/>
      </c>
      <c r="N23" s="130">
        <f>MAX(0,M23-M22)</f>
        <v/>
      </c>
      <c r="O23" s="129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RESUMO'!W7</f>
        <v/>
      </c>
      <c r="N24" s="130">
        <f>MAX(0,M24-M23)</f>
        <v/>
      </c>
      <c r="O24" s="129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RESUMO'!X7</f>
        <v/>
      </c>
      <c r="N25" s="130">
        <f>MAX(0,M25-M24)</f>
        <v/>
      </c>
      <c r="O25" s="129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927</v>
      </c>
      <c r="M26" s="129">
        <f>'CP RESUMO'!Y7</f>
        <v/>
      </c>
      <c r="N26" s="130">
        <f>MAX(0,M26-M25)</f>
        <v/>
      </c>
      <c r="O26" s="129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RESUMO'!Z7</f>
        <v/>
      </c>
      <c r="N27" s="130">
        <f>MAX(0,M27-M26)</f>
        <v/>
      </c>
      <c r="O27" s="129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RESUMO'!AA7</f>
        <v/>
      </c>
      <c r="N28" s="130">
        <f>MAX(0,M28-M27)</f>
        <v/>
      </c>
      <c r="O28" s="129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927</v>
      </c>
      <c r="M29" s="129">
        <f>'CP RESUMO'!AB7</f>
        <v/>
      </c>
      <c r="N29" s="130">
        <f>MAX(0,M29-M28)</f>
        <v/>
      </c>
      <c r="O29" s="129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RESUMO'!AC7</f>
        <v/>
      </c>
      <c r="N30" s="130">
        <f>MAX(0,M30-M29)</f>
        <v/>
      </c>
      <c r="O30" s="129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RESUMO'!AD7</f>
        <v/>
      </c>
      <c r="N31" s="130">
        <f>MAX(0,M31-M30)</f>
        <v/>
      </c>
      <c r="O31" s="129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927</v>
      </c>
      <c r="M32" s="129">
        <f>'CP RESUMO'!AE7</f>
        <v/>
      </c>
      <c r="N32" s="130">
        <f>MAX(0,M32-M31)</f>
        <v/>
      </c>
      <c r="O32" s="129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RESUMO'!AF7</f>
        <v/>
      </c>
      <c r="N33" s="130">
        <f>MAX(0,M33-M32)</f>
        <v/>
      </c>
      <c r="O33" s="129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RESUMO'!AG7</f>
        <v/>
      </c>
      <c r="N34" s="130">
        <f>MAX(0,M34-M33)</f>
        <v/>
      </c>
      <c r="O34" s="129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927</v>
      </c>
      <c r="M35" s="129">
        <f>'CP RESUMO'!AH7</f>
        <v/>
      </c>
      <c r="N35" s="130">
        <f>MAX(0,M35-M34)</f>
        <v/>
      </c>
      <c r="O35" s="129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RESUMO'!AI7</f>
        <v/>
      </c>
      <c r="N36" s="130">
        <f>MAX(0,M36-M35)</f>
        <v/>
      </c>
      <c r="O36" s="129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RESUMO'!AJ7</f>
        <v/>
      </c>
      <c r="N37" s="130">
        <f>MAX(0,M37-M36)</f>
        <v/>
      </c>
      <c r="O37" s="129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927</v>
      </c>
      <c r="M38" s="129">
        <f>'CP RESUMO'!AK7</f>
        <v/>
      </c>
      <c r="N38" s="130">
        <f>MAX(0,M38-M37)</f>
        <v/>
      </c>
      <c r="O38" s="129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RESUMO'!AL7</f>
        <v/>
      </c>
      <c r="N39" s="130">
        <f>MAX(0,M39-M38)</f>
        <v/>
      </c>
      <c r="O39" s="129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RESUMO'!AM7</f>
        <v/>
      </c>
      <c r="N40" s="130">
        <f>MAX(0,M40-M39)</f>
        <v/>
      </c>
      <c r="O40" s="129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107435.9</v>
      </c>
      <c r="M41" s="129">
        <f>'CP RESUMO'!AN7</f>
        <v/>
      </c>
      <c r="N41" s="130">
        <f>MAX(0,M41-M40)</f>
        <v/>
      </c>
      <c r="O41" s="129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RESUMO'!AO7</f>
        <v/>
      </c>
      <c r="N42" s="130">
        <f>MAX(0,M42-M41)</f>
        <v/>
      </c>
      <c r="O42" s="129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RESUMO'!AP7</f>
        <v/>
      </c>
      <c r="N43" s="130">
        <f>MAX(0,M43-M42)</f>
        <v/>
      </c>
      <c r="O43" s="129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RESUMO'!AQ7</f>
        <v/>
      </c>
      <c r="N44" s="130">
        <f>MAX(0,M44-M43)</f>
        <v/>
      </c>
      <c r="O44" s="129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RESUMO'!AR7</f>
        <v/>
      </c>
      <c r="N45" s="130">
        <f>MAX(0,M45-M44)</f>
        <v/>
      </c>
      <c r="O45" s="129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RESUMO'!AS7</f>
        <v/>
      </c>
      <c r="N46" s="130">
        <f>MAX(0,M46-M45)</f>
        <v/>
      </c>
      <c r="O46" s="129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RESUMO'!AT7</f>
        <v/>
      </c>
      <c r="N47" s="130">
        <f>MAX(0,M47-M46)</f>
        <v/>
      </c>
      <c r="O47" s="129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RESUMO'!AU7</f>
        <v/>
      </c>
      <c r="N48" s="130">
        <f>MAX(0,M48-M47)</f>
        <v/>
      </c>
      <c r="O48" s="129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RESUMO'!AV7</f>
        <v/>
      </c>
      <c r="N49" s="130">
        <f>MAX(0,M49-M48)</f>
        <v/>
      </c>
      <c r="O49" s="129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RESUMO'!AW7</f>
        <v/>
      </c>
      <c r="N50" s="130">
        <f>MAX(0,M50-M49)</f>
        <v/>
      </c>
      <c r="O50" s="129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RESUMO'!AX7</f>
        <v/>
      </c>
      <c r="N51" s="130">
        <f>MAX(0,M51-M50)</f>
        <v/>
      </c>
      <c r="O51" s="129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RESUMO'!AY7</f>
        <v/>
      </c>
      <c r="N52" s="130">
        <f>MAX(0,M52-M51)</f>
        <v/>
      </c>
      <c r="O52" s="129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RESUMO'!AZ7</f>
        <v/>
      </c>
      <c r="N53" s="130">
        <f>MAX(0,M53-M52)</f>
        <v/>
      </c>
      <c r="O53" s="129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RESUMO'!BA7</f>
        <v/>
      </c>
      <c r="N54" s="130">
        <f>MAX(0,M54-M53)</f>
        <v/>
      </c>
      <c r="O54" s="129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RESUMO'!BB7</f>
        <v/>
      </c>
      <c r="N55" s="130">
        <f>MAX(0,M55-M54)</f>
        <v/>
      </c>
      <c r="O55" s="129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RESUMO'!BC7</f>
        <v/>
      </c>
      <c r="N56" s="130">
        <f>MAX(0,M56-M55)</f>
        <v/>
      </c>
      <c r="O56" s="129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RESUMO'!BD7</f>
        <v/>
      </c>
      <c r="N57" s="130">
        <f>MAX(0,M57-M56)</f>
        <v/>
      </c>
      <c r="O57" s="129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RESUMO'!BE7</f>
        <v/>
      </c>
      <c r="N58" s="130">
        <f>MAX(0,M58-M57)</f>
        <v/>
      </c>
      <c r="O58" s="129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RESUMO'!BF7</f>
        <v/>
      </c>
      <c r="N59" s="130">
        <f>MAX(0,M59-M58)</f>
        <v/>
      </c>
      <c r="O59" s="129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RESUMO'!BG7</f>
        <v/>
      </c>
      <c r="N60" s="130">
        <f>MAX(0,M60-M59)</f>
        <v/>
      </c>
      <c r="O60" s="129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RESUMO'!BH7</f>
        <v/>
      </c>
      <c r="N61" s="130">
        <f>MAX(0,M61-M60)</f>
        <v/>
      </c>
      <c r="O61" s="129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RESUMO'!BI7</f>
        <v/>
      </c>
      <c r="N62" s="130">
        <f>MAX(0,M62-M61)</f>
        <v/>
      </c>
      <c r="O62" s="129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RESUMO'!BJ7</f>
        <v/>
      </c>
      <c r="N63" s="130">
        <f>MAX(0,M63-M62)</f>
        <v/>
      </c>
      <c r="O63" s="129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RESUMO'!BK7</f>
        <v/>
      </c>
      <c r="N64" s="130">
        <f>MAX(0,M64-M63)</f>
        <v/>
      </c>
      <c r="O64" s="129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RESUMO'!BL7</f>
        <v/>
      </c>
      <c r="N65" s="130">
        <f>MAX(0,M65-M64)</f>
        <v/>
      </c>
      <c r="O65" s="129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RESUMO'!BM7</f>
        <v/>
      </c>
      <c r="N66" s="130">
        <f>MAX(0,M66-M65)</f>
        <v/>
      </c>
      <c r="O66" s="129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RESUMO'!BN7</f>
        <v/>
      </c>
      <c r="N67" s="130">
        <f>MAX(0,M67-M66)</f>
        <v/>
      </c>
      <c r="O67" s="129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RESUMO'!BO7</f>
        <v/>
      </c>
      <c r="N68" s="130">
        <f>MAX(0,M68-M67)</f>
        <v/>
      </c>
      <c r="O68" s="129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RESUMO'!BP7</f>
        <v/>
      </c>
      <c r="N69" s="130">
        <f>MAX(0,M69-M68)</f>
        <v/>
      </c>
      <c r="O69" s="129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RESUMO'!BQ7</f>
        <v/>
      </c>
      <c r="N70" s="130">
        <f>MAX(0,M70-M69)</f>
        <v/>
      </c>
      <c r="O70" s="129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RESUMO'!BR7</f>
        <v/>
      </c>
      <c r="N71" s="130">
        <f>MAX(0,M71-M70)</f>
        <v/>
      </c>
      <c r="O71" s="129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RESUMO'!BS7</f>
        <v/>
      </c>
      <c r="N72" s="130">
        <f>MAX(0,M72-M71)</f>
        <v/>
      </c>
      <c r="O72" s="129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RESUMO'!BT7</f>
        <v/>
      </c>
      <c r="N73" s="130">
        <f>MAX(0,M73-M72)</f>
        <v/>
      </c>
      <c r="O73" s="129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RESUMO'!BU7</f>
        <v/>
      </c>
      <c r="N74" s="130">
        <f>MAX(0,M74-M73)</f>
        <v/>
      </c>
      <c r="O74" s="129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RESUMO'!BV7</f>
        <v/>
      </c>
      <c r="N75" s="130">
        <f>MAX(0,M75-M74)</f>
        <v/>
      </c>
      <c r="O75" s="129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RESUMO'!BW7</f>
        <v/>
      </c>
      <c r="N76" s="130">
        <f>MAX(0,M76-M75)</f>
        <v/>
      </c>
      <c r="O76" s="129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PL'!F14</f>
        <v/>
      </c>
      <c r="K5" s="62">
        <f>'VALOR POR PL'!G14</f>
        <v/>
      </c>
      <c r="M5" s="129">
        <f>'CP RESUMO'!D8</f>
        <v/>
      </c>
      <c r="N5" s="130" t="n">
        <v>0</v>
      </c>
      <c r="O5" s="129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RESUMO'!E8</f>
        <v/>
      </c>
      <c r="N6" s="130">
        <f>MAX(0,M6-M5)</f>
        <v/>
      </c>
      <c r="O6" s="129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PL'!L14</f>
        <v/>
      </c>
      <c r="M7" s="129">
        <f>'CP RESUMO'!F8</f>
        <v/>
      </c>
      <c r="N7" s="130">
        <f>MAX(0,M7-M6)</f>
        <v/>
      </c>
      <c r="O7" s="129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RESUMO'!G8</f>
        <v/>
      </c>
      <c r="N8" s="130">
        <f>MAX(0,M8-M7)</f>
        <v/>
      </c>
      <c r="O8" s="129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RESUMO'!H8</f>
        <v/>
      </c>
      <c r="N9" s="130">
        <f>MAX(0,M9-M8)</f>
        <v/>
      </c>
      <c r="O9" s="129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RESUMO'!I8</f>
        <v/>
      </c>
      <c r="N10" s="130">
        <f>MAX(0,M10-M9)</f>
        <v/>
      </c>
      <c r="O10" s="129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RESUMO'!J8</f>
        <v/>
      </c>
      <c r="N11" s="130">
        <f>MAX(0,M11-M10)</f>
        <v/>
      </c>
      <c r="O11" s="129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RESUMO'!K8</f>
        <v/>
      </c>
      <c r="N12" s="130">
        <f>MAX(0,M12-M11)</f>
        <v/>
      </c>
      <c r="O12" s="129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PL'!I14</f>
        <v/>
      </c>
      <c r="M13" s="129">
        <f>'CP RESUMO'!L8</f>
        <v/>
      </c>
      <c r="N13" s="130">
        <f>MAX(0,M13-M12)</f>
        <v/>
      </c>
      <c r="O13" s="129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29">
        <f>'CP RESUMO'!M8</f>
        <v/>
      </c>
      <c r="N14" s="130">
        <f>MAX(0,M14-M13)</f>
        <v/>
      </c>
      <c r="O14" s="129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RESUMO'!N8</f>
        <v/>
      </c>
      <c r="N15" s="130">
        <f>MAX(0,M15-M14)</f>
        <v/>
      </c>
      <c r="O15" s="129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RESUMO'!O8</f>
        <v/>
      </c>
      <c r="N16" s="130">
        <f>MAX(0,M16-M15)</f>
        <v/>
      </c>
      <c r="O16" s="129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RESUMO'!P8</f>
        <v/>
      </c>
      <c r="N17" s="130">
        <f>MAX(0,M17-M16)</f>
        <v/>
      </c>
      <c r="O17" s="129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RESUMO'!Q8</f>
        <v/>
      </c>
      <c r="N18" s="130">
        <f>MAX(0,M18-M17)</f>
        <v/>
      </c>
      <c r="O18" s="129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RESUMO'!R8</f>
        <v/>
      </c>
      <c r="N19" s="130">
        <f>MAX(0,M19-M18)</f>
        <v/>
      </c>
      <c r="O19" s="129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RESUMO'!S8</f>
        <v/>
      </c>
      <c r="N20" s="130">
        <f>MAX(0,M20-M19)</f>
        <v/>
      </c>
      <c r="O20" s="129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RESUMO'!T8</f>
        <v/>
      </c>
      <c r="N21" s="130">
        <f>MAX(0,M21-M20)</f>
        <v/>
      </c>
      <c r="O21" s="129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RESUMO'!U8</f>
        <v/>
      </c>
      <c r="N22" s="130">
        <f>MAX(0,M22-M21)</f>
        <v/>
      </c>
      <c r="O22" s="129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RESUMO'!V8</f>
        <v/>
      </c>
      <c r="N23" s="130">
        <f>MAX(0,M23-M22)</f>
        <v/>
      </c>
      <c r="O23" s="129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RESUMO'!W8</f>
        <v/>
      </c>
      <c r="N24" s="130">
        <f>MAX(0,M24-M23)</f>
        <v/>
      </c>
      <c r="O24" s="129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RESUMO'!X8</f>
        <v/>
      </c>
      <c r="N25" s="130">
        <f>MAX(0,M25-M24)</f>
        <v/>
      </c>
      <c r="O25" s="129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9977.450000000001</v>
      </c>
      <c r="M26" s="129">
        <f>'CP RESUMO'!Y8</f>
        <v/>
      </c>
      <c r="N26" s="130">
        <f>MAX(0,M26-M25)</f>
        <v/>
      </c>
      <c r="O26" s="129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82313.95</v>
      </c>
      <c r="M27" s="129">
        <f>'CP RESUMO'!Z8</f>
        <v/>
      </c>
      <c r="N27" s="130">
        <f>MAX(0,M27-M26)</f>
        <v/>
      </c>
      <c r="O27" s="129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72336.5</v>
      </c>
      <c r="M28" s="129">
        <f>'CP RESUMO'!AA8</f>
        <v/>
      </c>
      <c r="N28" s="130">
        <f>MAX(0,M28-M27)</f>
        <v/>
      </c>
      <c r="O28" s="129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9977.450000000001</v>
      </c>
      <c r="M29" s="129">
        <f>'CP RESUMO'!AB8</f>
        <v/>
      </c>
      <c r="N29" s="130">
        <f>MAX(0,M29-M28)</f>
        <v/>
      </c>
      <c r="O29" s="129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9977.450000000001</v>
      </c>
      <c r="M30" s="129">
        <f>'CP RESUMO'!AC8</f>
        <v/>
      </c>
      <c r="N30" s="130">
        <f>MAX(0,M30-M29)</f>
        <v/>
      </c>
      <c r="O30" s="129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9977.450000000001</v>
      </c>
      <c r="M31" s="129">
        <f>'CP RESUMO'!AD8</f>
        <v/>
      </c>
      <c r="N31" s="130">
        <f>MAX(0,M31-M30)</f>
        <v/>
      </c>
      <c r="O31" s="129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9977.450000000001</v>
      </c>
      <c r="M32" s="129">
        <f>'CP RESUMO'!AE8</f>
        <v/>
      </c>
      <c r="N32" s="130">
        <f>MAX(0,M32-M31)</f>
        <v/>
      </c>
      <c r="O32" s="129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9977.450000000001</v>
      </c>
      <c r="M33" s="129">
        <f>'CP RESUMO'!AF8</f>
        <v/>
      </c>
      <c r="N33" s="130">
        <f>MAX(0,M33-M32)</f>
        <v/>
      </c>
      <c r="O33" s="129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9977.450000000001</v>
      </c>
      <c r="M34" s="129">
        <f>'CP RESUMO'!AG8</f>
        <v/>
      </c>
      <c r="N34" s="130">
        <f>MAX(0,M34-M33)</f>
        <v/>
      </c>
      <c r="O34" s="129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9977.450000000001</v>
      </c>
      <c r="M35" s="129">
        <f>'CP RESUMO'!AH8</f>
        <v/>
      </c>
      <c r="N35" s="130">
        <f>MAX(0,M35-M34)</f>
        <v/>
      </c>
      <c r="O35" s="129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14966.17</v>
      </c>
      <c r="M36" s="129">
        <f>'CP RESUMO'!AI8</f>
        <v/>
      </c>
      <c r="N36" s="130">
        <f>MAX(0,M36-M35)</f>
        <v/>
      </c>
      <c r="O36" s="129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14966.17</v>
      </c>
      <c r="M37" s="129">
        <f>'CP RESUMO'!AJ8</f>
        <v/>
      </c>
      <c r="N37" s="130">
        <f>MAX(0,M37-M36)</f>
        <v/>
      </c>
      <c r="O37" s="129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14966.17</v>
      </c>
      <c r="M38" s="129">
        <f>'CP RESUMO'!AK8</f>
        <v/>
      </c>
      <c r="N38" s="130">
        <f>MAX(0,M38-M37)</f>
        <v/>
      </c>
      <c r="O38" s="129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14966.17</v>
      </c>
      <c r="M39" s="129">
        <f>'CP RESUMO'!AL8</f>
        <v/>
      </c>
      <c r="N39" s="130">
        <f>MAX(0,M39-M38)</f>
        <v/>
      </c>
      <c r="O39" s="129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14966.17</v>
      </c>
      <c r="M40" s="129">
        <f>'CP RESUMO'!AM8</f>
        <v/>
      </c>
      <c r="N40" s="130">
        <f>MAX(0,M40-M39)</f>
        <v/>
      </c>
      <c r="O40" s="129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14966.17</v>
      </c>
      <c r="M41" s="129">
        <f>'CP RESUMO'!AN8</f>
        <v/>
      </c>
      <c r="N41" s="130">
        <f>MAX(0,M41-M40)</f>
        <v/>
      </c>
      <c r="O41" s="129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19954.9</v>
      </c>
      <c r="M42" s="129">
        <f>'CP RESUMO'!AO8</f>
        <v/>
      </c>
      <c r="N42" s="130">
        <f>MAX(0,M42-M41)</f>
        <v/>
      </c>
      <c r="O42" s="129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9977.450000000001</v>
      </c>
      <c r="M43" s="129">
        <f>'CP RESUMO'!AP8</f>
        <v/>
      </c>
      <c r="N43" s="130">
        <f>MAX(0,M43-M42)</f>
        <v/>
      </c>
      <c r="O43" s="129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7493.06</v>
      </c>
      <c r="M44" s="129">
        <f>'CP RESUMO'!AQ8</f>
        <v/>
      </c>
      <c r="N44" s="130">
        <f>MAX(0,M44-M43)</f>
        <v/>
      </c>
      <c r="O44" s="129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4988.72</v>
      </c>
      <c r="M45" s="129">
        <f>'CP RESUMO'!AR8</f>
        <v/>
      </c>
      <c r="N45" s="130">
        <f>MAX(0,M45-M44)</f>
        <v/>
      </c>
      <c r="O45" s="129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2701.09</v>
      </c>
      <c r="M46" s="129">
        <f>'CP RESUMO'!AS8</f>
        <v/>
      </c>
      <c r="N46" s="130">
        <f>MAX(0,M46-M45)</f>
        <v/>
      </c>
      <c r="O46" s="129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RESUMO'!AT8</f>
        <v/>
      </c>
      <c r="N47" s="130">
        <f>MAX(0,M47-M46)</f>
        <v/>
      </c>
      <c r="O47" s="129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RESUMO'!AU8</f>
        <v/>
      </c>
      <c r="N48" s="130">
        <f>MAX(0,M48-M47)</f>
        <v/>
      </c>
      <c r="O48" s="129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RESUMO'!AV8</f>
        <v/>
      </c>
      <c r="N49" s="130">
        <f>MAX(0,M49-M48)</f>
        <v/>
      </c>
      <c r="O49" s="129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RESUMO'!AW8</f>
        <v/>
      </c>
      <c r="N50" s="130">
        <f>MAX(0,M50-M49)</f>
        <v/>
      </c>
      <c r="O50" s="129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RESUMO'!AX8</f>
        <v/>
      </c>
      <c r="N51" s="130">
        <f>MAX(0,M51-M50)</f>
        <v/>
      </c>
      <c r="O51" s="129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RESUMO'!AY8</f>
        <v/>
      </c>
      <c r="N52" s="130">
        <f>MAX(0,M52-M51)</f>
        <v/>
      </c>
      <c r="O52" s="129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RESUMO'!AZ8</f>
        <v/>
      </c>
      <c r="N53" s="130">
        <f>MAX(0,M53-M52)</f>
        <v/>
      </c>
      <c r="O53" s="129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RESUMO'!BA8</f>
        <v/>
      </c>
      <c r="N54" s="130">
        <f>MAX(0,M54-M53)</f>
        <v/>
      </c>
      <c r="O54" s="129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RESUMO'!BB8</f>
        <v/>
      </c>
      <c r="N55" s="130">
        <f>MAX(0,M55-M54)</f>
        <v/>
      </c>
      <c r="O55" s="129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RESUMO'!BC8</f>
        <v/>
      </c>
      <c r="N56" s="130">
        <f>MAX(0,M56-M55)</f>
        <v/>
      </c>
      <c r="O56" s="129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RESUMO'!BD8</f>
        <v/>
      </c>
      <c r="N57" s="130">
        <f>MAX(0,M57-M56)</f>
        <v/>
      </c>
      <c r="O57" s="129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RESUMO'!BE8</f>
        <v/>
      </c>
      <c r="N58" s="130">
        <f>MAX(0,M58-M57)</f>
        <v/>
      </c>
      <c r="O58" s="129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RESUMO'!BF8</f>
        <v/>
      </c>
      <c r="N59" s="130">
        <f>MAX(0,M59-M58)</f>
        <v/>
      </c>
      <c r="O59" s="129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RESUMO'!BG8</f>
        <v/>
      </c>
      <c r="N60" s="130">
        <f>MAX(0,M60-M59)</f>
        <v/>
      </c>
      <c r="O60" s="129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RESUMO'!BH8</f>
        <v/>
      </c>
      <c r="N61" s="130">
        <f>MAX(0,M61-M60)</f>
        <v/>
      </c>
      <c r="O61" s="129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RESUMO'!BI8</f>
        <v/>
      </c>
      <c r="N62" s="130">
        <f>MAX(0,M62-M61)</f>
        <v/>
      </c>
      <c r="O62" s="129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RESUMO'!BJ8</f>
        <v/>
      </c>
      <c r="N63" s="130">
        <f>MAX(0,M63-M62)</f>
        <v/>
      </c>
      <c r="O63" s="129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RESUMO'!BK8</f>
        <v/>
      </c>
      <c r="N64" s="130">
        <f>MAX(0,M64-M63)</f>
        <v/>
      </c>
      <c r="O64" s="129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RESUMO'!BL8</f>
        <v/>
      </c>
      <c r="N65" s="130">
        <f>MAX(0,M65-M64)</f>
        <v/>
      </c>
      <c r="O65" s="129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RESUMO'!BM8</f>
        <v/>
      </c>
      <c r="N66" s="130">
        <f>MAX(0,M66-M65)</f>
        <v/>
      </c>
      <c r="O66" s="129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RESUMO'!BN8</f>
        <v/>
      </c>
      <c r="N67" s="130">
        <f>MAX(0,M67-M66)</f>
        <v/>
      </c>
      <c r="O67" s="129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RESUMO'!BO8</f>
        <v/>
      </c>
      <c r="N68" s="130">
        <f>MAX(0,M68-M67)</f>
        <v/>
      </c>
      <c r="O68" s="129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RESUMO'!BP8</f>
        <v/>
      </c>
      <c r="N69" s="130">
        <f>MAX(0,M69-M68)</f>
        <v/>
      </c>
      <c r="O69" s="129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RESUMO'!BQ8</f>
        <v/>
      </c>
      <c r="N70" s="130">
        <f>MAX(0,M70-M69)</f>
        <v/>
      </c>
      <c r="O70" s="129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RESUMO'!BR8</f>
        <v/>
      </c>
      <c r="N71" s="130">
        <f>MAX(0,M71-M70)</f>
        <v/>
      </c>
      <c r="O71" s="129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RESUMO'!BS8</f>
        <v/>
      </c>
      <c r="N72" s="130">
        <f>MAX(0,M72-M71)</f>
        <v/>
      </c>
      <c r="O72" s="129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RESUMO'!BT8</f>
        <v/>
      </c>
      <c r="N73" s="130">
        <f>MAX(0,M73-M72)</f>
        <v/>
      </c>
      <c r="O73" s="129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RESUMO'!BU8</f>
        <v/>
      </c>
      <c r="N74" s="130">
        <f>MAX(0,M74-M73)</f>
        <v/>
      </c>
      <c r="O74" s="129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RESUMO'!BV8</f>
        <v/>
      </c>
      <c r="N75" s="130">
        <f>MAX(0,M75-M74)</f>
        <v/>
      </c>
      <c r="O75" s="129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RESUMO'!BW8</f>
        <v/>
      </c>
      <c r="N76" s="130">
        <f>MAX(0,M76-M75)</f>
        <v/>
      </c>
      <c r="O76" s="129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PL'!F15</f>
        <v/>
      </c>
      <c r="K5" s="62">
        <f>'VALOR POR PL'!G15</f>
        <v/>
      </c>
      <c r="M5" s="129">
        <f>'CP RESUMO'!D9</f>
        <v/>
      </c>
      <c r="N5" s="130" t="n">
        <v>0</v>
      </c>
      <c r="O5" s="129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RESUMO'!E9</f>
        <v/>
      </c>
      <c r="N6" s="130">
        <f>MAX(0,M6-M5)</f>
        <v/>
      </c>
      <c r="O6" s="129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PL'!L15</f>
        <v/>
      </c>
      <c r="M7" s="129">
        <f>'CP RESUMO'!F9</f>
        <v/>
      </c>
      <c r="N7" s="130">
        <f>MAX(0,M7-M6)</f>
        <v/>
      </c>
      <c r="O7" s="129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RESUMO'!G9</f>
        <v/>
      </c>
      <c r="N8" s="130">
        <f>MAX(0,M8-M7)</f>
        <v/>
      </c>
      <c r="O8" s="129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RESUMO'!H9</f>
        <v/>
      </c>
      <c r="N9" s="130">
        <f>MAX(0,M9-M8)</f>
        <v/>
      </c>
      <c r="O9" s="129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RESUMO'!I9</f>
        <v/>
      </c>
      <c r="N10" s="130">
        <f>MAX(0,M10-M9)</f>
        <v/>
      </c>
      <c r="O10" s="129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RESUMO'!J9</f>
        <v/>
      </c>
      <c r="N11" s="130">
        <f>MAX(0,M11-M10)</f>
        <v/>
      </c>
      <c r="O11" s="129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RESUMO'!K9</f>
        <v/>
      </c>
      <c r="N12" s="130">
        <f>MAX(0,M12-M11)</f>
        <v/>
      </c>
      <c r="O12" s="129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PL'!I15</f>
        <v/>
      </c>
      <c r="M13" s="129">
        <f>'CP RESUMO'!L9</f>
        <v/>
      </c>
      <c r="N13" s="130">
        <f>MAX(0,M13-M12)</f>
        <v/>
      </c>
      <c r="O13" s="129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29">
        <f>'CP RESUMO'!M9</f>
        <v/>
      </c>
      <c r="N14" s="130">
        <f>MAX(0,M14-M13)</f>
        <v/>
      </c>
      <c r="O14" s="129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RESUMO'!N9</f>
        <v/>
      </c>
      <c r="N15" s="130">
        <f>MAX(0,M15-M14)</f>
        <v/>
      </c>
      <c r="O15" s="129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RESUMO'!O9</f>
        <v/>
      </c>
      <c r="N16" s="130">
        <f>MAX(0,M16-M15)</f>
        <v/>
      </c>
      <c r="O16" s="129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RESUMO'!P9</f>
        <v/>
      </c>
      <c r="N17" s="130">
        <f>MAX(0,M17-M16)</f>
        <v/>
      </c>
      <c r="O17" s="129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RESUMO'!Q9</f>
        <v/>
      </c>
      <c r="N18" s="130">
        <f>MAX(0,M18-M17)</f>
        <v/>
      </c>
      <c r="O18" s="129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RESUMO'!R9</f>
        <v/>
      </c>
      <c r="N19" s="130">
        <f>MAX(0,M19-M18)</f>
        <v/>
      </c>
      <c r="O19" s="129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RESUMO'!S9</f>
        <v/>
      </c>
      <c r="N20" s="130">
        <f>MAX(0,M20-M19)</f>
        <v/>
      </c>
      <c r="O20" s="129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RESUMO'!T9</f>
        <v/>
      </c>
      <c r="N21" s="130">
        <f>MAX(0,M21-M20)</f>
        <v/>
      </c>
      <c r="O21" s="129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RESUMO'!U9</f>
        <v/>
      </c>
      <c r="N22" s="130">
        <f>MAX(0,M22-M21)</f>
        <v/>
      </c>
      <c r="O22" s="129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RESUMO'!V9</f>
        <v/>
      </c>
      <c r="N23" s="130">
        <f>MAX(0,M23-M22)</f>
        <v/>
      </c>
      <c r="O23" s="129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orçamento reajustado pelo INCC do corte; saldo em curva linear até dez/2028 (premissa dos indiretos). Confirmar.</t>
        </is>
      </c>
      <c r="M24" s="129">
        <f>'CP RESUMO'!W9</f>
        <v/>
      </c>
      <c r="N24" s="130">
        <f>MAX(0,M24-M23)</f>
        <v/>
      </c>
      <c r="O24" s="129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RESUMO'!X9</f>
        <v/>
      </c>
      <c r="N25" s="130">
        <f>MAX(0,M25-M24)</f>
        <v/>
      </c>
      <c r="O25" s="129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1200.13</v>
      </c>
      <c r="M26" s="129">
        <f>'CP RESUMO'!Y9</f>
        <v/>
      </c>
      <c r="N26" s="130">
        <f>MAX(0,M26-M25)</f>
        <v/>
      </c>
      <c r="O26" s="129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1200.13</v>
      </c>
      <c r="M27" s="129">
        <f>'CP RESUMO'!Z9</f>
        <v/>
      </c>
      <c r="N27" s="130">
        <f>MAX(0,M27-M26)</f>
        <v/>
      </c>
      <c r="O27" s="129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1200.13</v>
      </c>
      <c r="M28" s="129">
        <f>'CP RESUMO'!AA9</f>
        <v/>
      </c>
      <c r="N28" s="130">
        <f>MAX(0,M28-M27)</f>
        <v/>
      </c>
      <c r="O28" s="129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1200.13</v>
      </c>
      <c r="M29" s="129">
        <f>'CP RESUMO'!AB9</f>
        <v/>
      </c>
      <c r="N29" s="130">
        <f>MAX(0,M29-M28)</f>
        <v/>
      </c>
      <c r="O29" s="129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1200.13</v>
      </c>
      <c r="M30" s="129">
        <f>'CP RESUMO'!AC9</f>
        <v/>
      </c>
      <c r="N30" s="130">
        <f>MAX(0,M30-M29)</f>
        <v/>
      </c>
      <c r="O30" s="129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1200.13</v>
      </c>
      <c r="M31" s="129">
        <f>'CP RESUMO'!AD9</f>
        <v/>
      </c>
      <c r="N31" s="130">
        <f>MAX(0,M31-M30)</f>
        <v/>
      </c>
      <c r="O31" s="129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1200.13</v>
      </c>
      <c r="M32" s="129">
        <f>'CP RESUMO'!AE9</f>
        <v/>
      </c>
      <c r="N32" s="130">
        <f>MAX(0,M32-M31)</f>
        <v/>
      </c>
      <c r="O32" s="129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1200.13</v>
      </c>
      <c r="M33" s="129">
        <f>'CP RESUMO'!AF9</f>
        <v/>
      </c>
      <c r="N33" s="130">
        <f>MAX(0,M33-M32)</f>
        <v/>
      </c>
      <c r="O33" s="129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1200.13</v>
      </c>
      <c r="M34" s="129">
        <f>'CP RESUMO'!AG9</f>
        <v/>
      </c>
      <c r="N34" s="130">
        <f>MAX(0,M34-M33)</f>
        <v/>
      </c>
      <c r="O34" s="129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1200.13</v>
      </c>
      <c r="M35" s="129">
        <f>'CP RESUMO'!AH9</f>
        <v/>
      </c>
      <c r="N35" s="130">
        <f>MAX(0,M35-M34)</f>
        <v/>
      </c>
      <c r="O35" s="129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1200.13</v>
      </c>
      <c r="M36" s="129">
        <f>'CP RESUMO'!AI9</f>
        <v/>
      </c>
      <c r="N36" s="130">
        <f>MAX(0,M36-M35)</f>
        <v/>
      </c>
      <c r="O36" s="129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1200.13</v>
      </c>
      <c r="M37" s="129">
        <f>'CP RESUMO'!AJ9</f>
        <v/>
      </c>
      <c r="N37" s="130">
        <f>MAX(0,M37-M36)</f>
        <v/>
      </c>
      <c r="O37" s="129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1200.13</v>
      </c>
      <c r="M38" s="129">
        <f>'CP RESUMO'!AK9</f>
        <v/>
      </c>
      <c r="N38" s="130">
        <f>MAX(0,M38-M37)</f>
        <v/>
      </c>
      <c r="O38" s="129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1200.13</v>
      </c>
      <c r="M39" s="129">
        <f>'CP RESUMO'!AL9</f>
        <v/>
      </c>
      <c r="N39" s="130">
        <f>MAX(0,M39-M38)</f>
        <v/>
      </c>
      <c r="O39" s="129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1200.13</v>
      </c>
      <c r="M40" s="129">
        <f>'CP RESUMO'!AM9</f>
        <v/>
      </c>
      <c r="N40" s="130">
        <f>MAX(0,M40-M39)</f>
        <v/>
      </c>
      <c r="O40" s="129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1200.13</v>
      </c>
      <c r="M41" s="129">
        <f>'CP RESUMO'!AN9</f>
        <v/>
      </c>
      <c r="N41" s="130">
        <f>MAX(0,M41-M40)</f>
        <v/>
      </c>
      <c r="O41" s="129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1200.13</v>
      </c>
      <c r="M42" s="129">
        <f>'CP RESUMO'!AO9</f>
        <v/>
      </c>
      <c r="N42" s="130">
        <f>MAX(0,M42-M41)</f>
        <v/>
      </c>
      <c r="O42" s="129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1200.13</v>
      </c>
      <c r="M43" s="129">
        <f>'CP RESUMO'!AP9</f>
        <v/>
      </c>
      <c r="N43" s="130">
        <f>MAX(0,M43-M42)</f>
        <v/>
      </c>
      <c r="O43" s="129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1200.13</v>
      </c>
      <c r="M44" s="129">
        <f>'CP RESUMO'!AQ9</f>
        <v/>
      </c>
      <c r="N44" s="130">
        <f>MAX(0,M44-M43)</f>
        <v/>
      </c>
      <c r="O44" s="129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1200.13</v>
      </c>
      <c r="M45" s="129">
        <f>'CP RESUMO'!AR9</f>
        <v/>
      </c>
      <c r="N45" s="130">
        <f>MAX(0,M45-M44)</f>
        <v/>
      </c>
      <c r="O45" s="129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1200.13</v>
      </c>
      <c r="M46" s="129">
        <f>'CP RESUMO'!AS9</f>
        <v/>
      </c>
      <c r="N46" s="130">
        <f>MAX(0,M46-M45)</f>
        <v/>
      </c>
      <c r="O46" s="129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1200.13</v>
      </c>
      <c r="M47" s="129">
        <f>'CP RESUMO'!AT9</f>
        <v/>
      </c>
      <c r="N47" s="130">
        <f>MAX(0,M47-M46)</f>
        <v/>
      </c>
      <c r="O47" s="129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1200.13</v>
      </c>
      <c r="M48" s="129">
        <f>'CP RESUMO'!AU9</f>
        <v/>
      </c>
      <c r="N48" s="130">
        <f>MAX(0,M48-M47)</f>
        <v/>
      </c>
      <c r="O48" s="129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1200.13</v>
      </c>
      <c r="M49" s="129">
        <f>'CP RESUMO'!AV9</f>
        <v/>
      </c>
      <c r="N49" s="130">
        <f>MAX(0,M49-M48)</f>
        <v/>
      </c>
      <c r="O49" s="129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1200.13</v>
      </c>
      <c r="M50" s="129">
        <f>'CP RESUMO'!AW9</f>
        <v/>
      </c>
      <c r="N50" s="130">
        <f>MAX(0,M50-M49)</f>
        <v/>
      </c>
      <c r="O50" s="129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1200.13</v>
      </c>
      <c r="M51" s="129">
        <f>'CP RESUMO'!AX9</f>
        <v/>
      </c>
      <c r="N51" s="130">
        <f>MAX(0,M51-M50)</f>
        <v/>
      </c>
      <c r="O51" s="129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1200.13</v>
      </c>
      <c r="M52" s="129">
        <f>'CP RESUMO'!AY9</f>
        <v/>
      </c>
      <c r="N52" s="130">
        <f>MAX(0,M52-M51)</f>
        <v/>
      </c>
      <c r="O52" s="129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1200.13</v>
      </c>
      <c r="M53" s="129">
        <f>'CP RESUMO'!AZ9</f>
        <v/>
      </c>
      <c r="N53" s="130">
        <f>MAX(0,M53-M52)</f>
        <v/>
      </c>
      <c r="O53" s="129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RESUMO'!BA9</f>
        <v/>
      </c>
      <c r="N54" s="130">
        <f>MAX(0,M54-M53)</f>
        <v/>
      </c>
      <c r="O54" s="129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RESUMO'!BB9</f>
        <v/>
      </c>
      <c r="N55" s="130">
        <f>MAX(0,M55-M54)</f>
        <v/>
      </c>
      <c r="O55" s="129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RESUMO'!BC9</f>
        <v/>
      </c>
      <c r="N56" s="130">
        <f>MAX(0,M56-M55)</f>
        <v/>
      </c>
      <c r="O56" s="129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RESUMO'!BD9</f>
        <v/>
      </c>
      <c r="N57" s="130">
        <f>MAX(0,M57-M56)</f>
        <v/>
      </c>
      <c r="O57" s="129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RESUMO'!BE9</f>
        <v/>
      </c>
      <c r="N58" s="130">
        <f>MAX(0,M58-M57)</f>
        <v/>
      </c>
      <c r="O58" s="129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RESUMO'!BF9</f>
        <v/>
      </c>
      <c r="N59" s="130">
        <f>MAX(0,M59-M58)</f>
        <v/>
      </c>
      <c r="O59" s="129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RESUMO'!BG9</f>
        <v/>
      </c>
      <c r="N60" s="130">
        <f>MAX(0,M60-M59)</f>
        <v/>
      </c>
      <c r="O60" s="129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RESUMO'!BH9</f>
        <v/>
      </c>
      <c r="N61" s="130">
        <f>MAX(0,M61-M60)</f>
        <v/>
      </c>
      <c r="O61" s="129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RESUMO'!BI9</f>
        <v/>
      </c>
      <c r="N62" s="130">
        <f>MAX(0,M62-M61)</f>
        <v/>
      </c>
      <c r="O62" s="129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RESUMO'!BJ9</f>
        <v/>
      </c>
      <c r="N63" s="130">
        <f>MAX(0,M63-M62)</f>
        <v/>
      </c>
      <c r="O63" s="129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RESUMO'!BK9</f>
        <v/>
      </c>
      <c r="N64" s="130">
        <f>MAX(0,M64-M63)</f>
        <v/>
      </c>
      <c r="O64" s="129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RESUMO'!BL9</f>
        <v/>
      </c>
      <c r="N65" s="130">
        <f>MAX(0,M65-M64)</f>
        <v/>
      </c>
      <c r="O65" s="129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RESUMO'!BM9</f>
        <v/>
      </c>
      <c r="N66" s="130">
        <f>MAX(0,M66-M65)</f>
        <v/>
      </c>
      <c r="O66" s="129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RESUMO'!BN9</f>
        <v/>
      </c>
      <c r="N67" s="130">
        <f>MAX(0,M67-M66)</f>
        <v/>
      </c>
      <c r="O67" s="129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RESUMO'!BO9</f>
        <v/>
      </c>
      <c r="N68" s="130">
        <f>MAX(0,M68-M67)</f>
        <v/>
      </c>
      <c r="O68" s="129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RESUMO'!BP9</f>
        <v/>
      </c>
      <c r="N69" s="130">
        <f>MAX(0,M69-M68)</f>
        <v/>
      </c>
      <c r="O69" s="129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RESUMO'!BQ9</f>
        <v/>
      </c>
      <c r="N70" s="130">
        <f>MAX(0,M70-M69)</f>
        <v/>
      </c>
      <c r="O70" s="129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RESUMO'!BR9</f>
        <v/>
      </c>
      <c r="N71" s="130">
        <f>MAX(0,M71-M70)</f>
        <v/>
      </c>
      <c r="O71" s="129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RESUMO'!BS9</f>
        <v/>
      </c>
      <c r="N72" s="130">
        <f>MAX(0,M72-M71)</f>
        <v/>
      </c>
      <c r="O72" s="129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RESUMO'!BT9</f>
        <v/>
      </c>
      <c r="N73" s="130">
        <f>MAX(0,M73-M72)</f>
        <v/>
      </c>
      <c r="O73" s="129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RESUMO'!BU9</f>
        <v/>
      </c>
      <c r="N74" s="130">
        <f>MAX(0,M74-M73)</f>
        <v/>
      </c>
      <c r="O74" s="129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RESUMO'!BV9</f>
        <v/>
      </c>
      <c r="N75" s="130">
        <f>MAX(0,M75-M74)</f>
        <v/>
      </c>
      <c r="O75" s="129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RESUMO'!BW9</f>
        <v/>
      </c>
      <c r="N76" s="130">
        <f>MAX(0,M76-M75)</f>
        <v/>
      </c>
      <c r="O76" s="129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PL'!F16</f>
        <v/>
      </c>
      <c r="K5" s="62">
        <f>'VALOR POR PL'!G16</f>
        <v/>
      </c>
      <c r="M5" s="129">
        <f>'CP RESUMO'!D10</f>
        <v/>
      </c>
      <c r="N5" s="130" t="n">
        <v>0</v>
      </c>
      <c r="O5" s="129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RESUMO'!E10</f>
        <v/>
      </c>
      <c r="N6" s="130">
        <f>MAX(0,M6-M5)</f>
        <v/>
      </c>
      <c r="O6" s="129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PL'!L16</f>
        <v/>
      </c>
      <c r="M7" s="129">
        <f>'CP RESUMO'!F10</f>
        <v/>
      </c>
      <c r="N7" s="130">
        <f>MAX(0,M7-M6)</f>
        <v/>
      </c>
      <c r="O7" s="129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RESUMO'!G10</f>
        <v/>
      </c>
      <c r="N8" s="130">
        <f>MAX(0,M8-M7)</f>
        <v/>
      </c>
      <c r="O8" s="129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RESUMO'!H10</f>
        <v/>
      </c>
      <c r="N9" s="130">
        <f>MAX(0,M9-M8)</f>
        <v/>
      </c>
      <c r="O9" s="129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RESUMO'!I10</f>
        <v/>
      </c>
      <c r="N10" s="130">
        <f>MAX(0,M10-M9)</f>
        <v/>
      </c>
      <c r="O10" s="129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RESUMO'!J10</f>
        <v/>
      </c>
      <c r="N11" s="130">
        <f>MAX(0,M11-M10)</f>
        <v/>
      </c>
      <c r="O11" s="129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RESUMO'!K10</f>
        <v/>
      </c>
      <c r="N12" s="130">
        <f>MAX(0,M12-M11)</f>
        <v/>
      </c>
      <c r="O12" s="129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PL'!I16</f>
        <v/>
      </c>
      <c r="M13" s="129">
        <f>'CP RESUMO'!L10</f>
        <v/>
      </c>
      <c r="N13" s="130">
        <f>MAX(0,M13-M12)</f>
        <v/>
      </c>
      <c r="O13" s="129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29">
        <f>'CP RESUMO'!M10</f>
        <v/>
      </c>
      <c r="N14" s="130">
        <f>MAX(0,M14-M13)</f>
        <v/>
      </c>
      <c r="O14" s="129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RESUMO'!N10</f>
        <v/>
      </c>
      <c r="N15" s="130">
        <f>MAX(0,M15-M14)</f>
        <v/>
      </c>
      <c r="O15" s="129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RESUMO'!O10</f>
        <v/>
      </c>
      <c r="N16" s="130">
        <f>MAX(0,M16-M15)</f>
        <v/>
      </c>
      <c r="O16" s="129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RESUMO'!P10</f>
        <v/>
      </c>
      <c r="N17" s="130">
        <f>MAX(0,M17-M16)</f>
        <v/>
      </c>
      <c r="O17" s="129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RESUMO'!Q10</f>
        <v/>
      </c>
      <c r="N18" s="130">
        <f>MAX(0,M18-M17)</f>
        <v/>
      </c>
      <c r="O18" s="129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RESUMO'!R10</f>
        <v/>
      </c>
      <c r="N19" s="130">
        <f>MAX(0,M19-M18)</f>
        <v/>
      </c>
      <c r="O19" s="129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RESUMO'!S10</f>
        <v/>
      </c>
      <c r="N20" s="130">
        <f>MAX(0,M20-M19)</f>
        <v/>
      </c>
      <c r="O20" s="129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RESUMO'!T10</f>
        <v/>
      </c>
      <c r="N21" s="130">
        <f>MAX(0,M21-M20)</f>
        <v/>
      </c>
      <c r="O21" s="129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RESUMO'!U10</f>
        <v/>
      </c>
      <c r="N22" s="130">
        <f>MAX(0,M22-M21)</f>
        <v/>
      </c>
      <c r="O22" s="129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RESUMO'!V10</f>
        <v/>
      </c>
      <c r="N23" s="130">
        <f>MAX(0,M23-M22)</f>
        <v/>
      </c>
      <c r="O23" s="129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RESUMO'!W10</f>
        <v/>
      </c>
      <c r="N24" s="130">
        <f>MAX(0,M24-M23)</f>
        <v/>
      </c>
      <c r="O24" s="129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RESUMO'!X10</f>
        <v/>
      </c>
      <c r="N25" s="130">
        <f>MAX(0,M25-M24)</f>
        <v/>
      </c>
      <c r="O25" s="129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10923.41</v>
      </c>
      <c r="M26" s="129">
        <f>'CP RESUMO'!Y10</f>
        <v/>
      </c>
      <c r="N26" s="130">
        <f>MAX(0,M26-M25)</f>
        <v/>
      </c>
      <c r="O26" s="129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11941.36</v>
      </c>
      <c r="M27" s="129">
        <f>'CP RESUMO'!Z10</f>
        <v/>
      </c>
      <c r="N27" s="130">
        <f>MAX(0,M27-M26)</f>
        <v/>
      </c>
      <c r="O27" s="129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11856.53</v>
      </c>
      <c r="M28" s="129">
        <f>'CP RESUMO'!AA10</f>
        <v/>
      </c>
      <c r="N28" s="130">
        <f>MAX(0,M28-M27)</f>
        <v/>
      </c>
      <c r="O28" s="129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11856.53</v>
      </c>
      <c r="M29" s="129">
        <f>'CP RESUMO'!AB10</f>
        <v/>
      </c>
      <c r="N29" s="130">
        <f>MAX(0,M29-M28)</f>
        <v/>
      </c>
      <c r="O29" s="129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12535.16</v>
      </c>
      <c r="M30" s="129">
        <f>'CP RESUMO'!AC10</f>
        <v/>
      </c>
      <c r="N30" s="130">
        <f>MAX(0,M30-M29)</f>
        <v/>
      </c>
      <c r="O30" s="129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12959.3</v>
      </c>
      <c r="M31" s="129">
        <f>'CP RESUMO'!AD10</f>
        <v/>
      </c>
      <c r="N31" s="130">
        <f>MAX(0,M31-M30)</f>
        <v/>
      </c>
      <c r="O31" s="129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13722.76</v>
      </c>
      <c r="M32" s="129">
        <f>'CP RESUMO'!AE10</f>
        <v/>
      </c>
      <c r="N32" s="130">
        <f>MAX(0,M32-M31)</f>
        <v/>
      </c>
      <c r="O32" s="129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19088.95</v>
      </c>
      <c r="M33" s="129">
        <f>'CP RESUMO'!AF10</f>
        <v/>
      </c>
      <c r="N33" s="130">
        <f>MAX(0,M33-M32)</f>
        <v/>
      </c>
      <c r="O33" s="129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20647.7</v>
      </c>
      <c r="M34" s="129">
        <f>'CP RESUMO'!AG10</f>
        <v/>
      </c>
      <c r="N34" s="130">
        <f>MAX(0,M34-M33)</f>
        <v/>
      </c>
      <c r="O34" s="129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21292.17</v>
      </c>
      <c r="M35" s="129">
        <f>'CP RESUMO'!AH10</f>
        <v/>
      </c>
      <c r="N35" s="130">
        <f>MAX(0,M35-M34)</f>
        <v/>
      </c>
      <c r="O35" s="129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19078.46</v>
      </c>
      <c r="M36" s="129">
        <f>'CP RESUMO'!AI10</f>
        <v/>
      </c>
      <c r="N36" s="130">
        <f>MAX(0,M36-M35)</f>
        <v/>
      </c>
      <c r="O36" s="129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18458.35</v>
      </c>
      <c r="M37" s="129">
        <f>'CP RESUMO'!AJ10</f>
        <v/>
      </c>
      <c r="N37" s="130">
        <f>MAX(0,M37-M36)</f>
        <v/>
      </c>
      <c r="O37" s="129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18251.99</v>
      </c>
      <c r="M38" s="129">
        <f>'CP RESUMO'!AK10</f>
        <v/>
      </c>
      <c r="N38" s="130">
        <f>MAX(0,M38-M37)</f>
        <v/>
      </c>
      <c r="O38" s="129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17901.08</v>
      </c>
      <c r="M39" s="129">
        <f>'CP RESUMO'!AL10</f>
        <v/>
      </c>
      <c r="N39" s="130">
        <f>MAX(0,M39-M38)</f>
        <v/>
      </c>
      <c r="O39" s="129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14857.92</v>
      </c>
      <c r="M40" s="129">
        <f>'CP RESUMO'!AM10</f>
        <v/>
      </c>
      <c r="N40" s="130">
        <f>MAX(0,M40-M39)</f>
        <v/>
      </c>
      <c r="O40" s="129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17071.94</v>
      </c>
      <c r="M41" s="129">
        <f>'CP RESUMO'!AN10</f>
        <v/>
      </c>
      <c r="N41" s="130">
        <f>MAX(0,M41-M40)</f>
        <v/>
      </c>
      <c r="O41" s="129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16919.97</v>
      </c>
      <c r="M42" s="129">
        <f>'CP RESUMO'!AO10</f>
        <v/>
      </c>
      <c r="N42" s="130">
        <f>MAX(0,M42-M41)</f>
        <v/>
      </c>
      <c r="O42" s="129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10976.72</v>
      </c>
      <c r="M43" s="129">
        <f>'CP RESUMO'!AP10</f>
        <v/>
      </c>
      <c r="N43" s="130">
        <f>MAX(0,M43-M42)</f>
        <v/>
      </c>
      <c r="O43" s="129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7212.89</v>
      </c>
      <c r="M44" s="129">
        <f>'CP RESUMO'!AQ10</f>
        <v/>
      </c>
      <c r="N44" s="130">
        <f>MAX(0,M44-M43)</f>
        <v/>
      </c>
      <c r="O44" s="129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5305.66</v>
      </c>
      <c r="M45" s="129">
        <f>'CP RESUMO'!AR10</f>
        <v/>
      </c>
      <c r="N45" s="130">
        <f>MAX(0,M45-M44)</f>
        <v/>
      </c>
      <c r="O45" s="129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2743.21</v>
      </c>
      <c r="M46" s="129">
        <f>'CP RESUMO'!AS10</f>
        <v/>
      </c>
      <c r="N46" s="130">
        <f>MAX(0,M46-M45)</f>
        <v/>
      </c>
      <c r="O46" s="129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1259.33</v>
      </c>
      <c r="M47" s="129">
        <f>'CP RESUMO'!AT10</f>
        <v/>
      </c>
      <c r="N47" s="130">
        <f>MAX(0,M47-M46)</f>
        <v/>
      </c>
      <c r="O47" s="129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RESUMO'!AU10</f>
        <v/>
      </c>
      <c r="N48" s="130">
        <f>MAX(0,M48-M47)</f>
        <v/>
      </c>
      <c r="O48" s="129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RESUMO'!AV10</f>
        <v/>
      </c>
      <c r="N49" s="130">
        <f>MAX(0,M49-M48)</f>
        <v/>
      </c>
      <c r="O49" s="129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RESUMO'!AW10</f>
        <v/>
      </c>
      <c r="N50" s="130">
        <f>MAX(0,M50-M49)</f>
        <v/>
      </c>
      <c r="O50" s="129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RESUMO'!AX10</f>
        <v/>
      </c>
      <c r="N51" s="130">
        <f>MAX(0,M51-M50)</f>
        <v/>
      </c>
      <c r="O51" s="129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RESUMO'!AY10</f>
        <v/>
      </c>
      <c r="N52" s="130">
        <f>MAX(0,M52-M51)</f>
        <v/>
      </c>
      <c r="O52" s="129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RESUMO'!AZ10</f>
        <v/>
      </c>
      <c r="N53" s="130">
        <f>MAX(0,M53-M52)</f>
        <v/>
      </c>
      <c r="O53" s="129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RESUMO'!BA10</f>
        <v/>
      </c>
      <c r="N54" s="130">
        <f>MAX(0,M54-M53)</f>
        <v/>
      </c>
      <c r="O54" s="129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RESUMO'!BB10</f>
        <v/>
      </c>
      <c r="N55" s="130">
        <f>MAX(0,M55-M54)</f>
        <v/>
      </c>
      <c r="O55" s="129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RESUMO'!BC10</f>
        <v/>
      </c>
      <c r="N56" s="130">
        <f>MAX(0,M56-M55)</f>
        <v/>
      </c>
      <c r="O56" s="129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RESUMO'!BD10</f>
        <v/>
      </c>
      <c r="N57" s="130">
        <f>MAX(0,M57-M56)</f>
        <v/>
      </c>
      <c r="O57" s="129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RESUMO'!BE10</f>
        <v/>
      </c>
      <c r="N58" s="130">
        <f>MAX(0,M58-M57)</f>
        <v/>
      </c>
      <c r="O58" s="129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RESUMO'!BF10</f>
        <v/>
      </c>
      <c r="N59" s="130">
        <f>MAX(0,M59-M58)</f>
        <v/>
      </c>
      <c r="O59" s="129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RESUMO'!BG10</f>
        <v/>
      </c>
      <c r="N60" s="130">
        <f>MAX(0,M60-M59)</f>
        <v/>
      </c>
      <c r="O60" s="129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RESUMO'!BH10</f>
        <v/>
      </c>
      <c r="N61" s="130">
        <f>MAX(0,M61-M60)</f>
        <v/>
      </c>
      <c r="O61" s="129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RESUMO'!BI10</f>
        <v/>
      </c>
      <c r="N62" s="130">
        <f>MAX(0,M62-M61)</f>
        <v/>
      </c>
      <c r="O62" s="129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RESUMO'!BJ10</f>
        <v/>
      </c>
      <c r="N63" s="130">
        <f>MAX(0,M63-M62)</f>
        <v/>
      </c>
      <c r="O63" s="129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RESUMO'!BK10</f>
        <v/>
      </c>
      <c r="N64" s="130">
        <f>MAX(0,M64-M63)</f>
        <v/>
      </c>
      <c r="O64" s="129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RESUMO'!BL10</f>
        <v/>
      </c>
      <c r="N65" s="130">
        <f>MAX(0,M65-M64)</f>
        <v/>
      </c>
      <c r="O65" s="129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RESUMO'!BM10</f>
        <v/>
      </c>
      <c r="N66" s="130">
        <f>MAX(0,M66-M65)</f>
        <v/>
      </c>
      <c r="O66" s="129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RESUMO'!BN10</f>
        <v/>
      </c>
      <c r="N67" s="130">
        <f>MAX(0,M67-M66)</f>
        <v/>
      </c>
      <c r="O67" s="129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RESUMO'!BO10</f>
        <v/>
      </c>
      <c r="N68" s="130">
        <f>MAX(0,M68-M67)</f>
        <v/>
      </c>
      <c r="O68" s="129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RESUMO'!BP10</f>
        <v/>
      </c>
      <c r="N69" s="130">
        <f>MAX(0,M69-M68)</f>
        <v/>
      </c>
      <c r="O69" s="129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RESUMO'!BQ10</f>
        <v/>
      </c>
      <c r="N70" s="130">
        <f>MAX(0,M70-M69)</f>
        <v/>
      </c>
      <c r="O70" s="129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RESUMO'!BR10</f>
        <v/>
      </c>
      <c r="N71" s="130">
        <f>MAX(0,M71-M70)</f>
        <v/>
      </c>
      <c r="O71" s="129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RESUMO'!BS10</f>
        <v/>
      </c>
      <c r="N72" s="130">
        <f>MAX(0,M72-M71)</f>
        <v/>
      </c>
      <c r="O72" s="129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RESUMO'!BT10</f>
        <v/>
      </c>
      <c r="N73" s="130">
        <f>MAX(0,M73-M72)</f>
        <v/>
      </c>
      <c r="O73" s="129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RESUMO'!BU10</f>
        <v/>
      </c>
      <c r="N74" s="130">
        <f>MAX(0,M74-M73)</f>
        <v/>
      </c>
      <c r="O74" s="129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RESUMO'!BV10</f>
        <v/>
      </c>
      <c r="N75" s="130">
        <f>MAX(0,M75-M74)</f>
        <v/>
      </c>
      <c r="O75" s="129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RESUMO'!BW10</f>
        <v/>
      </c>
      <c r="N76" s="130">
        <f>MAX(0,M76-M75)</f>
        <v/>
      </c>
      <c r="O76" s="129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PL'!F17</f>
        <v/>
      </c>
      <c r="K5" s="62">
        <f>'VALOR POR PL'!G17</f>
        <v/>
      </c>
      <c r="M5" s="129">
        <f>'CP RESUMO'!D11</f>
        <v/>
      </c>
      <c r="N5" s="130" t="n">
        <v>0</v>
      </c>
      <c r="O5" s="129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RESUMO'!E11</f>
        <v/>
      </c>
      <c r="N6" s="130">
        <f>MAX(0,M6-M5)</f>
        <v/>
      </c>
      <c r="O6" s="129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PL'!L17</f>
        <v/>
      </c>
      <c r="M7" s="129">
        <f>'CP RESUMO'!F11</f>
        <v/>
      </c>
      <c r="N7" s="130">
        <f>MAX(0,M7-M6)</f>
        <v/>
      </c>
      <c r="O7" s="129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RESUMO'!G11</f>
        <v/>
      </c>
      <c r="N8" s="130">
        <f>MAX(0,M8-M7)</f>
        <v/>
      </c>
      <c r="O8" s="129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RESUMO'!H11</f>
        <v/>
      </c>
      <c r="N9" s="130">
        <f>MAX(0,M9-M8)</f>
        <v/>
      </c>
      <c r="O9" s="129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RESUMO'!I11</f>
        <v/>
      </c>
      <c r="N10" s="130">
        <f>MAX(0,M10-M9)</f>
        <v/>
      </c>
      <c r="O10" s="129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RESUMO'!J11</f>
        <v/>
      </c>
      <c r="N11" s="130">
        <f>MAX(0,M11-M10)</f>
        <v/>
      </c>
      <c r="O11" s="129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RESUMO'!K11</f>
        <v/>
      </c>
      <c r="N12" s="130">
        <f>MAX(0,M12-M11)</f>
        <v/>
      </c>
      <c r="O12" s="129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PL'!I17</f>
        <v/>
      </c>
      <c r="M13" s="129">
        <f>'CP RESUMO'!L11</f>
        <v/>
      </c>
      <c r="N13" s="130">
        <f>MAX(0,M13-M12)</f>
        <v/>
      </c>
      <c r="O13" s="129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29">
        <f>'CP RESUMO'!M11</f>
        <v/>
      </c>
      <c r="N14" s="130">
        <f>MAX(0,M14-M13)</f>
        <v/>
      </c>
      <c r="O14" s="129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RESUMO'!N11</f>
        <v/>
      </c>
      <c r="N15" s="130">
        <f>MAX(0,M15-M14)</f>
        <v/>
      </c>
      <c r="O15" s="129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RESUMO'!O11</f>
        <v/>
      </c>
      <c r="N16" s="130">
        <f>MAX(0,M16-M15)</f>
        <v/>
      </c>
      <c r="O16" s="129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RESUMO'!P11</f>
        <v/>
      </c>
      <c r="N17" s="130">
        <f>MAX(0,M17-M16)</f>
        <v/>
      </c>
      <c r="O17" s="129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RESUMO'!Q11</f>
        <v/>
      </c>
      <c r="N18" s="130">
        <f>MAX(0,M18-M17)</f>
        <v/>
      </c>
      <c r="O18" s="129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RESUMO'!R11</f>
        <v/>
      </c>
      <c r="N19" s="130">
        <f>MAX(0,M19-M18)</f>
        <v/>
      </c>
      <c r="O19" s="129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RESUMO'!S11</f>
        <v/>
      </c>
      <c r="N20" s="130">
        <f>MAX(0,M20-M19)</f>
        <v/>
      </c>
      <c r="O20" s="129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RESUMO'!T11</f>
        <v/>
      </c>
      <c r="N21" s="130">
        <f>MAX(0,M21-M20)</f>
        <v/>
      </c>
      <c r="O21" s="129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NÃO</t>
        </is>
      </c>
      <c r="M22" s="129">
        <f>'CP RESUMO'!U11</f>
        <v/>
      </c>
      <c r="N22" s="130">
        <f>MAX(0,M22-M21)</f>
        <v/>
      </c>
      <c r="O22" s="129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RESUMO'!V11</f>
        <v/>
      </c>
      <c r="N23" s="130">
        <f>MAX(0,M23-M22)</f>
        <v/>
      </c>
      <c r="O23" s="129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M24" s="129">
        <f>'CP RESUMO'!W11</f>
        <v/>
      </c>
      <c r="N24" s="130">
        <f>MAX(0,M24-M23)</f>
        <v/>
      </c>
      <c r="O24" s="129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RESUMO'!X11</f>
        <v/>
      </c>
      <c r="N25" s="130">
        <f>MAX(0,M25-M24)</f>
        <v/>
      </c>
      <c r="O25" s="129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2494.36</v>
      </c>
      <c r="M26" s="129">
        <f>'CP RESUMO'!Y11</f>
        <v/>
      </c>
      <c r="N26" s="130">
        <f>MAX(0,M26-M25)</f>
        <v/>
      </c>
      <c r="O26" s="129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2494.36</v>
      </c>
      <c r="M27" s="129">
        <f>'CP RESUMO'!Z11</f>
        <v/>
      </c>
      <c r="N27" s="130">
        <f>MAX(0,M27-M26)</f>
        <v/>
      </c>
      <c r="O27" s="129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2494.36</v>
      </c>
      <c r="M28" s="129">
        <f>'CP RESUMO'!AA11</f>
        <v/>
      </c>
      <c r="N28" s="130">
        <f>MAX(0,M28-M27)</f>
        <v/>
      </c>
      <c r="O28" s="129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2494.36</v>
      </c>
      <c r="M29" s="129">
        <f>'CP RESUMO'!AB11</f>
        <v/>
      </c>
      <c r="N29" s="130">
        <f>MAX(0,M29-M28)</f>
        <v/>
      </c>
      <c r="O29" s="129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2494.36</v>
      </c>
      <c r="M30" s="129">
        <f>'CP RESUMO'!AC11</f>
        <v/>
      </c>
      <c r="N30" s="130">
        <f>MAX(0,M30-M29)</f>
        <v/>
      </c>
      <c r="O30" s="129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2494.36</v>
      </c>
      <c r="M31" s="129">
        <f>'CP RESUMO'!AD11</f>
        <v/>
      </c>
      <c r="N31" s="130">
        <f>MAX(0,M31-M30)</f>
        <v/>
      </c>
      <c r="O31" s="129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2494.36</v>
      </c>
      <c r="M32" s="129">
        <f>'CP RESUMO'!AE11</f>
        <v/>
      </c>
      <c r="N32" s="130">
        <f>MAX(0,M32-M31)</f>
        <v/>
      </c>
      <c r="O32" s="129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2494.36</v>
      </c>
      <c r="M33" s="129">
        <f>'CP RESUMO'!AF11</f>
        <v/>
      </c>
      <c r="N33" s="130">
        <f>MAX(0,M33-M32)</f>
        <v/>
      </c>
      <c r="O33" s="129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2494.36</v>
      </c>
      <c r="M34" s="129">
        <f>'CP RESUMO'!AG11</f>
        <v/>
      </c>
      <c r="N34" s="130">
        <f>MAX(0,M34-M33)</f>
        <v/>
      </c>
      <c r="O34" s="129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2494.36</v>
      </c>
      <c r="M35" s="129">
        <f>'CP RESUMO'!AH11</f>
        <v/>
      </c>
      <c r="N35" s="130">
        <f>MAX(0,M35-M34)</f>
        <v/>
      </c>
      <c r="O35" s="129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2494.36</v>
      </c>
      <c r="M36" s="129">
        <f>'CP RESUMO'!AI11</f>
        <v/>
      </c>
      <c r="N36" s="130">
        <f>MAX(0,M36-M35)</f>
        <v/>
      </c>
      <c r="O36" s="129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2494.36</v>
      </c>
      <c r="M37" s="129">
        <f>'CP RESUMO'!AJ11</f>
        <v/>
      </c>
      <c r="N37" s="130">
        <f>MAX(0,M37-M36)</f>
        <v/>
      </c>
      <c r="O37" s="129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2494.36</v>
      </c>
      <c r="M38" s="129">
        <f>'CP RESUMO'!AK11</f>
        <v/>
      </c>
      <c r="N38" s="130">
        <f>MAX(0,M38-M37)</f>
        <v/>
      </c>
      <c r="O38" s="129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2494.36</v>
      </c>
      <c r="M39" s="129">
        <f>'CP RESUMO'!AL11</f>
        <v/>
      </c>
      <c r="N39" s="130">
        <f>MAX(0,M39-M38)</f>
        <v/>
      </c>
      <c r="O39" s="129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2494.36</v>
      </c>
      <c r="M40" s="129">
        <f>'CP RESUMO'!AM11</f>
        <v/>
      </c>
      <c r="N40" s="130">
        <f>MAX(0,M40-M39)</f>
        <v/>
      </c>
      <c r="O40" s="129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2494.36</v>
      </c>
      <c r="M41" s="129">
        <f>'CP RESUMO'!AN11</f>
        <v/>
      </c>
      <c r="N41" s="130">
        <f>MAX(0,M41-M40)</f>
        <v/>
      </c>
      <c r="O41" s="129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2494.36</v>
      </c>
      <c r="M42" s="129">
        <f>'CP RESUMO'!AO11</f>
        <v/>
      </c>
      <c r="N42" s="130">
        <f>MAX(0,M42-M41)</f>
        <v/>
      </c>
      <c r="O42" s="129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2494.36</v>
      </c>
      <c r="M43" s="129">
        <f>'CP RESUMO'!AP11</f>
        <v/>
      </c>
      <c r="N43" s="130">
        <f>MAX(0,M43-M42)</f>
        <v/>
      </c>
      <c r="O43" s="129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2494.36</v>
      </c>
      <c r="M44" s="129">
        <f>'CP RESUMO'!AQ11</f>
        <v/>
      </c>
      <c r="N44" s="130">
        <f>MAX(0,M44-M43)</f>
        <v/>
      </c>
      <c r="O44" s="129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2494.36</v>
      </c>
      <c r="M45" s="129">
        <f>'CP RESUMO'!AR11</f>
        <v/>
      </c>
      <c r="N45" s="130">
        <f>MAX(0,M45-M44)</f>
        <v/>
      </c>
      <c r="O45" s="129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2494.36</v>
      </c>
      <c r="M46" s="129">
        <f>'CP RESUMO'!AS11</f>
        <v/>
      </c>
      <c r="N46" s="130">
        <f>MAX(0,M46-M45)</f>
        <v/>
      </c>
      <c r="O46" s="129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2494.36</v>
      </c>
      <c r="M47" s="129">
        <f>'CP RESUMO'!AT11</f>
        <v/>
      </c>
      <c r="N47" s="130">
        <f>MAX(0,M47-M46)</f>
        <v/>
      </c>
      <c r="O47" s="129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2494.36</v>
      </c>
      <c r="M48" s="129">
        <f>'CP RESUMO'!AU11</f>
        <v/>
      </c>
      <c r="N48" s="130">
        <f>MAX(0,M48-M47)</f>
        <v/>
      </c>
      <c r="O48" s="129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2494.36</v>
      </c>
      <c r="M49" s="129">
        <f>'CP RESUMO'!AV11</f>
        <v/>
      </c>
      <c r="N49" s="130">
        <f>MAX(0,M49-M48)</f>
        <v/>
      </c>
      <c r="O49" s="129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2494.36</v>
      </c>
      <c r="M50" s="129">
        <f>'CP RESUMO'!AW11</f>
        <v/>
      </c>
      <c r="N50" s="130">
        <f>MAX(0,M50-M49)</f>
        <v/>
      </c>
      <c r="O50" s="129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2494.36</v>
      </c>
      <c r="M51" s="129">
        <f>'CP RESUMO'!AX11</f>
        <v/>
      </c>
      <c r="N51" s="130">
        <f>MAX(0,M51-M50)</f>
        <v/>
      </c>
      <c r="O51" s="129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RESUMO'!AY11</f>
        <v/>
      </c>
      <c r="N52" s="130">
        <f>MAX(0,M52-M51)</f>
        <v/>
      </c>
      <c r="O52" s="129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RESUMO'!AZ11</f>
        <v/>
      </c>
      <c r="N53" s="130">
        <f>MAX(0,M53-M52)</f>
        <v/>
      </c>
      <c r="O53" s="129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RESUMO'!BA11</f>
        <v/>
      </c>
      <c r="N54" s="130">
        <f>MAX(0,M54-M53)</f>
        <v/>
      </c>
      <c r="O54" s="129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RESUMO'!BB11</f>
        <v/>
      </c>
      <c r="N55" s="130">
        <f>MAX(0,M55-M54)</f>
        <v/>
      </c>
      <c r="O55" s="129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RESUMO'!BC11</f>
        <v/>
      </c>
      <c r="N56" s="130">
        <f>MAX(0,M56-M55)</f>
        <v/>
      </c>
      <c r="O56" s="129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RESUMO'!BD11</f>
        <v/>
      </c>
      <c r="N57" s="130">
        <f>MAX(0,M57-M56)</f>
        <v/>
      </c>
      <c r="O57" s="129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RESUMO'!BE11</f>
        <v/>
      </c>
      <c r="N58" s="130">
        <f>MAX(0,M58-M57)</f>
        <v/>
      </c>
      <c r="O58" s="129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RESUMO'!BF11</f>
        <v/>
      </c>
      <c r="N59" s="130">
        <f>MAX(0,M59-M58)</f>
        <v/>
      </c>
      <c r="O59" s="129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RESUMO'!BG11</f>
        <v/>
      </c>
      <c r="N60" s="130">
        <f>MAX(0,M60-M59)</f>
        <v/>
      </c>
      <c r="O60" s="129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RESUMO'!BH11</f>
        <v/>
      </c>
      <c r="N61" s="130">
        <f>MAX(0,M61-M60)</f>
        <v/>
      </c>
      <c r="O61" s="129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RESUMO'!BI11</f>
        <v/>
      </c>
      <c r="N62" s="130">
        <f>MAX(0,M62-M61)</f>
        <v/>
      </c>
      <c r="O62" s="129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RESUMO'!BJ11</f>
        <v/>
      </c>
      <c r="N63" s="130">
        <f>MAX(0,M63-M62)</f>
        <v/>
      </c>
      <c r="O63" s="129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RESUMO'!BK11</f>
        <v/>
      </c>
      <c r="N64" s="130">
        <f>MAX(0,M64-M63)</f>
        <v/>
      </c>
      <c r="O64" s="129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RESUMO'!BL11</f>
        <v/>
      </c>
      <c r="N65" s="130">
        <f>MAX(0,M65-M64)</f>
        <v/>
      </c>
      <c r="O65" s="129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RESUMO'!BM11</f>
        <v/>
      </c>
      <c r="N66" s="130">
        <f>MAX(0,M66-M65)</f>
        <v/>
      </c>
      <c r="O66" s="129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RESUMO'!BN11</f>
        <v/>
      </c>
      <c r="N67" s="130">
        <f>MAX(0,M67-M66)</f>
        <v/>
      </c>
      <c r="O67" s="129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RESUMO'!BO11</f>
        <v/>
      </c>
      <c r="N68" s="130">
        <f>MAX(0,M68-M67)</f>
        <v/>
      </c>
      <c r="O68" s="129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RESUMO'!BP11</f>
        <v/>
      </c>
      <c r="N69" s="130">
        <f>MAX(0,M69-M68)</f>
        <v/>
      </c>
      <c r="O69" s="129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RESUMO'!BQ11</f>
        <v/>
      </c>
      <c r="N70" s="130">
        <f>MAX(0,M70-M69)</f>
        <v/>
      </c>
      <c r="O70" s="129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RESUMO'!BR11</f>
        <v/>
      </c>
      <c r="N71" s="130">
        <f>MAX(0,M71-M70)</f>
        <v/>
      </c>
      <c r="O71" s="129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RESUMO'!BS11</f>
        <v/>
      </c>
      <c r="N72" s="130">
        <f>MAX(0,M72-M71)</f>
        <v/>
      </c>
      <c r="O72" s="129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RESUMO'!BT11</f>
        <v/>
      </c>
      <c r="N73" s="130">
        <f>MAX(0,M73-M72)</f>
        <v/>
      </c>
      <c r="O73" s="129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RESUMO'!BU11</f>
        <v/>
      </c>
      <c r="N74" s="130">
        <f>MAX(0,M74-M73)</f>
        <v/>
      </c>
      <c r="O74" s="129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RESUMO'!BV11</f>
        <v/>
      </c>
      <c r="N75" s="130">
        <f>MAX(0,M75-M74)</f>
        <v/>
      </c>
      <c r="O75" s="129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RESUMO'!BW11</f>
        <v/>
      </c>
      <c r="N76" s="130">
        <f>MAX(0,M76-M75)</f>
        <v/>
      </c>
      <c r="O76" s="129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PL'!F18</f>
        <v/>
      </c>
      <c r="K5" s="62">
        <f>'VALOR POR PL'!G18</f>
        <v/>
      </c>
      <c r="M5" s="129">
        <f>'CP RESUMO'!D12</f>
        <v/>
      </c>
      <c r="N5" s="130" t="n">
        <v>0</v>
      </c>
      <c r="O5" s="129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RESUMO'!E12</f>
        <v/>
      </c>
      <c r="N6" s="130">
        <f>MAX(0,M6-M5)</f>
        <v/>
      </c>
      <c r="O6" s="129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PL'!L18</f>
        <v/>
      </c>
      <c r="M7" s="129">
        <f>'CP RESUMO'!F12</f>
        <v/>
      </c>
      <c r="N7" s="130">
        <f>MAX(0,M7-M6)</f>
        <v/>
      </c>
      <c r="O7" s="129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RESUMO'!G12</f>
        <v/>
      </c>
      <c r="N8" s="130">
        <f>MAX(0,M8-M7)</f>
        <v/>
      </c>
      <c r="O8" s="129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RESUMO'!H12</f>
        <v/>
      </c>
      <c r="N9" s="130">
        <f>MAX(0,M9-M8)</f>
        <v/>
      </c>
      <c r="O9" s="129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RESUMO'!I12</f>
        <v/>
      </c>
      <c r="N10" s="130">
        <f>MAX(0,M10-M9)</f>
        <v/>
      </c>
      <c r="O10" s="129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RESUMO'!J12</f>
        <v/>
      </c>
      <c r="N11" s="130">
        <f>MAX(0,M11-M10)</f>
        <v/>
      </c>
      <c r="O11" s="129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RESUMO'!K12</f>
        <v/>
      </c>
      <c r="N12" s="130">
        <f>MAX(0,M12-M11)</f>
        <v/>
      </c>
      <c r="O12" s="129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PL'!I18</f>
        <v/>
      </c>
      <c r="M13" s="129">
        <f>'CP RESUMO'!L12</f>
        <v/>
      </c>
      <c r="N13" s="130">
        <f>MAX(0,M13-M12)</f>
        <v/>
      </c>
      <c r="O13" s="129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29">
        <f>'CP RESUMO'!M12</f>
        <v/>
      </c>
      <c r="N14" s="130">
        <f>MAX(0,M14-M13)</f>
        <v/>
      </c>
      <c r="O14" s="129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RESUMO'!N12</f>
        <v/>
      </c>
      <c r="N15" s="130">
        <f>MAX(0,M15-M14)</f>
        <v/>
      </c>
      <c r="O15" s="129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RESUMO'!O12</f>
        <v/>
      </c>
      <c r="N16" s="130">
        <f>MAX(0,M16-M15)</f>
        <v/>
      </c>
      <c r="O16" s="129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RESUMO'!P12</f>
        <v/>
      </c>
      <c r="N17" s="130">
        <f>MAX(0,M17-M16)</f>
        <v/>
      </c>
      <c r="O17" s="129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RESUMO'!Q12</f>
        <v/>
      </c>
      <c r="N18" s="130">
        <f>MAX(0,M18-M17)</f>
        <v/>
      </c>
      <c r="O18" s="129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RESUMO'!R12</f>
        <v/>
      </c>
      <c r="N19" s="130">
        <f>MAX(0,M19-M18)</f>
        <v/>
      </c>
      <c r="O19" s="129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RESUMO'!S12</f>
        <v/>
      </c>
      <c r="N20" s="130">
        <f>MAX(0,M20-M19)</f>
        <v/>
      </c>
      <c r="O20" s="129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RESUMO'!T12</f>
        <v/>
      </c>
      <c r="N21" s="130">
        <f>MAX(0,M21-M20)</f>
        <v/>
      </c>
      <c r="O21" s="129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RESUMO'!U12</f>
        <v/>
      </c>
      <c r="N22" s="130">
        <f>MAX(0,M22-M21)</f>
        <v/>
      </c>
      <c r="O22" s="129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RESUMO'!V12</f>
        <v/>
      </c>
      <c r="N23" s="130">
        <f>MAX(0,M23-M22)</f>
        <v/>
      </c>
      <c r="O23" s="129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RESUMO'!W12</f>
        <v/>
      </c>
      <c r="N24" s="130">
        <f>MAX(0,M24-M23)</f>
        <v/>
      </c>
      <c r="O24" s="129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RESUMO'!X12</f>
        <v/>
      </c>
      <c r="N25" s="130">
        <f>MAX(0,M25-M24)</f>
        <v/>
      </c>
      <c r="O25" s="129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9977.450000000001</v>
      </c>
      <c r="M26" s="129">
        <f>'CP RESUMO'!Y12</f>
        <v/>
      </c>
      <c r="N26" s="130">
        <f>MAX(0,M26-M25)</f>
        <v/>
      </c>
      <c r="O26" s="129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9977.450000000001</v>
      </c>
      <c r="M27" s="129">
        <f>'CP RESUMO'!Z12</f>
        <v/>
      </c>
      <c r="N27" s="130">
        <f>MAX(0,M27-M26)</f>
        <v/>
      </c>
      <c r="O27" s="129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8730.27</v>
      </c>
      <c r="M28" s="129">
        <f>'CP RESUMO'!AA12</f>
        <v/>
      </c>
      <c r="N28" s="130">
        <f>MAX(0,M28-M27)</f>
        <v/>
      </c>
      <c r="O28" s="129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12471.81</v>
      </c>
      <c r="M29" s="129">
        <f>'CP RESUMO'!AB12</f>
        <v/>
      </c>
      <c r="N29" s="130">
        <f>MAX(0,M29-M28)</f>
        <v/>
      </c>
      <c r="O29" s="129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33723.77</v>
      </c>
      <c r="M30" s="129">
        <f>'CP RESUMO'!AC12</f>
        <v/>
      </c>
      <c r="N30" s="130">
        <f>MAX(0,M30-M29)</f>
        <v/>
      </c>
      <c r="O30" s="129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42042.47</v>
      </c>
      <c r="M31" s="129">
        <f>'CP RESUMO'!AD12</f>
        <v/>
      </c>
      <c r="N31" s="130">
        <f>MAX(0,M31-M30)</f>
        <v/>
      </c>
      <c r="O31" s="129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47530.07</v>
      </c>
      <c r="M32" s="129">
        <f>'CP RESUMO'!AE12</f>
        <v/>
      </c>
      <c r="N32" s="130">
        <f>MAX(0,M32-M31)</f>
        <v/>
      </c>
      <c r="O32" s="129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42117.3</v>
      </c>
      <c r="M33" s="129">
        <f>'CP RESUMO'!AF12</f>
        <v/>
      </c>
      <c r="N33" s="130">
        <f>MAX(0,M33-M32)</f>
        <v/>
      </c>
      <c r="O33" s="129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36417.69</v>
      </c>
      <c r="M34" s="129">
        <f>'CP RESUMO'!AG12</f>
        <v/>
      </c>
      <c r="N34" s="130">
        <f>MAX(0,M34-M33)</f>
        <v/>
      </c>
      <c r="O34" s="129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43988.07</v>
      </c>
      <c r="M35" s="129">
        <f>'CP RESUMO'!AH12</f>
        <v/>
      </c>
      <c r="N35" s="130">
        <f>MAX(0,M35-M34)</f>
        <v/>
      </c>
      <c r="O35" s="129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38625.2</v>
      </c>
      <c r="M36" s="129">
        <f>'CP RESUMO'!AI12</f>
        <v/>
      </c>
      <c r="N36" s="130">
        <f>MAX(0,M36-M35)</f>
        <v/>
      </c>
      <c r="O36" s="129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31940.31</v>
      </c>
      <c r="M37" s="129">
        <f>'CP RESUMO'!AJ12</f>
        <v/>
      </c>
      <c r="N37" s="130">
        <f>MAX(0,M37-M36)</f>
        <v/>
      </c>
      <c r="O37" s="129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36405.21</v>
      </c>
      <c r="M38" s="129">
        <f>'CP RESUMO'!AK12</f>
        <v/>
      </c>
      <c r="N38" s="130">
        <f>MAX(0,M38-M37)</f>
        <v/>
      </c>
      <c r="O38" s="129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37415.43</v>
      </c>
      <c r="M39" s="129">
        <f>'CP RESUMO'!AL12</f>
        <v/>
      </c>
      <c r="N39" s="130">
        <f>MAX(0,M39-M38)</f>
        <v/>
      </c>
      <c r="O39" s="129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37415.43</v>
      </c>
      <c r="M40" s="129">
        <f>'CP RESUMO'!AM12</f>
        <v/>
      </c>
      <c r="N40" s="130">
        <f>MAX(0,M40-M39)</f>
        <v/>
      </c>
      <c r="O40" s="129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36130.83</v>
      </c>
      <c r="M41" s="129">
        <f>'CP RESUMO'!AN12</f>
        <v/>
      </c>
      <c r="N41" s="130">
        <f>MAX(0,M41-M40)</f>
        <v/>
      </c>
      <c r="O41" s="129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37415.43</v>
      </c>
      <c r="M42" s="129">
        <f>'CP RESUMO'!AO12</f>
        <v/>
      </c>
      <c r="N42" s="130">
        <f>MAX(0,M42-M41)</f>
        <v/>
      </c>
      <c r="O42" s="129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37019.48</v>
      </c>
      <c r="M43" s="129">
        <f>'CP RESUMO'!AP12</f>
        <v/>
      </c>
      <c r="N43" s="130">
        <f>MAX(0,M43-M42)</f>
        <v/>
      </c>
      <c r="O43" s="129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RESUMO'!AQ12</f>
        <v/>
      </c>
      <c r="N44" s="130">
        <f>MAX(0,M44-M43)</f>
        <v/>
      </c>
      <c r="O44" s="129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RESUMO'!AR12</f>
        <v/>
      </c>
      <c r="N45" s="130">
        <f>MAX(0,M45-M44)</f>
        <v/>
      </c>
      <c r="O45" s="129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RESUMO'!AS12</f>
        <v/>
      </c>
      <c r="N46" s="130">
        <f>MAX(0,M46-M45)</f>
        <v/>
      </c>
      <c r="O46" s="129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RESUMO'!AT12</f>
        <v/>
      </c>
      <c r="N47" s="130">
        <f>MAX(0,M47-M46)</f>
        <v/>
      </c>
      <c r="O47" s="129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RESUMO'!AU12</f>
        <v/>
      </c>
      <c r="N48" s="130">
        <f>MAX(0,M48-M47)</f>
        <v/>
      </c>
      <c r="O48" s="129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RESUMO'!AV12</f>
        <v/>
      </c>
      <c r="N49" s="130">
        <f>MAX(0,M49-M48)</f>
        <v/>
      </c>
      <c r="O49" s="129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RESUMO'!AW12</f>
        <v/>
      </c>
      <c r="N50" s="130">
        <f>MAX(0,M50-M49)</f>
        <v/>
      </c>
      <c r="O50" s="129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RESUMO'!AX12</f>
        <v/>
      </c>
      <c r="N51" s="130">
        <f>MAX(0,M51-M50)</f>
        <v/>
      </c>
      <c r="O51" s="129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RESUMO'!AY12</f>
        <v/>
      </c>
      <c r="N52" s="130">
        <f>MAX(0,M52-M51)</f>
        <v/>
      </c>
      <c r="O52" s="129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RESUMO'!AZ12</f>
        <v/>
      </c>
      <c r="N53" s="130">
        <f>MAX(0,M53-M52)</f>
        <v/>
      </c>
      <c r="O53" s="129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RESUMO'!BA12</f>
        <v/>
      </c>
      <c r="N54" s="130">
        <f>MAX(0,M54-M53)</f>
        <v/>
      </c>
      <c r="O54" s="129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RESUMO'!BB12</f>
        <v/>
      </c>
      <c r="N55" s="130">
        <f>MAX(0,M55-M54)</f>
        <v/>
      </c>
      <c r="O55" s="129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RESUMO'!BC12</f>
        <v/>
      </c>
      <c r="N56" s="130">
        <f>MAX(0,M56-M55)</f>
        <v/>
      </c>
      <c r="O56" s="129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RESUMO'!BD12</f>
        <v/>
      </c>
      <c r="N57" s="130">
        <f>MAX(0,M57-M56)</f>
        <v/>
      </c>
      <c r="O57" s="129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RESUMO'!BE12</f>
        <v/>
      </c>
      <c r="N58" s="130">
        <f>MAX(0,M58-M57)</f>
        <v/>
      </c>
      <c r="O58" s="129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RESUMO'!BF12</f>
        <v/>
      </c>
      <c r="N59" s="130">
        <f>MAX(0,M59-M58)</f>
        <v/>
      </c>
      <c r="O59" s="129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RESUMO'!BG12</f>
        <v/>
      </c>
      <c r="N60" s="130">
        <f>MAX(0,M60-M59)</f>
        <v/>
      </c>
      <c r="O60" s="129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RESUMO'!BH12</f>
        <v/>
      </c>
      <c r="N61" s="130">
        <f>MAX(0,M61-M60)</f>
        <v/>
      </c>
      <c r="O61" s="129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RESUMO'!BI12</f>
        <v/>
      </c>
      <c r="N62" s="130">
        <f>MAX(0,M62-M61)</f>
        <v/>
      </c>
      <c r="O62" s="129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RESUMO'!BJ12</f>
        <v/>
      </c>
      <c r="N63" s="130">
        <f>MAX(0,M63-M62)</f>
        <v/>
      </c>
      <c r="O63" s="129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RESUMO'!BK12</f>
        <v/>
      </c>
      <c r="N64" s="130">
        <f>MAX(0,M64-M63)</f>
        <v/>
      </c>
      <c r="O64" s="129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RESUMO'!BL12</f>
        <v/>
      </c>
      <c r="N65" s="130">
        <f>MAX(0,M65-M64)</f>
        <v/>
      </c>
      <c r="O65" s="129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RESUMO'!BM12</f>
        <v/>
      </c>
      <c r="N66" s="130">
        <f>MAX(0,M66-M65)</f>
        <v/>
      </c>
      <c r="O66" s="129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RESUMO'!BN12</f>
        <v/>
      </c>
      <c r="N67" s="130">
        <f>MAX(0,M67-M66)</f>
        <v/>
      </c>
      <c r="O67" s="129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RESUMO'!BO12</f>
        <v/>
      </c>
      <c r="N68" s="130">
        <f>MAX(0,M68-M67)</f>
        <v/>
      </c>
      <c r="O68" s="129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RESUMO'!BP12</f>
        <v/>
      </c>
      <c r="N69" s="130">
        <f>MAX(0,M69-M68)</f>
        <v/>
      </c>
      <c r="O69" s="129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RESUMO'!BQ12</f>
        <v/>
      </c>
      <c r="N70" s="130">
        <f>MAX(0,M70-M69)</f>
        <v/>
      </c>
      <c r="O70" s="129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RESUMO'!BR12</f>
        <v/>
      </c>
      <c r="N71" s="130">
        <f>MAX(0,M71-M70)</f>
        <v/>
      </c>
      <c r="O71" s="129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RESUMO'!BS12</f>
        <v/>
      </c>
      <c r="N72" s="130">
        <f>MAX(0,M72-M71)</f>
        <v/>
      </c>
      <c r="O72" s="129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RESUMO'!BT12</f>
        <v/>
      </c>
      <c r="N73" s="130">
        <f>MAX(0,M73-M72)</f>
        <v/>
      </c>
      <c r="O73" s="129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RESUMO'!BU12</f>
        <v/>
      </c>
      <c r="N74" s="130">
        <f>MAX(0,M74-M73)</f>
        <v/>
      </c>
      <c r="O74" s="129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RESUMO'!BV12</f>
        <v/>
      </c>
      <c r="N75" s="130">
        <f>MAX(0,M75-M74)</f>
        <v/>
      </c>
      <c r="O75" s="129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RESUMO'!BW12</f>
        <v/>
      </c>
      <c r="N76" s="130">
        <f>MAX(0,M76-M75)</f>
        <v/>
      </c>
      <c r="O76" s="129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PL'!F19</f>
        <v/>
      </c>
      <c r="K5" s="62">
        <f>'VALOR POR PL'!G19</f>
        <v/>
      </c>
      <c r="M5" s="129">
        <f>'CP RESUMO'!D13</f>
        <v/>
      </c>
      <c r="N5" s="130" t="n">
        <v>0</v>
      </c>
      <c r="O5" s="129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RESUMO'!E13</f>
        <v/>
      </c>
      <c r="N6" s="130">
        <f>MAX(0,M6-M5)</f>
        <v/>
      </c>
      <c r="O6" s="129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PL'!L19</f>
        <v/>
      </c>
      <c r="M7" s="129">
        <f>'CP RESUMO'!F13</f>
        <v/>
      </c>
      <c r="N7" s="130">
        <f>MAX(0,M7-M6)</f>
        <v/>
      </c>
      <c r="O7" s="129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RESUMO'!G13</f>
        <v/>
      </c>
      <c r="N8" s="130">
        <f>MAX(0,M8-M7)</f>
        <v/>
      </c>
      <c r="O8" s="129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RESUMO'!H13</f>
        <v/>
      </c>
      <c r="N9" s="130">
        <f>MAX(0,M9-M8)</f>
        <v/>
      </c>
      <c r="O9" s="129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RESUMO'!I13</f>
        <v/>
      </c>
      <c r="N10" s="130">
        <f>MAX(0,M10-M9)</f>
        <v/>
      </c>
      <c r="O10" s="129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RESUMO'!J13</f>
        <v/>
      </c>
      <c r="N11" s="130">
        <f>MAX(0,M11-M10)</f>
        <v/>
      </c>
      <c r="O11" s="129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RESUMO'!K13</f>
        <v/>
      </c>
      <c r="N12" s="130">
        <f>MAX(0,M12-M11)</f>
        <v/>
      </c>
      <c r="O12" s="129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PL'!I19</f>
        <v/>
      </c>
      <c r="M13" s="129">
        <f>'CP RESUMO'!L13</f>
        <v/>
      </c>
      <c r="N13" s="130">
        <f>MAX(0,M13-M12)</f>
        <v/>
      </c>
      <c r="O13" s="129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29">
        <f>'CP RESUMO'!M13</f>
        <v/>
      </c>
      <c r="N14" s="130">
        <f>MAX(0,M14-M13)</f>
        <v/>
      </c>
      <c r="O14" s="129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RESUMO'!N13</f>
        <v/>
      </c>
      <c r="N15" s="130">
        <f>MAX(0,M15-M14)</f>
        <v/>
      </c>
      <c r="O15" s="129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RESUMO'!O13</f>
        <v/>
      </c>
      <c r="N16" s="130">
        <f>MAX(0,M16-M15)</f>
        <v/>
      </c>
      <c r="O16" s="129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RESUMO'!P13</f>
        <v/>
      </c>
      <c r="N17" s="130">
        <f>MAX(0,M17-M16)</f>
        <v/>
      </c>
      <c r="O17" s="129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RESUMO'!Q13</f>
        <v/>
      </c>
      <c r="N18" s="130">
        <f>MAX(0,M18-M17)</f>
        <v/>
      </c>
      <c r="O18" s="129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RESUMO'!R13</f>
        <v/>
      </c>
      <c r="N19" s="130">
        <f>MAX(0,M19-M18)</f>
        <v/>
      </c>
      <c r="O19" s="129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RESUMO'!S13</f>
        <v/>
      </c>
      <c r="N20" s="130">
        <f>MAX(0,M20-M19)</f>
        <v/>
      </c>
      <c r="O20" s="129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RESUMO'!T13</f>
        <v/>
      </c>
      <c r="N21" s="130">
        <f>MAX(0,M21-M20)</f>
        <v/>
      </c>
      <c r="O21" s="129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RESUMO'!U13</f>
        <v/>
      </c>
      <c r="N22" s="130">
        <f>MAX(0,M22-M21)</f>
        <v/>
      </c>
      <c r="O22" s="129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RESUMO'!V13</f>
        <v/>
      </c>
      <c r="N23" s="130">
        <f>MAX(0,M23-M22)</f>
        <v/>
      </c>
      <c r="O23" s="129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RESUMO'!W13</f>
        <v/>
      </c>
      <c r="N24" s="130">
        <f>MAX(0,M24-M23)</f>
        <v/>
      </c>
      <c r="O24" s="129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RESUMO'!X13</f>
        <v/>
      </c>
      <c r="N25" s="130">
        <f>MAX(0,M25-M24)</f>
        <v/>
      </c>
      <c r="O25" s="129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3741.54</v>
      </c>
      <c r="M26" s="129">
        <f>'CP RESUMO'!Y13</f>
        <v/>
      </c>
      <c r="N26" s="130">
        <f>MAX(0,M26-M25)</f>
        <v/>
      </c>
      <c r="O26" s="129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3741.54</v>
      </c>
      <c r="M27" s="129">
        <f>'CP RESUMO'!Z13</f>
        <v/>
      </c>
      <c r="N27" s="130">
        <f>MAX(0,M27-M26)</f>
        <v/>
      </c>
      <c r="O27" s="129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3741.54</v>
      </c>
      <c r="M28" s="129">
        <f>'CP RESUMO'!AA13</f>
        <v/>
      </c>
      <c r="N28" s="130">
        <f>MAX(0,M28-M27)</f>
        <v/>
      </c>
      <c r="O28" s="129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3741.54</v>
      </c>
      <c r="M29" s="129">
        <f>'CP RESUMO'!AB13</f>
        <v/>
      </c>
      <c r="N29" s="130">
        <f>MAX(0,M29-M28)</f>
        <v/>
      </c>
      <c r="O29" s="129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3741.54</v>
      </c>
      <c r="M30" s="129">
        <f>'CP RESUMO'!AC13</f>
        <v/>
      </c>
      <c r="N30" s="130">
        <f>MAX(0,M30-M29)</f>
        <v/>
      </c>
      <c r="O30" s="129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3741.54</v>
      </c>
      <c r="M31" s="129">
        <f>'CP RESUMO'!AD13</f>
        <v/>
      </c>
      <c r="N31" s="130">
        <f>MAX(0,M31-M30)</f>
        <v/>
      </c>
      <c r="O31" s="129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3741.54</v>
      </c>
      <c r="M32" s="129">
        <f>'CP RESUMO'!AE13</f>
        <v/>
      </c>
      <c r="N32" s="130">
        <f>MAX(0,M32-M31)</f>
        <v/>
      </c>
      <c r="O32" s="129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3741.54</v>
      </c>
      <c r="M33" s="129">
        <f>'CP RESUMO'!AF13</f>
        <v/>
      </c>
      <c r="N33" s="130">
        <f>MAX(0,M33-M32)</f>
        <v/>
      </c>
      <c r="O33" s="129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3741.54</v>
      </c>
      <c r="M34" s="129">
        <f>'CP RESUMO'!AG13</f>
        <v/>
      </c>
      <c r="N34" s="130">
        <f>MAX(0,M34-M33)</f>
        <v/>
      </c>
      <c r="O34" s="129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3741.54</v>
      </c>
      <c r="M35" s="129">
        <f>'CP RESUMO'!AH13</f>
        <v/>
      </c>
      <c r="N35" s="130">
        <f>MAX(0,M35-M34)</f>
        <v/>
      </c>
      <c r="O35" s="129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3741.54</v>
      </c>
      <c r="M36" s="129">
        <f>'CP RESUMO'!AI13</f>
        <v/>
      </c>
      <c r="N36" s="130">
        <f>MAX(0,M36-M35)</f>
        <v/>
      </c>
      <c r="O36" s="129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3741.54</v>
      </c>
      <c r="M37" s="129">
        <f>'CP RESUMO'!AJ13</f>
        <v/>
      </c>
      <c r="N37" s="130">
        <f>MAX(0,M37-M36)</f>
        <v/>
      </c>
      <c r="O37" s="129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3741.54</v>
      </c>
      <c r="M38" s="129">
        <f>'CP RESUMO'!AK13</f>
        <v/>
      </c>
      <c r="N38" s="130">
        <f>MAX(0,M38-M37)</f>
        <v/>
      </c>
      <c r="O38" s="129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83249.33</v>
      </c>
      <c r="M39" s="129">
        <f>'CP RESUMO'!AL13</f>
        <v/>
      </c>
      <c r="N39" s="130">
        <f>MAX(0,M39-M38)</f>
        <v/>
      </c>
      <c r="O39" s="129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83249.33</v>
      </c>
      <c r="M40" s="129">
        <f>'CP RESUMO'!AM13</f>
        <v/>
      </c>
      <c r="N40" s="130">
        <f>MAX(0,M40-M39)</f>
        <v/>
      </c>
      <c r="O40" s="129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83249.33</v>
      </c>
      <c r="M41" s="129">
        <f>'CP RESUMO'!AN13</f>
        <v/>
      </c>
      <c r="N41" s="130">
        <f>MAX(0,M41-M40)</f>
        <v/>
      </c>
      <c r="O41" s="129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83249.33</v>
      </c>
      <c r="M42" s="129">
        <f>'CP RESUMO'!AO13</f>
        <v/>
      </c>
      <c r="N42" s="130">
        <f>MAX(0,M42-M41)</f>
        <v/>
      </c>
      <c r="O42" s="129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17750.03</v>
      </c>
      <c r="M43" s="129">
        <f>'CP RESUMO'!AP13</f>
        <v/>
      </c>
      <c r="N43" s="130">
        <f>MAX(0,M43-M42)</f>
        <v/>
      </c>
      <c r="O43" s="129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RESUMO'!AQ13</f>
        <v/>
      </c>
      <c r="N44" s="130">
        <f>MAX(0,M44-M43)</f>
        <v/>
      </c>
      <c r="O44" s="129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RESUMO'!AR13</f>
        <v/>
      </c>
      <c r="N45" s="130">
        <f>MAX(0,M45-M44)</f>
        <v/>
      </c>
      <c r="O45" s="129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RESUMO'!AS13</f>
        <v/>
      </c>
      <c r="N46" s="130">
        <f>MAX(0,M46-M45)</f>
        <v/>
      </c>
      <c r="O46" s="129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RESUMO'!AT13</f>
        <v/>
      </c>
      <c r="N47" s="130">
        <f>MAX(0,M47-M46)</f>
        <v/>
      </c>
      <c r="O47" s="129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RESUMO'!AU13</f>
        <v/>
      </c>
      <c r="N48" s="130">
        <f>MAX(0,M48-M47)</f>
        <v/>
      </c>
      <c r="O48" s="129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RESUMO'!AV13</f>
        <v/>
      </c>
      <c r="N49" s="130">
        <f>MAX(0,M49-M48)</f>
        <v/>
      </c>
      <c r="O49" s="129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RESUMO'!AW13</f>
        <v/>
      </c>
      <c r="N50" s="130">
        <f>MAX(0,M50-M49)</f>
        <v/>
      </c>
      <c r="O50" s="129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RESUMO'!AX13</f>
        <v/>
      </c>
      <c r="N51" s="130">
        <f>MAX(0,M51-M50)</f>
        <v/>
      </c>
      <c r="O51" s="129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RESUMO'!AY13</f>
        <v/>
      </c>
      <c r="N52" s="130">
        <f>MAX(0,M52-M51)</f>
        <v/>
      </c>
      <c r="O52" s="129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RESUMO'!AZ13</f>
        <v/>
      </c>
      <c r="N53" s="130">
        <f>MAX(0,M53-M52)</f>
        <v/>
      </c>
      <c r="O53" s="129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RESUMO'!BA13</f>
        <v/>
      </c>
      <c r="N54" s="130">
        <f>MAX(0,M54-M53)</f>
        <v/>
      </c>
      <c r="O54" s="129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RESUMO'!BB13</f>
        <v/>
      </c>
      <c r="N55" s="130">
        <f>MAX(0,M55-M54)</f>
        <v/>
      </c>
      <c r="O55" s="129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RESUMO'!BC13</f>
        <v/>
      </c>
      <c r="N56" s="130">
        <f>MAX(0,M56-M55)</f>
        <v/>
      </c>
      <c r="O56" s="129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RESUMO'!BD13</f>
        <v/>
      </c>
      <c r="N57" s="130">
        <f>MAX(0,M57-M56)</f>
        <v/>
      </c>
      <c r="O57" s="129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RESUMO'!BE13</f>
        <v/>
      </c>
      <c r="N58" s="130">
        <f>MAX(0,M58-M57)</f>
        <v/>
      </c>
      <c r="O58" s="129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RESUMO'!BF13</f>
        <v/>
      </c>
      <c r="N59" s="130">
        <f>MAX(0,M59-M58)</f>
        <v/>
      </c>
      <c r="O59" s="129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RESUMO'!BG13</f>
        <v/>
      </c>
      <c r="N60" s="130">
        <f>MAX(0,M60-M59)</f>
        <v/>
      </c>
      <c r="O60" s="129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RESUMO'!BH13</f>
        <v/>
      </c>
      <c r="N61" s="130">
        <f>MAX(0,M61-M60)</f>
        <v/>
      </c>
      <c r="O61" s="129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RESUMO'!BI13</f>
        <v/>
      </c>
      <c r="N62" s="130">
        <f>MAX(0,M62-M61)</f>
        <v/>
      </c>
      <c r="O62" s="129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RESUMO'!BJ13</f>
        <v/>
      </c>
      <c r="N63" s="130">
        <f>MAX(0,M63-M62)</f>
        <v/>
      </c>
      <c r="O63" s="129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RESUMO'!BK13</f>
        <v/>
      </c>
      <c r="N64" s="130">
        <f>MAX(0,M64-M63)</f>
        <v/>
      </c>
      <c r="O64" s="129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RESUMO'!BL13</f>
        <v/>
      </c>
      <c r="N65" s="130">
        <f>MAX(0,M65-M64)</f>
        <v/>
      </c>
      <c r="O65" s="129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RESUMO'!BM13</f>
        <v/>
      </c>
      <c r="N66" s="130">
        <f>MAX(0,M66-M65)</f>
        <v/>
      </c>
      <c r="O66" s="129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RESUMO'!BN13</f>
        <v/>
      </c>
      <c r="N67" s="130">
        <f>MAX(0,M67-M66)</f>
        <v/>
      </c>
      <c r="O67" s="129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RESUMO'!BO13</f>
        <v/>
      </c>
      <c r="N68" s="130">
        <f>MAX(0,M68-M67)</f>
        <v/>
      </c>
      <c r="O68" s="129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RESUMO'!BP13</f>
        <v/>
      </c>
      <c r="N69" s="130">
        <f>MAX(0,M69-M68)</f>
        <v/>
      </c>
      <c r="O69" s="129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RESUMO'!BQ13</f>
        <v/>
      </c>
      <c r="N70" s="130">
        <f>MAX(0,M70-M69)</f>
        <v/>
      </c>
      <c r="O70" s="129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RESUMO'!BR13</f>
        <v/>
      </c>
      <c r="N71" s="130">
        <f>MAX(0,M71-M70)</f>
        <v/>
      </c>
      <c r="O71" s="129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RESUMO'!BS13</f>
        <v/>
      </c>
      <c r="N72" s="130">
        <f>MAX(0,M72-M71)</f>
        <v/>
      </c>
      <c r="O72" s="129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RESUMO'!BT13</f>
        <v/>
      </c>
      <c r="N73" s="130">
        <f>MAX(0,M73-M72)</f>
        <v/>
      </c>
      <c r="O73" s="129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RESUMO'!BU13</f>
        <v/>
      </c>
      <c r="N74" s="130">
        <f>MAX(0,M74-M73)</f>
        <v/>
      </c>
      <c r="O74" s="129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RESUMO'!BV13</f>
        <v/>
      </c>
      <c r="N75" s="130">
        <f>MAX(0,M75-M74)</f>
        <v/>
      </c>
      <c r="O75" s="129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RESUMO'!BW13</f>
        <v/>
      </c>
      <c r="N76" s="130">
        <f>MAX(0,M76-M75)</f>
        <v/>
      </c>
      <c r="O76" s="129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PL'!F20</f>
        <v/>
      </c>
      <c r="K5" s="62">
        <f>'VALOR POR PL'!G20</f>
        <v/>
      </c>
      <c r="M5" s="129">
        <f>'CP RESUMO'!D14</f>
        <v/>
      </c>
      <c r="N5" s="130" t="n">
        <v>0</v>
      </c>
      <c r="O5" s="129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RESUMO'!E14</f>
        <v/>
      </c>
      <c r="N6" s="130">
        <f>MAX(0,M6-M5)</f>
        <v/>
      </c>
      <c r="O6" s="129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PL'!L20</f>
        <v/>
      </c>
      <c r="M7" s="129">
        <f>'CP RESUMO'!F14</f>
        <v/>
      </c>
      <c r="N7" s="130">
        <f>MAX(0,M7-M6)</f>
        <v/>
      </c>
      <c r="O7" s="129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RESUMO'!G14</f>
        <v/>
      </c>
      <c r="N8" s="130">
        <f>MAX(0,M8-M7)</f>
        <v/>
      </c>
      <c r="O8" s="129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RESUMO'!H14</f>
        <v/>
      </c>
      <c r="N9" s="130">
        <f>MAX(0,M9-M8)</f>
        <v/>
      </c>
      <c r="O9" s="129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RESUMO'!I14</f>
        <v/>
      </c>
      <c r="N10" s="130">
        <f>MAX(0,M10-M9)</f>
        <v/>
      </c>
      <c r="O10" s="129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RESUMO'!J14</f>
        <v/>
      </c>
      <c r="N11" s="130">
        <f>MAX(0,M11-M10)</f>
        <v/>
      </c>
      <c r="O11" s="129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RESUMO'!K14</f>
        <v/>
      </c>
      <c r="N12" s="130">
        <f>MAX(0,M12-M11)</f>
        <v/>
      </c>
      <c r="O12" s="129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PL'!I20</f>
        <v/>
      </c>
      <c r="M13" s="129">
        <f>'CP RESUMO'!L14</f>
        <v/>
      </c>
      <c r="N13" s="130">
        <f>MAX(0,M13-M12)</f>
        <v/>
      </c>
      <c r="O13" s="129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29">
        <f>'CP RESUMO'!M14</f>
        <v/>
      </c>
      <c r="N14" s="130">
        <f>MAX(0,M14-M13)</f>
        <v/>
      </c>
      <c r="O14" s="129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RESUMO'!N14</f>
        <v/>
      </c>
      <c r="N15" s="130">
        <f>MAX(0,M15-M14)</f>
        <v/>
      </c>
      <c r="O15" s="129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RESUMO'!O14</f>
        <v/>
      </c>
      <c r="N16" s="130">
        <f>MAX(0,M16-M15)</f>
        <v/>
      </c>
      <c r="O16" s="129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RESUMO'!P14</f>
        <v/>
      </c>
      <c r="N17" s="130">
        <f>MAX(0,M17-M16)</f>
        <v/>
      </c>
      <c r="O17" s="129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RESUMO'!Q14</f>
        <v/>
      </c>
      <c r="N18" s="130">
        <f>MAX(0,M18-M17)</f>
        <v/>
      </c>
      <c r="O18" s="129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RESUMO'!R14</f>
        <v/>
      </c>
      <c r="N19" s="130">
        <f>MAX(0,M19-M18)</f>
        <v/>
      </c>
      <c r="O19" s="129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RESUMO'!S14</f>
        <v/>
      </c>
      <c r="N20" s="130">
        <f>MAX(0,M20-M19)</f>
        <v/>
      </c>
      <c r="O20" s="129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RESUMO'!T14</f>
        <v/>
      </c>
      <c r="N21" s="130">
        <f>MAX(0,M21-M20)</f>
        <v/>
      </c>
      <c r="O21" s="129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RESUMO'!U14</f>
        <v/>
      </c>
      <c r="N22" s="130">
        <f>MAX(0,M22-M21)</f>
        <v/>
      </c>
      <c r="O22" s="129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RESUMO'!V14</f>
        <v/>
      </c>
      <c r="N23" s="130">
        <f>MAX(0,M23-M22)</f>
        <v/>
      </c>
      <c r="O23" s="129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RESUMO'!W14</f>
        <v/>
      </c>
      <c r="N24" s="130">
        <f>MAX(0,M24-M23)</f>
        <v/>
      </c>
      <c r="O24" s="129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RESUMO'!X14</f>
        <v/>
      </c>
      <c r="N25" s="130">
        <f>MAX(0,M25-M24)</f>
        <v/>
      </c>
      <c r="O25" s="129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207683.15</v>
      </c>
      <c r="M26" s="129">
        <f>'CP RESUMO'!Y14</f>
        <v/>
      </c>
      <c r="N26" s="130">
        <f>MAX(0,M26-M25)</f>
        <v/>
      </c>
      <c r="O26" s="129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325487.04</v>
      </c>
      <c r="M27" s="129">
        <f>'CP RESUMO'!Z14</f>
        <v/>
      </c>
      <c r="N27" s="130">
        <f>MAX(0,M27-M26)</f>
        <v/>
      </c>
      <c r="O27" s="129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379407.27</v>
      </c>
      <c r="M28" s="129">
        <f>'CP RESUMO'!AA14</f>
        <v/>
      </c>
      <c r="N28" s="130">
        <f>MAX(0,M28-M27)</f>
        <v/>
      </c>
      <c r="O28" s="129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445503.27</v>
      </c>
      <c r="M29" s="129">
        <f>'CP RESUMO'!AB14</f>
        <v/>
      </c>
      <c r="N29" s="130">
        <f>MAX(0,M29-M28)</f>
        <v/>
      </c>
      <c r="O29" s="129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525612.3</v>
      </c>
      <c r="M30" s="129">
        <f>'CP RESUMO'!AC14</f>
        <v/>
      </c>
      <c r="N30" s="130">
        <f>MAX(0,M30-M29)</f>
        <v/>
      </c>
      <c r="O30" s="129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450481.95</v>
      </c>
      <c r="M31" s="129">
        <f>'CP RESUMO'!AD14</f>
        <v/>
      </c>
      <c r="N31" s="130">
        <f>MAX(0,M31-M30)</f>
        <v/>
      </c>
      <c r="O31" s="129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428640.02</v>
      </c>
      <c r="M32" s="129">
        <f>'CP RESUMO'!AE14</f>
        <v/>
      </c>
      <c r="N32" s="130">
        <f>MAX(0,M32-M31)</f>
        <v/>
      </c>
      <c r="O32" s="129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420064.43</v>
      </c>
      <c r="M33" s="129">
        <f>'CP RESUMO'!AF14</f>
        <v/>
      </c>
      <c r="N33" s="130">
        <f>MAX(0,M33-M32)</f>
        <v/>
      </c>
      <c r="O33" s="129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406487.28</v>
      </c>
      <c r="M34" s="129">
        <f>'CP RESUMO'!AG14</f>
        <v/>
      </c>
      <c r="N34" s="130">
        <f>MAX(0,M34-M33)</f>
        <v/>
      </c>
      <c r="O34" s="129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406487.28</v>
      </c>
      <c r="M35" s="129">
        <f>'CP RESUMO'!AH14</f>
        <v/>
      </c>
      <c r="N35" s="130">
        <f>MAX(0,M35-M34)</f>
        <v/>
      </c>
      <c r="O35" s="129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404236.86</v>
      </c>
      <c r="M36" s="129">
        <f>'CP RESUMO'!AI14</f>
        <v/>
      </c>
      <c r="N36" s="130">
        <f>MAX(0,M36-M35)</f>
        <v/>
      </c>
      <c r="O36" s="129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400568.99</v>
      </c>
      <c r="M37" s="129">
        <f>'CP RESUMO'!AJ14</f>
        <v/>
      </c>
      <c r="N37" s="130">
        <f>MAX(0,M37-M36)</f>
        <v/>
      </c>
      <c r="O37" s="129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400568.99</v>
      </c>
      <c r="M38" s="129">
        <f>'CP RESUMO'!AK14</f>
        <v/>
      </c>
      <c r="N38" s="130">
        <f>MAX(0,M38-M37)</f>
        <v/>
      </c>
      <c r="O38" s="129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381985.91</v>
      </c>
      <c r="M39" s="129">
        <f>'CP RESUMO'!AL14</f>
        <v/>
      </c>
      <c r="N39" s="130">
        <f>MAX(0,M39-M38)</f>
        <v/>
      </c>
      <c r="O39" s="129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490172.39</v>
      </c>
      <c r="M40" s="129">
        <f>'CP RESUMO'!AM14</f>
        <v/>
      </c>
      <c r="N40" s="130">
        <f>MAX(0,M40-M39)</f>
        <v/>
      </c>
      <c r="O40" s="129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488292.66</v>
      </c>
      <c r="M41" s="129">
        <f>'CP RESUMO'!AN14</f>
        <v/>
      </c>
      <c r="N41" s="130">
        <f>MAX(0,M41-M40)</f>
        <v/>
      </c>
      <c r="O41" s="129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353850.8</v>
      </c>
      <c r="M42" s="129">
        <f>'CP RESUMO'!AO14</f>
        <v/>
      </c>
      <c r="N42" s="130">
        <f>MAX(0,M42-M41)</f>
        <v/>
      </c>
      <c r="O42" s="129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337380.21</v>
      </c>
      <c r="M43" s="129">
        <f>'CP RESUMO'!AP14</f>
        <v/>
      </c>
      <c r="N43" s="130">
        <f>MAX(0,M43-M42)</f>
        <v/>
      </c>
      <c r="O43" s="129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337380.21</v>
      </c>
      <c r="M44" s="129">
        <f>'CP RESUMO'!AQ14</f>
        <v/>
      </c>
      <c r="N44" s="130">
        <f>MAX(0,M44-M43)</f>
        <v/>
      </c>
      <c r="O44" s="129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145360.31</v>
      </c>
      <c r="M45" s="129">
        <f>'CP RESUMO'!AR14</f>
        <v/>
      </c>
      <c r="N45" s="130">
        <f>MAX(0,M45-M44)</f>
        <v/>
      </c>
      <c r="O45" s="129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145360.31</v>
      </c>
      <c r="M46" s="129">
        <f>'CP RESUMO'!AS14</f>
        <v/>
      </c>
      <c r="N46" s="130">
        <f>MAX(0,M46-M45)</f>
        <v/>
      </c>
      <c r="O46" s="129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107199.49</v>
      </c>
      <c r="M47" s="129">
        <f>'CP RESUMO'!AT14</f>
        <v/>
      </c>
      <c r="N47" s="130">
        <f>MAX(0,M47-M46)</f>
        <v/>
      </c>
      <c r="O47" s="129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107199.49</v>
      </c>
      <c r="M48" s="129">
        <f>'CP RESUMO'!AU14</f>
        <v/>
      </c>
      <c r="N48" s="130">
        <f>MAX(0,M48-M47)</f>
        <v/>
      </c>
      <c r="O48" s="129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107199.49</v>
      </c>
      <c r="M49" s="129">
        <f>'CP RESUMO'!AV14</f>
        <v/>
      </c>
      <c r="N49" s="130">
        <f>MAX(0,M49-M48)</f>
        <v/>
      </c>
      <c r="O49" s="129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107199.49</v>
      </c>
      <c r="M50" s="129">
        <f>'CP RESUMO'!AW14</f>
        <v/>
      </c>
      <c r="N50" s="130">
        <f>MAX(0,M50-M49)</f>
        <v/>
      </c>
      <c r="O50" s="129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107199.49</v>
      </c>
      <c r="M51" s="129">
        <f>'CP RESUMO'!AX14</f>
        <v/>
      </c>
      <c r="N51" s="130">
        <f>MAX(0,M51-M50)</f>
        <v/>
      </c>
      <c r="O51" s="129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146942.06</v>
      </c>
      <c r="M52" s="129">
        <f>'CP RESUMO'!AY14</f>
        <v/>
      </c>
      <c r="N52" s="130">
        <f>MAX(0,M52-M51)</f>
        <v/>
      </c>
      <c r="O52" s="129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146942.06</v>
      </c>
      <c r="M53" s="129">
        <f>'CP RESUMO'!AZ14</f>
        <v/>
      </c>
      <c r="N53" s="130">
        <f>MAX(0,M53-M52)</f>
        <v/>
      </c>
      <c r="O53" s="129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RESUMO'!BA14</f>
        <v/>
      </c>
      <c r="N54" s="130">
        <f>MAX(0,M54-M53)</f>
        <v/>
      </c>
      <c r="O54" s="129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RESUMO'!BB14</f>
        <v/>
      </c>
      <c r="N55" s="130">
        <f>MAX(0,M55-M54)</f>
        <v/>
      </c>
      <c r="O55" s="129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949652.6899999999</v>
      </c>
      <c r="M56" s="129">
        <f>'CP RESUMO'!BC14</f>
        <v/>
      </c>
      <c r="N56" s="130">
        <f>MAX(0,M56-M55)</f>
        <v/>
      </c>
      <c r="O56" s="129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RESUMO'!BD14</f>
        <v/>
      </c>
      <c r="N57" s="130">
        <f>MAX(0,M57-M56)</f>
        <v/>
      </c>
      <c r="O57" s="129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RESUMO'!BE14</f>
        <v/>
      </c>
      <c r="N58" s="130">
        <f>MAX(0,M58-M57)</f>
        <v/>
      </c>
      <c r="O58" s="129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RESUMO'!BF14</f>
        <v/>
      </c>
      <c r="N59" s="130">
        <f>MAX(0,M59-M58)</f>
        <v/>
      </c>
      <c r="O59" s="129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RESUMO'!BG14</f>
        <v/>
      </c>
      <c r="N60" s="130">
        <f>MAX(0,M60-M59)</f>
        <v/>
      </c>
      <c r="O60" s="129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RESUMO'!BH14</f>
        <v/>
      </c>
      <c r="N61" s="130">
        <f>MAX(0,M61-M60)</f>
        <v/>
      </c>
      <c r="O61" s="129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RESUMO'!BI14</f>
        <v/>
      </c>
      <c r="N62" s="130">
        <f>MAX(0,M62-M61)</f>
        <v/>
      </c>
      <c r="O62" s="129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RESUMO'!BJ14</f>
        <v/>
      </c>
      <c r="N63" s="130">
        <f>MAX(0,M63-M62)</f>
        <v/>
      </c>
      <c r="O63" s="129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RESUMO'!BK14</f>
        <v/>
      </c>
      <c r="N64" s="130">
        <f>MAX(0,M64-M63)</f>
        <v/>
      </c>
      <c r="O64" s="129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RESUMO'!BL14</f>
        <v/>
      </c>
      <c r="N65" s="130">
        <f>MAX(0,M65-M64)</f>
        <v/>
      </c>
      <c r="O65" s="129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RESUMO'!BM14</f>
        <v/>
      </c>
      <c r="N66" s="130">
        <f>MAX(0,M66-M65)</f>
        <v/>
      </c>
      <c r="O66" s="129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RESUMO'!BN14</f>
        <v/>
      </c>
      <c r="N67" s="130">
        <f>MAX(0,M67-M66)</f>
        <v/>
      </c>
      <c r="O67" s="129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RESUMO'!BO14</f>
        <v/>
      </c>
      <c r="N68" s="130">
        <f>MAX(0,M68-M67)</f>
        <v/>
      </c>
      <c r="O68" s="129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RESUMO'!BP14</f>
        <v/>
      </c>
      <c r="N69" s="130">
        <f>MAX(0,M69-M68)</f>
        <v/>
      </c>
      <c r="O69" s="129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RESUMO'!BQ14</f>
        <v/>
      </c>
      <c r="N70" s="130">
        <f>MAX(0,M70-M69)</f>
        <v/>
      </c>
      <c r="O70" s="129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RESUMO'!BR14</f>
        <v/>
      </c>
      <c r="N71" s="130">
        <f>MAX(0,M71-M70)</f>
        <v/>
      </c>
      <c r="O71" s="129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RESUMO'!BS14</f>
        <v/>
      </c>
      <c r="N72" s="130">
        <f>MAX(0,M72-M71)</f>
        <v/>
      </c>
      <c r="O72" s="129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RESUMO'!BT14</f>
        <v/>
      </c>
      <c r="N73" s="130">
        <f>MAX(0,M73-M72)</f>
        <v/>
      </c>
      <c r="O73" s="129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RESUMO'!BU14</f>
        <v/>
      </c>
      <c r="N74" s="130">
        <f>MAX(0,M74-M73)</f>
        <v/>
      </c>
      <c r="O74" s="129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RESUMO'!BV14</f>
        <v/>
      </c>
      <c r="N75" s="130">
        <f>MAX(0,M75-M74)</f>
        <v/>
      </c>
      <c r="O75" s="129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RESUMO'!BW14</f>
        <v/>
      </c>
      <c r="N76" s="130">
        <f>MAX(0,M76-M75)</f>
        <v/>
      </c>
      <c r="O76" s="129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PL'!F21</f>
        <v/>
      </c>
      <c r="K5" s="62">
        <f>'VALOR POR PL'!G21</f>
        <v/>
      </c>
      <c r="M5" s="129">
        <f>'CP RESUMO'!D15</f>
        <v/>
      </c>
      <c r="N5" s="130" t="n">
        <v>0</v>
      </c>
      <c r="O5" s="129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RESUMO'!E15</f>
        <v/>
      </c>
      <c r="N6" s="130">
        <f>MAX(0,M6-M5)</f>
        <v/>
      </c>
      <c r="O6" s="129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PL'!L21</f>
        <v/>
      </c>
      <c r="M7" s="129">
        <f>'CP RESUMO'!F15</f>
        <v/>
      </c>
      <c r="N7" s="130">
        <f>MAX(0,M7-M6)</f>
        <v/>
      </c>
      <c r="O7" s="129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RESUMO'!G15</f>
        <v/>
      </c>
      <c r="N8" s="130">
        <f>MAX(0,M8-M7)</f>
        <v/>
      </c>
      <c r="O8" s="129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RESUMO'!H15</f>
        <v/>
      </c>
      <c r="N9" s="130">
        <f>MAX(0,M9-M8)</f>
        <v/>
      </c>
      <c r="O9" s="129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RESUMO'!I15</f>
        <v/>
      </c>
      <c r="N10" s="130">
        <f>MAX(0,M10-M9)</f>
        <v/>
      </c>
      <c r="O10" s="129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RESUMO'!J15</f>
        <v/>
      </c>
      <c r="N11" s="130">
        <f>MAX(0,M11-M10)</f>
        <v/>
      </c>
      <c r="O11" s="129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RESUMO'!K15</f>
        <v/>
      </c>
      <c r="N12" s="130">
        <f>MAX(0,M12-M11)</f>
        <v/>
      </c>
      <c r="O12" s="129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PL'!I21</f>
        <v/>
      </c>
      <c r="M13" s="129">
        <f>'CP RESUMO'!L15</f>
        <v/>
      </c>
      <c r="N13" s="130">
        <f>MAX(0,M13-M12)</f>
        <v/>
      </c>
      <c r="O13" s="129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29">
        <f>'CP RESUMO'!M15</f>
        <v/>
      </c>
      <c r="N14" s="130">
        <f>MAX(0,M14-M13)</f>
        <v/>
      </c>
      <c r="O14" s="129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RESUMO'!N15</f>
        <v/>
      </c>
      <c r="N15" s="130">
        <f>MAX(0,M15-M14)</f>
        <v/>
      </c>
      <c r="O15" s="129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RESUMO'!O15</f>
        <v/>
      </c>
      <c r="N16" s="130">
        <f>MAX(0,M16-M15)</f>
        <v/>
      </c>
      <c r="O16" s="129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RESUMO'!P15</f>
        <v/>
      </c>
      <c r="N17" s="130">
        <f>MAX(0,M17-M16)</f>
        <v/>
      </c>
      <c r="O17" s="129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RESUMO'!Q15</f>
        <v/>
      </c>
      <c r="N18" s="130">
        <f>MAX(0,M18-M17)</f>
        <v/>
      </c>
      <c r="O18" s="129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RESUMO'!R15</f>
        <v/>
      </c>
      <c r="N19" s="130">
        <f>MAX(0,M19-M18)</f>
        <v/>
      </c>
      <c r="O19" s="129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RESUMO'!S15</f>
        <v/>
      </c>
      <c r="N20" s="130">
        <f>MAX(0,M20-M19)</f>
        <v/>
      </c>
      <c r="O20" s="129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RESUMO'!T15</f>
        <v/>
      </c>
      <c r="N21" s="130">
        <f>MAX(0,M21-M20)</f>
        <v/>
      </c>
      <c r="O21" s="129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RESUMO'!U15</f>
        <v/>
      </c>
      <c r="N22" s="130">
        <f>MAX(0,M22-M21)</f>
        <v/>
      </c>
      <c r="O22" s="129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RESUMO'!V15</f>
        <v/>
      </c>
      <c r="N23" s="130">
        <f>MAX(0,M23-M22)</f>
        <v/>
      </c>
      <c r="O23" s="129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RESUMO'!W15</f>
        <v/>
      </c>
      <c r="N24" s="130">
        <f>MAX(0,M24-M23)</f>
        <v/>
      </c>
      <c r="O24" s="129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RESUMO'!X15</f>
        <v/>
      </c>
      <c r="N25" s="130">
        <f>MAX(0,M25-M24)</f>
        <v/>
      </c>
      <c r="O25" s="129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73971.77</v>
      </c>
      <c r="M26" s="129">
        <f>'CP RESUMO'!Y15</f>
        <v/>
      </c>
      <c r="N26" s="130">
        <f>MAX(0,M26-M25)</f>
        <v/>
      </c>
      <c r="O26" s="129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169587.83</v>
      </c>
      <c r="M27" s="129">
        <f>'CP RESUMO'!Z15</f>
        <v/>
      </c>
      <c r="N27" s="130">
        <f>MAX(0,M27-M26)</f>
        <v/>
      </c>
      <c r="O27" s="129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138370.85</v>
      </c>
      <c r="M28" s="129">
        <f>'CP RESUMO'!AA15</f>
        <v/>
      </c>
      <c r="N28" s="130">
        <f>MAX(0,M28-M27)</f>
        <v/>
      </c>
      <c r="O28" s="129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167442.39</v>
      </c>
      <c r="M29" s="129">
        <f>'CP RESUMO'!AB15</f>
        <v/>
      </c>
      <c r="N29" s="130">
        <f>MAX(0,M29-M28)</f>
        <v/>
      </c>
      <c r="O29" s="129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145942.51</v>
      </c>
      <c r="M30" s="129">
        <f>'CP RESUMO'!AC15</f>
        <v/>
      </c>
      <c r="N30" s="130">
        <f>MAX(0,M30-M29)</f>
        <v/>
      </c>
      <c r="O30" s="129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126915.85</v>
      </c>
      <c r="M31" s="129">
        <f>'CP RESUMO'!AD15</f>
        <v/>
      </c>
      <c r="N31" s="130">
        <f>MAX(0,M31-M30)</f>
        <v/>
      </c>
      <c r="O31" s="129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146949.18</v>
      </c>
      <c r="M32" s="129">
        <f>'CP RESUMO'!AE15</f>
        <v/>
      </c>
      <c r="N32" s="130">
        <f>MAX(0,M32-M31)</f>
        <v/>
      </c>
      <c r="O32" s="129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125682.51</v>
      </c>
      <c r="M33" s="129">
        <f>'CP RESUMO'!AF15</f>
        <v/>
      </c>
      <c r="N33" s="130">
        <f>MAX(0,M33-M32)</f>
        <v/>
      </c>
      <c r="O33" s="129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118188.71</v>
      </c>
      <c r="M34" s="129">
        <f>'CP RESUMO'!AG15</f>
        <v/>
      </c>
      <c r="N34" s="130">
        <f>MAX(0,M34-M33)</f>
        <v/>
      </c>
      <c r="O34" s="129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98015.37</v>
      </c>
      <c r="M35" s="129">
        <f>'CP RESUMO'!AH15</f>
        <v/>
      </c>
      <c r="N35" s="130">
        <f>MAX(0,M35-M34)</f>
        <v/>
      </c>
      <c r="O35" s="129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80835.37</v>
      </c>
      <c r="M36" s="129">
        <f>'CP RESUMO'!AI15</f>
        <v/>
      </c>
      <c r="N36" s="130">
        <f>MAX(0,M36-M35)</f>
        <v/>
      </c>
      <c r="O36" s="129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92468.71000000001</v>
      </c>
      <c r="M37" s="129">
        <f>'CP RESUMO'!AJ15</f>
        <v/>
      </c>
      <c r="N37" s="130">
        <f>MAX(0,M37-M36)</f>
        <v/>
      </c>
      <c r="O37" s="129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112148.57</v>
      </c>
      <c r="M38" s="129">
        <f>'CP RESUMO'!AK15</f>
        <v/>
      </c>
      <c r="N38" s="130">
        <f>MAX(0,M38-M37)</f>
        <v/>
      </c>
      <c r="O38" s="129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51688.71</v>
      </c>
      <c r="M39" s="129">
        <f>'CP RESUMO'!AL15</f>
        <v/>
      </c>
      <c r="N39" s="130">
        <f>MAX(0,M39-M38)</f>
        <v/>
      </c>
      <c r="O39" s="129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58408.71</v>
      </c>
      <c r="M40" s="129">
        <f>'CP RESUMO'!AM15</f>
        <v/>
      </c>
      <c r="N40" s="130">
        <f>MAX(0,M40-M39)</f>
        <v/>
      </c>
      <c r="O40" s="129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46408.71</v>
      </c>
      <c r="M41" s="129">
        <f>'CP RESUMO'!AN15</f>
        <v/>
      </c>
      <c r="N41" s="130">
        <f>MAX(0,M41-M40)</f>
        <v/>
      </c>
      <c r="O41" s="129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48975.37</v>
      </c>
      <c r="M42" s="129">
        <f>'CP RESUMO'!AO15</f>
        <v/>
      </c>
      <c r="N42" s="130">
        <f>MAX(0,M42-M41)</f>
        <v/>
      </c>
      <c r="O42" s="129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49031.4</v>
      </c>
      <c r="M43" s="129">
        <f>'CP RESUMO'!AP15</f>
        <v/>
      </c>
      <c r="N43" s="130">
        <f>MAX(0,M43-M42)</f>
        <v/>
      </c>
      <c r="O43" s="129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37552.81</v>
      </c>
      <c r="M44" s="129">
        <f>'CP RESUMO'!AQ15</f>
        <v/>
      </c>
      <c r="N44" s="130">
        <f>MAX(0,M44-M43)</f>
        <v/>
      </c>
      <c r="O44" s="129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37552.81</v>
      </c>
      <c r="M45" s="129">
        <f>'CP RESUMO'!AR15</f>
        <v/>
      </c>
      <c r="N45" s="130">
        <f>MAX(0,M45-M44)</f>
        <v/>
      </c>
      <c r="O45" s="129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15902.81</v>
      </c>
      <c r="M46" s="129">
        <f>'CP RESUMO'!AS15</f>
        <v/>
      </c>
      <c r="N46" s="130">
        <f>MAX(0,M46-M45)</f>
        <v/>
      </c>
      <c r="O46" s="129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15552.81</v>
      </c>
      <c r="M47" s="129">
        <f>'CP RESUMO'!AT15</f>
        <v/>
      </c>
      <c r="N47" s="130">
        <f>MAX(0,M47-M46)</f>
        <v/>
      </c>
      <c r="O47" s="129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6499.89</v>
      </c>
      <c r="M48" s="129">
        <f>'CP RESUMO'!AU15</f>
        <v/>
      </c>
      <c r="N48" s="130">
        <f>MAX(0,M48-M47)</f>
        <v/>
      </c>
      <c r="O48" s="129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6499.89</v>
      </c>
      <c r="M49" s="129">
        <f>'CP RESUMO'!AV15</f>
        <v/>
      </c>
      <c r="N49" s="130">
        <f>MAX(0,M49-M48)</f>
        <v/>
      </c>
      <c r="O49" s="129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4499.89</v>
      </c>
      <c r="M50" s="129">
        <f>'CP RESUMO'!AW15</f>
        <v/>
      </c>
      <c r="N50" s="130">
        <f>MAX(0,M50-M49)</f>
        <v/>
      </c>
      <c r="O50" s="129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RESUMO'!AX15</f>
        <v/>
      </c>
      <c r="N51" s="130">
        <f>MAX(0,M51-M50)</f>
        <v/>
      </c>
      <c r="O51" s="129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746804.61</v>
      </c>
      <c r="M52" s="129">
        <f>'CP RESUMO'!AY15</f>
        <v/>
      </c>
      <c r="N52" s="130">
        <f>MAX(0,M52-M51)</f>
        <v/>
      </c>
      <c r="O52" s="129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RESUMO'!AZ15</f>
        <v/>
      </c>
      <c r="N53" s="130">
        <f>MAX(0,M53-M52)</f>
        <v/>
      </c>
      <c r="O53" s="129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RESUMO'!BA15</f>
        <v/>
      </c>
      <c r="N54" s="130">
        <f>MAX(0,M54-M53)</f>
        <v/>
      </c>
      <c r="O54" s="129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RESUMO'!BB15</f>
        <v/>
      </c>
      <c r="N55" s="130">
        <f>MAX(0,M55-M54)</f>
        <v/>
      </c>
      <c r="O55" s="129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RESUMO'!BC15</f>
        <v/>
      </c>
      <c r="N56" s="130">
        <f>MAX(0,M56-M55)</f>
        <v/>
      </c>
      <c r="O56" s="129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RESUMO'!BD15</f>
        <v/>
      </c>
      <c r="N57" s="130">
        <f>MAX(0,M57-M56)</f>
        <v/>
      </c>
      <c r="O57" s="129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RESUMO'!BE15</f>
        <v/>
      </c>
      <c r="N58" s="130">
        <f>MAX(0,M58-M57)</f>
        <v/>
      </c>
      <c r="O58" s="129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RESUMO'!BF15</f>
        <v/>
      </c>
      <c r="N59" s="130">
        <f>MAX(0,M59-M58)</f>
        <v/>
      </c>
      <c r="O59" s="129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RESUMO'!BG15</f>
        <v/>
      </c>
      <c r="N60" s="130">
        <f>MAX(0,M60-M59)</f>
        <v/>
      </c>
      <c r="O60" s="129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RESUMO'!BH15</f>
        <v/>
      </c>
      <c r="N61" s="130">
        <f>MAX(0,M61-M60)</f>
        <v/>
      </c>
      <c r="O61" s="129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RESUMO'!BI15</f>
        <v/>
      </c>
      <c r="N62" s="130">
        <f>MAX(0,M62-M61)</f>
        <v/>
      </c>
      <c r="O62" s="129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RESUMO'!BJ15</f>
        <v/>
      </c>
      <c r="N63" s="130">
        <f>MAX(0,M63-M62)</f>
        <v/>
      </c>
      <c r="O63" s="129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RESUMO'!BK15</f>
        <v/>
      </c>
      <c r="N64" s="130">
        <f>MAX(0,M64-M63)</f>
        <v/>
      </c>
      <c r="O64" s="129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RESUMO'!BL15</f>
        <v/>
      </c>
      <c r="N65" s="130">
        <f>MAX(0,M65-M64)</f>
        <v/>
      </c>
      <c r="O65" s="129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RESUMO'!BM15</f>
        <v/>
      </c>
      <c r="N66" s="130">
        <f>MAX(0,M66-M65)</f>
        <v/>
      </c>
      <c r="O66" s="129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RESUMO'!BN15</f>
        <v/>
      </c>
      <c r="N67" s="130">
        <f>MAX(0,M67-M66)</f>
        <v/>
      </c>
      <c r="O67" s="129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RESUMO'!BO15</f>
        <v/>
      </c>
      <c r="N68" s="130">
        <f>MAX(0,M68-M67)</f>
        <v/>
      </c>
      <c r="O68" s="129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RESUMO'!BP15</f>
        <v/>
      </c>
      <c r="N69" s="130">
        <f>MAX(0,M69-M68)</f>
        <v/>
      </c>
      <c r="O69" s="129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RESUMO'!BQ15</f>
        <v/>
      </c>
      <c r="N70" s="130">
        <f>MAX(0,M70-M69)</f>
        <v/>
      </c>
      <c r="O70" s="129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RESUMO'!BR15</f>
        <v/>
      </c>
      <c r="N71" s="130">
        <f>MAX(0,M71-M70)</f>
        <v/>
      </c>
      <c r="O71" s="129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RESUMO'!BS15</f>
        <v/>
      </c>
      <c r="N72" s="130">
        <f>MAX(0,M72-M71)</f>
        <v/>
      </c>
      <c r="O72" s="129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RESUMO'!BT15</f>
        <v/>
      </c>
      <c r="N73" s="130">
        <f>MAX(0,M73-M72)</f>
        <v/>
      </c>
      <c r="O73" s="129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RESUMO'!BU15</f>
        <v/>
      </c>
      <c r="N74" s="130">
        <f>MAX(0,M74-M73)</f>
        <v/>
      </c>
      <c r="O74" s="129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RESUMO'!BV15</f>
        <v/>
      </c>
      <c r="N75" s="130">
        <f>MAX(0,M75-M74)</f>
        <v/>
      </c>
      <c r="O75" s="129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RESUMO'!BW15</f>
        <v/>
      </c>
      <c r="N76" s="130">
        <f>MAX(0,M76-M75)</f>
        <v/>
      </c>
      <c r="O76" s="129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PL'!F22</f>
        <v/>
      </c>
      <c r="K5" s="62">
        <f>'VALOR POR PL'!G22</f>
        <v/>
      </c>
      <c r="M5" s="129">
        <f>'CP RESUMO'!D16</f>
        <v/>
      </c>
      <c r="N5" s="130" t="n">
        <v>0</v>
      </c>
      <c r="O5" s="129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RESUMO'!E16</f>
        <v/>
      </c>
      <c r="N6" s="130">
        <f>MAX(0,M6-M5)</f>
        <v/>
      </c>
      <c r="O6" s="129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PL'!L22</f>
        <v/>
      </c>
      <c r="M7" s="129">
        <f>'CP RESUMO'!F16</f>
        <v/>
      </c>
      <c r="N7" s="130">
        <f>MAX(0,M7-M6)</f>
        <v/>
      </c>
      <c r="O7" s="129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RESUMO'!G16</f>
        <v/>
      </c>
      <c r="N8" s="130">
        <f>MAX(0,M8-M7)</f>
        <v/>
      </c>
      <c r="O8" s="129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RESUMO'!H16</f>
        <v/>
      </c>
      <c r="N9" s="130">
        <f>MAX(0,M9-M8)</f>
        <v/>
      </c>
      <c r="O9" s="129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RESUMO'!I16</f>
        <v/>
      </c>
      <c r="N10" s="130">
        <f>MAX(0,M10-M9)</f>
        <v/>
      </c>
      <c r="O10" s="129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RESUMO'!J16</f>
        <v/>
      </c>
      <c r="N11" s="130">
        <f>MAX(0,M11-M10)</f>
        <v/>
      </c>
      <c r="O11" s="129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RESUMO'!K16</f>
        <v/>
      </c>
      <c r="N12" s="130">
        <f>MAX(0,M12-M11)</f>
        <v/>
      </c>
      <c r="O12" s="129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PL'!I22</f>
        <v/>
      </c>
      <c r="M13" s="129">
        <f>'CP RESUMO'!L16</f>
        <v/>
      </c>
      <c r="N13" s="130">
        <f>MAX(0,M13-M12)</f>
        <v/>
      </c>
      <c r="O13" s="129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29">
        <f>'CP RESUMO'!M16</f>
        <v/>
      </c>
      <c r="N14" s="130">
        <f>MAX(0,M14-M13)</f>
        <v/>
      </c>
      <c r="O14" s="129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RESUMO'!N16</f>
        <v/>
      </c>
      <c r="N15" s="130">
        <f>MAX(0,M15-M14)</f>
        <v/>
      </c>
      <c r="O15" s="129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RESUMO'!O16</f>
        <v/>
      </c>
      <c r="N16" s="130">
        <f>MAX(0,M16-M15)</f>
        <v/>
      </c>
      <c r="O16" s="129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RESUMO'!P16</f>
        <v/>
      </c>
      <c r="N17" s="130">
        <f>MAX(0,M17-M16)</f>
        <v/>
      </c>
      <c r="O17" s="129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RESUMO'!Q16</f>
        <v/>
      </c>
      <c r="N18" s="130">
        <f>MAX(0,M18-M17)</f>
        <v/>
      </c>
      <c r="O18" s="129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RESUMO'!R16</f>
        <v/>
      </c>
      <c r="N19" s="130">
        <f>MAX(0,M19-M18)</f>
        <v/>
      </c>
      <c r="O19" s="129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RESUMO'!S16</f>
        <v/>
      </c>
      <c r="N20" s="130">
        <f>MAX(0,M20-M19)</f>
        <v/>
      </c>
      <c r="O20" s="129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RESUMO'!T16</f>
        <v/>
      </c>
      <c r="N21" s="130">
        <f>MAX(0,M21-M20)</f>
        <v/>
      </c>
      <c r="O21" s="129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RESUMO'!U16</f>
        <v/>
      </c>
      <c r="N22" s="130">
        <f>MAX(0,M22-M21)</f>
        <v/>
      </c>
      <c r="O22" s="129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RESUMO'!V16</f>
        <v/>
      </c>
      <c r="N23" s="130">
        <f>MAX(0,M23-M22)</f>
        <v/>
      </c>
      <c r="O23" s="129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RESUMO'!W16</f>
        <v/>
      </c>
      <c r="N24" s="130">
        <f>MAX(0,M24-M23)</f>
        <v/>
      </c>
      <c r="O24" s="129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RESUMO'!X16</f>
        <v/>
      </c>
      <c r="N25" s="130">
        <f>MAX(0,M25-M24)</f>
        <v/>
      </c>
      <c r="O25" s="129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RESUMO'!Y16</f>
        <v/>
      </c>
      <c r="N26" s="130">
        <f>MAX(0,M26-M25)</f>
        <v/>
      </c>
      <c r="O26" s="129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RESUMO'!Z16</f>
        <v/>
      </c>
      <c r="N27" s="130">
        <f>MAX(0,M27-M26)</f>
        <v/>
      </c>
      <c r="O27" s="129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RESUMO'!AA16</f>
        <v/>
      </c>
      <c r="N28" s="130">
        <f>MAX(0,M28-M27)</f>
        <v/>
      </c>
      <c r="O28" s="129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RESUMO'!AB16</f>
        <v/>
      </c>
      <c r="N29" s="130">
        <f>MAX(0,M29-M28)</f>
        <v/>
      </c>
      <c r="O29" s="129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RESUMO'!AC16</f>
        <v/>
      </c>
      <c r="N30" s="130">
        <f>MAX(0,M30-M29)</f>
        <v/>
      </c>
      <c r="O30" s="129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RESUMO'!AD16</f>
        <v/>
      </c>
      <c r="N31" s="130">
        <f>MAX(0,M31-M30)</f>
        <v/>
      </c>
      <c r="O31" s="129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RESUMO'!AE16</f>
        <v/>
      </c>
      <c r="N32" s="130">
        <f>MAX(0,M32-M31)</f>
        <v/>
      </c>
      <c r="O32" s="129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RESUMO'!AF16</f>
        <v/>
      </c>
      <c r="N33" s="130">
        <f>MAX(0,M33-M32)</f>
        <v/>
      </c>
      <c r="O33" s="129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RESUMO'!AG16</f>
        <v/>
      </c>
      <c r="N34" s="130">
        <f>MAX(0,M34-M33)</f>
        <v/>
      </c>
      <c r="O34" s="129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RESUMO'!AH16</f>
        <v/>
      </c>
      <c r="N35" s="130">
        <f>MAX(0,M35-M34)</f>
        <v/>
      </c>
      <c r="O35" s="129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RESUMO'!AI16</f>
        <v/>
      </c>
      <c r="N36" s="130">
        <f>MAX(0,M36-M35)</f>
        <v/>
      </c>
      <c r="O36" s="129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RESUMO'!AJ16</f>
        <v/>
      </c>
      <c r="N37" s="130">
        <f>MAX(0,M37-M36)</f>
        <v/>
      </c>
      <c r="O37" s="129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RESUMO'!AK16</f>
        <v/>
      </c>
      <c r="N38" s="130">
        <f>MAX(0,M38-M37)</f>
        <v/>
      </c>
      <c r="O38" s="129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RESUMO'!AL16</f>
        <v/>
      </c>
      <c r="N39" s="130">
        <f>MAX(0,M39-M38)</f>
        <v/>
      </c>
      <c r="O39" s="129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RESUMO'!AM16</f>
        <v/>
      </c>
      <c r="N40" s="130">
        <f>MAX(0,M40-M39)</f>
        <v/>
      </c>
      <c r="O40" s="129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54839.8</v>
      </c>
      <c r="M41" s="129">
        <f>'CP RESUMO'!AN16</f>
        <v/>
      </c>
      <c r="N41" s="130">
        <f>MAX(0,M41-M40)</f>
        <v/>
      </c>
      <c r="O41" s="129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RESUMO'!AO16</f>
        <v/>
      </c>
      <c r="N42" s="130">
        <f>MAX(0,M42-M41)</f>
        <v/>
      </c>
      <c r="O42" s="129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RESUMO'!AP16</f>
        <v/>
      </c>
      <c r="N43" s="130">
        <f>MAX(0,M43-M42)</f>
        <v/>
      </c>
      <c r="O43" s="129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RESUMO'!AQ16</f>
        <v/>
      </c>
      <c r="N44" s="130">
        <f>MAX(0,M44-M43)</f>
        <v/>
      </c>
      <c r="O44" s="129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RESUMO'!AR16</f>
        <v/>
      </c>
      <c r="N45" s="130">
        <f>MAX(0,M45-M44)</f>
        <v/>
      </c>
      <c r="O45" s="129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RESUMO'!AS16</f>
        <v/>
      </c>
      <c r="N46" s="130">
        <f>MAX(0,M46-M45)</f>
        <v/>
      </c>
      <c r="O46" s="129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RESUMO'!AT16</f>
        <v/>
      </c>
      <c r="N47" s="130">
        <f>MAX(0,M47-M46)</f>
        <v/>
      </c>
      <c r="O47" s="129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RESUMO'!AU16</f>
        <v/>
      </c>
      <c r="N48" s="130">
        <f>MAX(0,M48-M47)</f>
        <v/>
      </c>
      <c r="O48" s="129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RESUMO'!AV16</f>
        <v/>
      </c>
      <c r="N49" s="130">
        <f>MAX(0,M49-M48)</f>
        <v/>
      </c>
      <c r="O49" s="129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RESUMO'!AW16</f>
        <v/>
      </c>
      <c r="N50" s="130">
        <f>MAX(0,M50-M49)</f>
        <v/>
      </c>
      <c r="O50" s="129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RESUMO'!AX16</f>
        <v/>
      </c>
      <c r="N51" s="130">
        <f>MAX(0,M51-M50)</f>
        <v/>
      </c>
      <c r="O51" s="129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RESUMO'!AY16</f>
        <v/>
      </c>
      <c r="N52" s="130">
        <f>MAX(0,M52-M51)</f>
        <v/>
      </c>
      <c r="O52" s="129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RESUMO'!AZ16</f>
        <v/>
      </c>
      <c r="N53" s="130">
        <f>MAX(0,M53-M52)</f>
        <v/>
      </c>
      <c r="O53" s="129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RESUMO'!BA16</f>
        <v/>
      </c>
      <c r="N54" s="130">
        <f>MAX(0,M54-M53)</f>
        <v/>
      </c>
      <c r="O54" s="129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RESUMO'!BB16</f>
        <v/>
      </c>
      <c r="N55" s="130">
        <f>MAX(0,M55-M54)</f>
        <v/>
      </c>
      <c r="O55" s="129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RESUMO'!BC16</f>
        <v/>
      </c>
      <c r="N56" s="130">
        <f>MAX(0,M56-M55)</f>
        <v/>
      </c>
      <c r="O56" s="129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RESUMO'!BD16</f>
        <v/>
      </c>
      <c r="N57" s="130">
        <f>MAX(0,M57-M56)</f>
        <v/>
      </c>
      <c r="O57" s="129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RESUMO'!BE16</f>
        <v/>
      </c>
      <c r="N58" s="130">
        <f>MAX(0,M58-M57)</f>
        <v/>
      </c>
      <c r="O58" s="129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RESUMO'!BF16</f>
        <v/>
      </c>
      <c r="N59" s="130">
        <f>MAX(0,M59-M58)</f>
        <v/>
      </c>
      <c r="O59" s="129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RESUMO'!BG16</f>
        <v/>
      </c>
      <c r="N60" s="130">
        <f>MAX(0,M60-M59)</f>
        <v/>
      </c>
      <c r="O60" s="129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RESUMO'!BH16</f>
        <v/>
      </c>
      <c r="N61" s="130">
        <f>MAX(0,M61-M60)</f>
        <v/>
      </c>
      <c r="O61" s="129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RESUMO'!BI16</f>
        <v/>
      </c>
      <c r="N62" s="130">
        <f>MAX(0,M62-M61)</f>
        <v/>
      </c>
      <c r="O62" s="129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RESUMO'!BJ16</f>
        <v/>
      </c>
      <c r="N63" s="130">
        <f>MAX(0,M63-M62)</f>
        <v/>
      </c>
      <c r="O63" s="129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RESUMO'!BK16</f>
        <v/>
      </c>
      <c r="N64" s="130">
        <f>MAX(0,M64-M63)</f>
        <v/>
      </c>
      <c r="O64" s="129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RESUMO'!BL16</f>
        <v/>
      </c>
      <c r="N65" s="130">
        <f>MAX(0,M65-M64)</f>
        <v/>
      </c>
      <c r="O65" s="129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RESUMO'!BM16</f>
        <v/>
      </c>
      <c r="N66" s="130">
        <f>MAX(0,M66-M65)</f>
        <v/>
      </c>
      <c r="O66" s="129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RESUMO'!BN16</f>
        <v/>
      </c>
      <c r="N67" s="130">
        <f>MAX(0,M67-M66)</f>
        <v/>
      </c>
      <c r="O67" s="129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RESUMO'!BO16</f>
        <v/>
      </c>
      <c r="N68" s="130">
        <f>MAX(0,M68-M67)</f>
        <v/>
      </c>
      <c r="O68" s="129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RESUMO'!BP16</f>
        <v/>
      </c>
      <c r="N69" s="130">
        <f>MAX(0,M69-M68)</f>
        <v/>
      </c>
      <c r="O69" s="129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RESUMO'!BQ16</f>
        <v/>
      </c>
      <c r="N70" s="130">
        <f>MAX(0,M70-M69)</f>
        <v/>
      </c>
      <c r="O70" s="129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RESUMO'!BR16</f>
        <v/>
      </c>
      <c r="N71" s="130">
        <f>MAX(0,M71-M70)</f>
        <v/>
      </c>
      <c r="O71" s="129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RESUMO'!BS16</f>
        <v/>
      </c>
      <c r="N72" s="130">
        <f>MAX(0,M72-M71)</f>
        <v/>
      </c>
      <c r="O72" s="129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RESUMO'!BT16</f>
        <v/>
      </c>
      <c r="N73" s="130">
        <f>MAX(0,M73-M72)</f>
        <v/>
      </c>
      <c r="O73" s="129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RESUMO'!BU16</f>
        <v/>
      </c>
      <c r="N74" s="130">
        <f>MAX(0,M74-M73)</f>
        <v/>
      </c>
      <c r="O74" s="129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RESUMO'!BV16</f>
        <v/>
      </c>
      <c r="N75" s="130">
        <f>MAX(0,M75-M74)</f>
        <v/>
      </c>
      <c r="O75" s="129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RESUMO'!BW16</f>
        <v/>
      </c>
      <c r="N76" s="130">
        <f>MAX(0,M76-M75)</f>
        <v/>
      </c>
      <c r="O76" s="129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PL'!F23</f>
        <v/>
      </c>
      <c r="K5" s="62">
        <f>'VALOR POR PL'!G23</f>
        <v/>
      </c>
      <c r="M5" s="129">
        <f>'CP RESUMO'!D17</f>
        <v/>
      </c>
      <c r="N5" s="130" t="n">
        <v>0</v>
      </c>
      <c r="O5" s="129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RESUMO'!E17</f>
        <v/>
      </c>
      <c r="N6" s="130">
        <f>MAX(0,M6-M5)</f>
        <v/>
      </c>
      <c r="O6" s="129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PL'!L23</f>
        <v/>
      </c>
      <c r="M7" s="129">
        <f>'CP RESUMO'!F17</f>
        <v/>
      </c>
      <c r="N7" s="130">
        <f>MAX(0,M7-M6)</f>
        <v/>
      </c>
      <c r="O7" s="129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RESUMO'!G17</f>
        <v/>
      </c>
      <c r="N8" s="130">
        <f>MAX(0,M8-M7)</f>
        <v/>
      </c>
      <c r="O8" s="129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RESUMO'!H17</f>
        <v/>
      </c>
      <c r="N9" s="130">
        <f>MAX(0,M9-M8)</f>
        <v/>
      </c>
      <c r="O9" s="129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RESUMO'!I17</f>
        <v/>
      </c>
      <c r="N10" s="130">
        <f>MAX(0,M10-M9)</f>
        <v/>
      </c>
      <c r="O10" s="129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RESUMO'!J17</f>
        <v/>
      </c>
      <c r="N11" s="130">
        <f>MAX(0,M11-M10)</f>
        <v/>
      </c>
      <c r="O11" s="129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RESUMO'!K17</f>
        <v/>
      </c>
      <c r="N12" s="130">
        <f>MAX(0,M12-M11)</f>
        <v/>
      </c>
      <c r="O12" s="129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PL'!I23</f>
        <v/>
      </c>
      <c r="M13" s="129">
        <f>'CP RESUMO'!L17</f>
        <v/>
      </c>
      <c r="N13" s="130">
        <f>MAX(0,M13-M12)</f>
        <v/>
      </c>
      <c r="O13" s="129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29">
        <f>'CP RESUMO'!M17</f>
        <v/>
      </c>
      <c r="N14" s="130">
        <f>MAX(0,M14-M13)</f>
        <v/>
      </c>
      <c r="O14" s="129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RESUMO'!N17</f>
        <v/>
      </c>
      <c r="N15" s="130">
        <f>MAX(0,M15-M14)</f>
        <v/>
      </c>
      <c r="O15" s="129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RESUMO'!O17</f>
        <v/>
      </c>
      <c r="N16" s="130">
        <f>MAX(0,M16-M15)</f>
        <v/>
      </c>
      <c r="O16" s="129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RESUMO'!P17</f>
        <v/>
      </c>
      <c r="N17" s="130">
        <f>MAX(0,M17-M16)</f>
        <v/>
      </c>
      <c r="O17" s="129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RESUMO'!Q17</f>
        <v/>
      </c>
      <c r="N18" s="130">
        <f>MAX(0,M18-M17)</f>
        <v/>
      </c>
      <c r="O18" s="129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RESUMO'!R17</f>
        <v/>
      </c>
      <c r="N19" s="130">
        <f>MAX(0,M19-M18)</f>
        <v/>
      </c>
      <c r="O19" s="129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RESUMO'!S17</f>
        <v/>
      </c>
      <c r="N20" s="130">
        <f>MAX(0,M20-M19)</f>
        <v/>
      </c>
      <c r="O20" s="129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RESUMO'!T17</f>
        <v/>
      </c>
      <c r="N21" s="130">
        <f>MAX(0,M21-M20)</f>
        <v/>
      </c>
      <c r="O21" s="129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RESUMO'!U17</f>
        <v/>
      </c>
      <c r="N22" s="130">
        <f>MAX(0,M22-M21)</f>
        <v/>
      </c>
      <c r="O22" s="129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RESUMO'!V17</f>
        <v/>
      </c>
      <c r="N23" s="130">
        <f>MAX(0,M23-M22)</f>
        <v/>
      </c>
      <c r="O23" s="129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RESUMO'!W17</f>
        <v/>
      </c>
      <c r="N24" s="130">
        <f>MAX(0,M24-M23)</f>
        <v/>
      </c>
      <c r="O24" s="129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RESUMO'!X17</f>
        <v/>
      </c>
      <c r="N25" s="130">
        <f>MAX(0,M25-M24)</f>
        <v/>
      </c>
      <c r="O25" s="129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RESUMO'!Y17</f>
        <v/>
      </c>
      <c r="N26" s="130">
        <f>MAX(0,M26-M25)</f>
        <v/>
      </c>
      <c r="O26" s="129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RESUMO'!Z17</f>
        <v/>
      </c>
      <c r="N27" s="130">
        <f>MAX(0,M27-M26)</f>
        <v/>
      </c>
      <c r="O27" s="129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RESUMO'!AA17</f>
        <v/>
      </c>
      <c r="N28" s="130">
        <f>MAX(0,M28-M27)</f>
        <v/>
      </c>
      <c r="O28" s="129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35587.31</v>
      </c>
      <c r="M29" s="129">
        <f>'CP RESUMO'!AB17</f>
        <v/>
      </c>
      <c r="N29" s="130">
        <f>MAX(0,M29-M28)</f>
        <v/>
      </c>
      <c r="O29" s="129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RESUMO'!AC17</f>
        <v/>
      </c>
      <c r="N30" s="130">
        <f>MAX(0,M30-M29)</f>
        <v/>
      </c>
      <c r="O30" s="129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RESUMO'!AD17</f>
        <v/>
      </c>
      <c r="N31" s="130">
        <f>MAX(0,M31-M30)</f>
        <v/>
      </c>
      <c r="O31" s="129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RESUMO'!AE17</f>
        <v/>
      </c>
      <c r="N32" s="130">
        <f>MAX(0,M32-M31)</f>
        <v/>
      </c>
      <c r="O32" s="129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RESUMO'!AF17</f>
        <v/>
      </c>
      <c r="N33" s="130">
        <f>MAX(0,M33-M32)</f>
        <v/>
      </c>
      <c r="O33" s="129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RESUMO'!AG17</f>
        <v/>
      </c>
      <c r="N34" s="130">
        <f>MAX(0,M34-M33)</f>
        <v/>
      </c>
      <c r="O34" s="129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RESUMO'!AH17</f>
        <v/>
      </c>
      <c r="N35" s="130">
        <f>MAX(0,M35-M34)</f>
        <v/>
      </c>
      <c r="O35" s="129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RESUMO'!AI17</f>
        <v/>
      </c>
      <c r="N36" s="130">
        <f>MAX(0,M36-M35)</f>
        <v/>
      </c>
      <c r="O36" s="129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RESUMO'!AJ17</f>
        <v/>
      </c>
      <c r="N37" s="130">
        <f>MAX(0,M37-M36)</f>
        <v/>
      </c>
      <c r="O37" s="129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RESUMO'!AK17</f>
        <v/>
      </c>
      <c r="N38" s="130">
        <f>MAX(0,M38-M37)</f>
        <v/>
      </c>
      <c r="O38" s="129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RESUMO'!AL17</f>
        <v/>
      </c>
      <c r="N39" s="130">
        <f>MAX(0,M39-M38)</f>
        <v/>
      </c>
      <c r="O39" s="129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RESUMO'!AM17</f>
        <v/>
      </c>
      <c r="N40" s="130">
        <f>MAX(0,M40-M39)</f>
        <v/>
      </c>
      <c r="O40" s="129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RESUMO'!AN17</f>
        <v/>
      </c>
      <c r="N41" s="130">
        <f>MAX(0,M41-M40)</f>
        <v/>
      </c>
      <c r="O41" s="129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RESUMO'!AO17</f>
        <v/>
      </c>
      <c r="N42" s="130">
        <f>MAX(0,M42-M41)</f>
        <v/>
      </c>
      <c r="O42" s="129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RESUMO'!AP17</f>
        <v/>
      </c>
      <c r="N43" s="130">
        <f>MAX(0,M43-M42)</f>
        <v/>
      </c>
      <c r="O43" s="129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RESUMO'!AQ17</f>
        <v/>
      </c>
      <c r="N44" s="130">
        <f>MAX(0,M44-M43)</f>
        <v/>
      </c>
      <c r="O44" s="129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RESUMO'!AR17</f>
        <v/>
      </c>
      <c r="N45" s="130">
        <f>MAX(0,M45-M44)</f>
        <v/>
      </c>
      <c r="O45" s="129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RESUMO'!AS17</f>
        <v/>
      </c>
      <c r="N46" s="130">
        <f>MAX(0,M46-M45)</f>
        <v/>
      </c>
      <c r="O46" s="129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RESUMO'!AT17</f>
        <v/>
      </c>
      <c r="N47" s="130">
        <f>MAX(0,M47-M46)</f>
        <v/>
      </c>
      <c r="O47" s="129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RESUMO'!AU17</f>
        <v/>
      </c>
      <c r="N48" s="130">
        <f>MAX(0,M48-M47)</f>
        <v/>
      </c>
      <c r="O48" s="129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RESUMO'!AV17</f>
        <v/>
      </c>
      <c r="N49" s="130">
        <f>MAX(0,M49-M48)</f>
        <v/>
      </c>
      <c r="O49" s="129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RESUMO'!AW17</f>
        <v/>
      </c>
      <c r="N50" s="130">
        <f>MAX(0,M50-M49)</f>
        <v/>
      </c>
      <c r="O50" s="129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RESUMO'!AX17</f>
        <v/>
      </c>
      <c r="N51" s="130">
        <f>MAX(0,M51-M50)</f>
        <v/>
      </c>
      <c r="O51" s="129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RESUMO'!AY17</f>
        <v/>
      </c>
      <c r="N52" s="130">
        <f>MAX(0,M52-M51)</f>
        <v/>
      </c>
      <c r="O52" s="129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RESUMO'!AZ17</f>
        <v/>
      </c>
      <c r="N53" s="130">
        <f>MAX(0,M53-M52)</f>
        <v/>
      </c>
      <c r="O53" s="129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RESUMO'!BA17</f>
        <v/>
      </c>
      <c r="N54" s="130">
        <f>MAX(0,M54-M53)</f>
        <v/>
      </c>
      <c r="O54" s="129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RESUMO'!BB17</f>
        <v/>
      </c>
      <c r="N55" s="130">
        <f>MAX(0,M55-M54)</f>
        <v/>
      </c>
      <c r="O55" s="129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RESUMO'!BC17</f>
        <v/>
      </c>
      <c r="N56" s="130">
        <f>MAX(0,M56-M55)</f>
        <v/>
      </c>
      <c r="O56" s="129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RESUMO'!BD17</f>
        <v/>
      </c>
      <c r="N57" s="130">
        <f>MAX(0,M57-M56)</f>
        <v/>
      </c>
      <c r="O57" s="129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RESUMO'!BE17</f>
        <v/>
      </c>
      <c r="N58" s="130">
        <f>MAX(0,M58-M57)</f>
        <v/>
      </c>
      <c r="O58" s="129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RESUMO'!BF17</f>
        <v/>
      </c>
      <c r="N59" s="130">
        <f>MAX(0,M59-M58)</f>
        <v/>
      </c>
      <c r="O59" s="129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RESUMO'!BG17</f>
        <v/>
      </c>
      <c r="N60" s="130">
        <f>MAX(0,M60-M59)</f>
        <v/>
      </c>
      <c r="O60" s="129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RESUMO'!BH17</f>
        <v/>
      </c>
      <c r="N61" s="130">
        <f>MAX(0,M61-M60)</f>
        <v/>
      </c>
      <c r="O61" s="129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RESUMO'!BI17</f>
        <v/>
      </c>
      <c r="N62" s="130">
        <f>MAX(0,M62-M61)</f>
        <v/>
      </c>
      <c r="O62" s="129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RESUMO'!BJ17</f>
        <v/>
      </c>
      <c r="N63" s="130">
        <f>MAX(0,M63-M62)</f>
        <v/>
      </c>
      <c r="O63" s="129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RESUMO'!BK17</f>
        <v/>
      </c>
      <c r="N64" s="130">
        <f>MAX(0,M64-M63)</f>
        <v/>
      </c>
      <c r="O64" s="129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RESUMO'!BL17</f>
        <v/>
      </c>
      <c r="N65" s="130">
        <f>MAX(0,M65-M64)</f>
        <v/>
      </c>
      <c r="O65" s="129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RESUMO'!BM17</f>
        <v/>
      </c>
      <c r="N66" s="130">
        <f>MAX(0,M66-M65)</f>
        <v/>
      </c>
      <c r="O66" s="129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RESUMO'!BN17</f>
        <v/>
      </c>
      <c r="N67" s="130">
        <f>MAX(0,M67-M66)</f>
        <v/>
      </c>
      <c r="O67" s="129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RESUMO'!BO17</f>
        <v/>
      </c>
      <c r="N68" s="130">
        <f>MAX(0,M68-M67)</f>
        <v/>
      </c>
      <c r="O68" s="129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RESUMO'!BP17</f>
        <v/>
      </c>
      <c r="N69" s="130">
        <f>MAX(0,M69-M68)</f>
        <v/>
      </c>
      <c r="O69" s="129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RESUMO'!BQ17</f>
        <v/>
      </c>
      <c r="N70" s="130">
        <f>MAX(0,M70-M69)</f>
        <v/>
      </c>
      <c r="O70" s="129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RESUMO'!BR17</f>
        <v/>
      </c>
      <c r="N71" s="130">
        <f>MAX(0,M71-M70)</f>
        <v/>
      </c>
      <c r="O71" s="129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RESUMO'!BS17</f>
        <v/>
      </c>
      <c r="N72" s="130">
        <f>MAX(0,M72-M71)</f>
        <v/>
      </c>
      <c r="O72" s="129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RESUMO'!BT17</f>
        <v/>
      </c>
      <c r="N73" s="130">
        <f>MAX(0,M73-M72)</f>
        <v/>
      </c>
      <c r="O73" s="129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RESUMO'!BU17</f>
        <v/>
      </c>
      <c r="N74" s="130">
        <f>MAX(0,M74-M73)</f>
        <v/>
      </c>
      <c r="O74" s="129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RESUMO'!BV17</f>
        <v/>
      </c>
      <c r="N75" s="130">
        <f>MAX(0,M75-M74)</f>
        <v/>
      </c>
      <c r="O75" s="129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RESUMO'!BW17</f>
        <v/>
      </c>
      <c r="N76" s="130">
        <f>MAX(0,M76-M75)</f>
        <v/>
      </c>
      <c r="O76" s="129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PL'!F24</f>
        <v/>
      </c>
      <c r="K5" s="62">
        <f>'VALOR POR PL'!G24</f>
        <v/>
      </c>
      <c r="M5" s="129">
        <f>'CP RESUMO'!D18</f>
        <v/>
      </c>
      <c r="N5" s="130" t="n">
        <v>0</v>
      </c>
      <c r="O5" s="129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RESUMO'!E18</f>
        <v/>
      </c>
      <c r="N6" s="130">
        <f>MAX(0,M6-M5)</f>
        <v/>
      </c>
      <c r="O6" s="129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PL'!L24</f>
        <v/>
      </c>
      <c r="M7" s="129">
        <f>'CP RESUMO'!F18</f>
        <v/>
      </c>
      <c r="N7" s="130">
        <f>MAX(0,M7-M6)</f>
        <v/>
      </c>
      <c r="O7" s="129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RESUMO'!G18</f>
        <v/>
      </c>
      <c r="N8" s="130">
        <f>MAX(0,M8-M7)</f>
        <v/>
      </c>
      <c r="O8" s="129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RESUMO'!H18</f>
        <v/>
      </c>
      <c r="N9" s="130">
        <f>MAX(0,M9-M8)</f>
        <v/>
      </c>
      <c r="O9" s="129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RESUMO'!I18</f>
        <v/>
      </c>
      <c r="N10" s="130">
        <f>MAX(0,M10-M9)</f>
        <v/>
      </c>
      <c r="O10" s="129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RESUMO'!J18</f>
        <v/>
      </c>
      <c r="N11" s="130">
        <f>MAX(0,M11-M10)</f>
        <v/>
      </c>
      <c r="O11" s="129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RESUMO'!K18</f>
        <v/>
      </c>
      <c r="N12" s="130">
        <f>MAX(0,M12-M11)</f>
        <v/>
      </c>
      <c r="O12" s="129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PL'!I24</f>
        <v/>
      </c>
      <c r="M13" s="129">
        <f>'CP RESUMO'!L18</f>
        <v/>
      </c>
      <c r="N13" s="130">
        <f>MAX(0,M13-M12)</f>
        <v/>
      </c>
      <c r="O13" s="129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29">
        <f>'CP RESUMO'!M18</f>
        <v/>
      </c>
      <c r="N14" s="130">
        <f>MAX(0,M14-M13)</f>
        <v/>
      </c>
      <c r="O14" s="129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RESUMO'!N18</f>
        <v/>
      </c>
      <c r="N15" s="130">
        <f>MAX(0,M15-M14)</f>
        <v/>
      </c>
      <c r="O15" s="129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RESUMO'!O18</f>
        <v/>
      </c>
      <c r="N16" s="130">
        <f>MAX(0,M16-M15)</f>
        <v/>
      </c>
      <c r="O16" s="129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RESUMO'!P18</f>
        <v/>
      </c>
      <c r="N17" s="130">
        <f>MAX(0,M17-M16)</f>
        <v/>
      </c>
      <c r="O17" s="129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RESUMO'!Q18</f>
        <v/>
      </c>
      <c r="N18" s="130">
        <f>MAX(0,M18-M17)</f>
        <v/>
      </c>
      <c r="O18" s="129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RESUMO'!R18</f>
        <v/>
      </c>
      <c r="N19" s="130">
        <f>MAX(0,M19-M18)</f>
        <v/>
      </c>
      <c r="O19" s="129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RESUMO'!S18</f>
        <v/>
      </c>
      <c r="N20" s="130">
        <f>MAX(0,M20-M19)</f>
        <v/>
      </c>
      <c r="O20" s="129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RESUMO'!T18</f>
        <v/>
      </c>
      <c r="N21" s="130">
        <f>MAX(0,M21-M20)</f>
        <v/>
      </c>
      <c r="O21" s="129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RESUMO'!U18</f>
        <v/>
      </c>
      <c r="N22" s="130">
        <f>MAX(0,M22-M21)</f>
        <v/>
      </c>
      <c r="O22" s="129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RESUMO'!V18</f>
        <v/>
      </c>
      <c r="N23" s="130">
        <f>MAX(0,M23-M22)</f>
        <v/>
      </c>
      <c r="O23" s="129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RESUMO'!W18</f>
        <v/>
      </c>
      <c r="N24" s="130">
        <f>MAX(0,M24-M23)</f>
        <v/>
      </c>
      <c r="O24" s="129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RESUMO'!X18</f>
        <v/>
      </c>
      <c r="N25" s="130">
        <f>MAX(0,M25-M24)</f>
        <v/>
      </c>
      <c r="O25" s="129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RESUMO'!Y18</f>
        <v/>
      </c>
      <c r="N26" s="130">
        <f>MAX(0,M26-M25)</f>
        <v/>
      </c>
      <c r="O26" s="129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RESUMO'!Z18</f>
        <v/>
      </c>
      <c r="N27" s="130">
        <f>MAX(0,M27-M26)</f>
        <v/>
      </c>
      <c r="O27" s="129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RESUMO'!AA18</f>
        <v/>
      </c>
      <c r="N28" s="130">
        <f>MAX(0,M28-M27)</f>
        <v/>
      </c>
      <c r="O28" s="129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RESUMO'!AB18</f>
        <v/>
      </c>
      <c r="N29" s="130">
        <f>MAX(0,M29-M28)</f>
        <v/>
      </c>
      <c r="O29" s="129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118482.2</v>
      </c>
      <c r="M30" s="129">
        <f>'CP RESUMO'!AC18</f>
        <v/>
      </c>
      <c r="N30" s="130">
        <f>MAX(0,M30-M29)</f>
        <v/>
      </c>
      <c r="O30" s="129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79190.02</v>
      </c>
      <c r="M31" s="129">
        <f>'CP RESUMO'!AD18</f>
        <v/>
      </c>
      <c r="N31" s="130">
        <f>MAX(0,M31-M30)</f>
        <v/>
      </c>
      <c r="O31" s="129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RESUMO'!AE18</f>
        <v/>
      </c>
      <c r="N32" s="130">
        <f>MAX(0,M32-M31)</f>
        <v/>
      </c>
      <c r="O32" s="129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RESUMO'!AF18</f>
        <v/>
      </c>
      <c r="N33" s="130">
        <f>MAX(0,M33-M32)</f>
        <v/>
      </c>
      <c r="O33" s="129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RESUMO'!AG18</f>
        <v/>
      </c>
      <c r="N34" s="130">
        <f>MAX(0,M34-M33)</f>
        <v/>
      </c>
      <c r="O34" s="129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RESUMO'!AH18</f>
        <v/>
      </c>
      <c r="N35" s="130">
        <f>MAX(0,M35-M34)</f>
        <v/>
      </c>
      <c r="O35" s="129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RESUMO'!AI18</f>
        <v/>
      </c>
      <c r="N36" s="130">
        <f>MAX(0,M36-M35)</f>
        <v/>
      </c>
      <c r="O36" s="129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RESUMO'!AJ18</f>
        <v/>
      </c>
      <c r="N37" s="130">
        <f>MAX(0,M37-M36)</f>
        <v/>
      </c>
      <c r="O37" s="129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RESUMO'!AK18</f>
        <v/>
      </c>
      <c r="N38" s="130">
        <f>MAX(0,M38-M37)</f>
        <v/>
      </c>
      <c r="O38" s="129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RESUMO'!AL18</f>
        <v/>
      </c>
      <c r="N39" s="130">
        <f>MAX(0,M39-M38)</f>
        <v/>
      </c>
      <c r="O39" s="129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RESUMO'!AM18</f>
        <v/>
      </c>
      <c r="N40" s="130">
        <f>MAX(0,M40-M39)</f>
        <v/>
      </c>
      <c r="O40" s="129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RESUMO'!AN18</f>
        <v/>
      </c>
      <c r="N41" s="130">
        <f>MAX(0,M41-M40)</f>
        <v/>
      </c>
      <c r="O41" s="129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RESUMO'!AO18</f>
        <v/>
      </c>
      <c r="N42" s="130">
        <f>MAX(0,M42-M41)</f>
        <v/>
      </c>
      <c r="O42" s="129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RESUMO'!AP18</f>
        <v/>
      </c>
      <c r="N43" s="130">
        <f>MAX(0,M43-M42)</f>
        <v/>
      </c>
      <c r="O43" s="129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RESUMO'!AQ18</f>
        <v/>
      </c>
      <c r="N44" s="130">
        <f>MAX(0,M44-M43)</f>
        <v/>
      </c>
      <c r="O44" s="129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RESUMO'!AR18</f>
        <v/>
      </c>
      <c r="N45" s="130">
        <f>MAX(0,M45-M44)</f>
        <v/>
      </c>
      <c r="O45" s="129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RESUMO'!AS18</f>
        <v/>
      </c>
      <c r="N46" s="130">
        <f>MAX(0,M46-M45)</f>
        <v/>
      </c>
      <c r="O46" s="129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RESUMO'!AT18</f>
        <v/>
      </c>
      <c r="N47" s="130">
        <f>MAX(0,M47-M46)</f>
        <v/>
      </c>
      <c r="O47" s="129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RESUMO'!AU18</f>
        <v/>
      </c>
      <c r="N48" s="130">
        <f>MAX(0,M48-M47)</f>
        <v/>
      </c>
      <c r="O48" s="129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RESUMO'!AV18</f>
        <v/>
      </c>
      <c r="N49" s="130">
        <f>MAX(0,M49-M48)</f>
        <v/>
      </c>
      <c r="O49" s="129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RESUMO'!AW18</f>
        <v/>
      </c>
      <c r="N50" s="130">
        <f>MAX(0,M50-M49)</f>
        <v/>
      </c>
      <c r="O50" s="129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RESUMO'!AX18</f>
        <v/>
      </c>
      <c r="N51" s="130">
        <f>MAX(0,M51-M50)</f>
        <v/>
      </c>
      <c r="O51" s="129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RESUMO'!AY18</f>
        <v/>
      </c>
      <c r="N52" s="130">
        <f>MAX(0,M52-M51)</f>
        <v/>
      </c>
      <c r="O52" s="129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RESUMO'!AZ18</f>
        <v/>
      </c>
      <c r="N53" s="130">
        <f>MAX(0,M53-M52)</f>
        <v/>
      </c>
      <c r="O53" s="129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RESUMO'!BA18</f>
        <v/>
      </c>
      <c r="N54" s="130">
        <f>MAX(0,M54-M53)</f>
        <v/>
      </c>
      <c r="O54" s="129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RESUMO'!BB18</f>
        <v/>
      </c>
      <c r="N55" s="130">
        <f>MAX(0,M55-M54)</f>
        <v/>
      </c>
      <c r="O55" s="129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RESUMO'!BC18</f>
        <v/>
      </c>
      <c r="N56" s="130">
        <f>MAX(0,M56-M55)</f>
        <v/>
      </c>
      <c r="O56" s="129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RESUMO'!BD18</f>
        <v/>
      </c>
      <c r="N57" s="130">
        <f>MAX(0,M57-M56)</f>
        <v/>
      </c>
      <c r="O57" s="129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RESUMO'!BE18</f>
        <v/>
      </c>
      <c r="N58" s="130">
        <f>MAX(0,M58-M57)</f>
        <v/>
      </c>
      <c r="O58" s="129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RESUMO'!BF18</f>
        <v/>
      </c>
      <c r="N59" s="130">
        <f>MAX(0,M59-M58)</f>
        <v/>
      </c>
      <c r="O59" s="129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RESUMO'!BG18</f>
        <v/>
      </c>
      <c r="N60" s="130">
        <f>MAX(0,M60-M59)</f>
        <v/>
      </c>
      <c r="O60" s="129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RESUMO'!BH18</f>
        <v/>
      </c>
      <c r="N61" s="130">
        <f>MAX(0,M61-M60)</f>
        <v/>
      </c>
      <c r="O61" s="129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RESUMO'!BI18</f>
        <v/>
      </c>
      <c r="N62" s="130">
        <f>MAX(0,M62-M61)</f>
        <v/>
      </c>
      <c r="O62" s="129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RESUMO'!BJ18</f>
        <v/>
      </c>
      <c r="N63" s="130">
        <f>MAX(0,M63-M62)</f>
        <v/>
      </c>
      <c r="O63" s="129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RESUMO'!BK18</f>
        <v/>
      </c>
      <c r="N64" s="130">
        <f>MAX(0,M64-M63)</f>
        <v/>
      </c>
      <c r="O64" s="129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RESUMO'!BL18</f>
        <v/>
      </c>
      <c r="N65" s="130">
        <f>MAX(0,M65-M64)</f>
        <v/>
      </c>
      <c r="O65" s="129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RESUMO'!BM18</f>
        <v/>
      </c>
      <c r="N66" s="130">
        <f>MAX(0,M66-M65)</f>
        <v/>
      </c>
      <c r="O66" s="129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RESUMO'!BN18</f>
        <v/>
      </c>
      <c r="N67" s="130">
        <f>MAX(0,M67-M66)</f>
        <v/>
      </c>
      <c r="O67" s="129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RESUMO'!BO18</f>
        <v/>
      </c>
      <c r="N68" s="130">
        <f>MAX(0,M68-M67)</f>
        <v/>
      </c>
      <c r="O68" s="129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RESUMO'!BP18</f>
        <v/>
      </c>
      <c r="N69" s="130">
        <f>MAX(0,M69-M68)</f>
        <v/>
      </c>
      <c r="O69" s="129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RESUMO'!BQ18</f>
        <v/>
      </c>
      <c r="N70" s="130">
        <f>MAX(0,M70-M69)</f>
        <v/>
      </c>
      <c r="O70" s="129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RESUMO'!BR18</f>
        <v/>
      </c>
      <c r="N71" s="130">
        <f>MAX(0,M71-M70)</f>
        <v/>
      </c>
      <c r="O71" s="129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RESUMO'!BS18</f>
        <v/>
      </c>
      <c r="N72" s="130">
        <f>MAX(0,M72-M71)</f>
        <v/>
      </c>
      <c r="O72" s="129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RESUMO'!BT18</f>
        <v/>
      </c>
      <c r="N73" s="130">
        <f>MAX(0,M73-M72)</f>
        <v/>
      </c>
      <c r="O73" s="129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RESUMO'!BU18</f>
        <v/>
      </c>
      <c r="N74" s="130">
        <f>MAX(0,M74-M73)</f>
        <v/>
      </c>
      <c r="O74" s="129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RESUMO'!BV18</f>
        <v/>
      </c>
      <c r="N75" s="130">
        <f>MAX(0,M75-M74)</f>
        <v/>
      </c>
      <c r="O75" s="129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RESUMO'!BW18</f>
        <v/>
      </c>
      <c r="N76" s="130">
        <f>MAX(0,M76-M75)</f>
        <v/>
      </c>
      <c r="O76" s="129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PL'!F25</f>
        <v/>
      </c>
      <c r="K5" s="62">
        <f>'VALOR POR PL'!G25</f>
        <v/>
      </c>
      <c r="M5" s="129">
        <f>'CP RESUMO'!D19</f>
        <v/>
      </c>
      <c r="N5" s="130" t="n">
        <v>0</v>
      </c>
      <c r="O5" s="129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RESUMO'!E19</f>
        <v/>
      </c>
      <c r="N6" s="130">
        <f>MAX(0,M6-M5)</f>
        <v/>
      </c>
      <c r="O6" s="129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PL'!L25</f>
        <v/>
      </c>
      <c r="M7" s="129">
        <f>'CP RESUMO'!F19</f>
        <v/>
      </c>
      <c r="N7" s="130">
        <f>MAX(0,M7-M6)</f>
        <v/>
      </c>
      <c r="O7" s="129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RESUMO'!G19</f>
        <v/>
      </c>
      <c r="N8" s="130">
        <f>MAX(0,M8-M7)</f>
        <v/>
      </c>
      <c r="O8" s="129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RESUMO'!H19</f>
        <v/>
      </c>
      <c r="N9" s="130">
        <f>MAX(0,M9-M8)</f>
        <v/>
      </c>
      <c r="O9" s="129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RESUMO'!I19</f>
        <v/>
      </c>
      <c r="N10" s="130">
        <f>MAX(0,M10-M9)</f>
        <v/>
      </c>
      <c r="O10" s="129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RESUMO'!J19</f>
        <v/>
      </c>
      <c r="N11" s="130">
        <f>MAX(0,M11-M10)</f>
        <v/>
      </c>
      <c r="O11" s="129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RESUMO'!K19</f>
        <v/>
      </c>
      <c r="N12" s="130">
        <f>MAX(0,M12-M11)</f>
        <v/>
      </c>
      <c r="O12" s="129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PL'!I25</f>
        <v/>
      </c>
      <c r="M13" s="129">
        <f>'CP RESUMO'!L19</f>
        <v/>
      </c>
      <c r="N13" s="130">
        <f>MAX(0,M13-M12)</f>
        <v/>
      </c>
      <c r="O13" s="129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29">
        <f>'CP RESUMO'!M19</f>
        <v/>
      </c>
      <c r="N14" s="130">
        <f>MAX(0,M14-M13)</f>
        <v/>
      </c>
      <c r="O14" s="129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RESUMO'!N19</f>
        <v/>
      </c>
      <c r="N15" s="130">
        <f>MAX(0,M15-M14)</f>
        <v/>
      </c>
      <c r="O15" s="129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RESUMO'!O19</f>
        <v/>
      </c>
      <c r="N16" s="130">
        <f>MAX(0,M16-M15)</f>
        <v/>
      </c>
      <c r="O16" s="129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RESUMO'!P19</f>
        <v/>
      </c>
      <c r="N17" s="130">
        <f>MAX(0,M17-M16)</f>
        <v/>
      </c>
      <c r="O17" s="129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RESUMO'!Q19</f>
        <v/>
      </c>
      <c r="N18" s="130">
        <f>MAX(0,M18-M17)</f>
        <v/>
      </c>
      <c r="O18" s="129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RESUMO'!R19</f>
        <v/>
      </c>
      <c r="N19" s="130">
        <f>MAX(0,M19-M18)</f>
        <v/>
      </c>
      <c r="O19" s="129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RESUMO'!S19</f>
        <v/>
      </c>
      <c r="N20" s="130">
        <f>MAX(0,M20-M19)</f>
        <v/>
      </c>
      <c r="O20" s="129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RESUMO'!T19</f>
        <v/>
      </c>
      <c r="N21" s="130">
        <f>MAX(0,M21-M20)</f>
        <v/>
      </c>
      <c r="O21" s="129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RESUMO'!U19</f>
        <v/>
      </c>
      <c r="N22" s="130">
        <f>MAX(0,M22-M21)</f>
        <v/>
      </c>
      <c r="O22" s="129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RESUMO'!V19</f>
        <v/>
      </c>
      <c r="N23" s="130">
        <f>MAX(0,M23-M22)</f>
        <v/>
      </c>
      <c r="O23" s="129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RESUMO'!W19</f>
        <v/>
      </c>
      <c r="N24" s="130">
        <f>MAX(0,M24-M23)</f>
        <v/>
      </c>
      <c r="O24" s="129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RESUMO'!X19</f>
        <v/>
      </c>
      <c r="N25" s="130">
        <f>MAX(0,M25-M24)</f>
        <v/>
      </c>
      <c r="O25" s="129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RESUMO'!Y19</f>
        <v/>
      </c>
      <c r="N26" s="130">
        <f>MAX(0,M26-M25)</f>
        <v/>
      </c>
      <c r="O26" s="129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RESUMO'!Z19</f>
        <v/>
      </c>
      <c r="N27" s="130">
        <f>MAX(0,M27-M26)</f>
        <v/>
      </c>
      <c r="O27" s="129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RESUMO'!AA19</f>
        <v/>
      </c>
      <c r="N28" s="130">
        <f>MAX(0,M28-M27)</f>
        <v/>
      </c>
      <c r="O28" s="129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RESUMO'!AB19</f>
        <v/>
      </c>
      <c r="N29" s="130">
        <f>MAX(0,M29-M28)</f>
        <v/>
      </c>
      <c r="O29" s="129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RESUMO'!AC19</f>
        <v/>
      </c>
      <c r="N30" s="130">
        <f>MAX(0,M30-M29)</f>
        <v/>
      </c>
      <c r="O30" s="129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5194.25</v>
      </c>
      <c r="M31" s="129">
        <f>'CP RESUMO'!AD19</f>
        <v/>
      </c>
      <c r="N31" s="130">
        <f>MAX(0,M31-M30)</f>
        <v/>
      </c>
      <c r="O31" s="129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RESUMO'!AE19</f>
        <v/>
      </c>
      <c r="N32" s="130">
        <f>MAX(0,M32-M31)</f>
        <v/>
      </c>
      <c r="O32" s="129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RESUMO'!AF19</f>
        <v/>
      </c>
      <c r="N33" s="130">
        <f>MAX(0,M33-M32)</f>
        <v/>
      </c>
      <c r="O33" s="129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RESUMO'!AG19</f>
        <v/>
      </c>
      <c r="N34" s="130">
        <f>MAX(0,M34-M33)</f>
        <v/>
      </c>
      <c r="O34" s="129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RESUMO'!AH19</f>
        <v/>
      </c>
      <c r="N35" s="130">
        <f>MAX(0,M35-M34)</f>
        <v/>
      </c>
      <c r="O35" s="129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RESUMO'!AI19</f>
        <v/>
      </c>
      <c r="N36" s="130">
        <f>MAX(0,M36-M35)</f>
        <v/>
      </c>
      <c r="O36" s="129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RESUMO'!AJ19</f>
        <v/>
      </c>
      <c r="N37" s="130">
        <f>MAX(0,M37-M36)</f>
        <v/>
      </c>
      <c r="O37" s="129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RESUMO'!AK19</f>
        <v/>
      </c>
      <c r="N38" s="130">
        <f>MAX(0,M38-M37)</f>
        <v/>
      </c>
      <c r="O38" s="129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RESUMO'!AL19</f>
        <v/>
      </c>
      <c r="N39" s="130">
        <f>MAX(0,M39-M38)</f>
        <v/>
      </c>
      <c r="O39" s="129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RESUMO'!AM19</f>
        <v/>
      </c>
      <c r="N40" s="130">
        <f>MAX(0,M40-M39)</f>
        <v/>
      </c>
      <c r="O40" s="129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RESUMO'!AN19</f>
        <v/>
      </c>
      <c r="N41" s="130">
        <f>MAX(0,M41-M40)</f>
        <v/>
      </c>
      <c r="O41" s="129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RESUMO'!AO19</f>
        <v/>
      </c>
      <c r="N42" s="130">
        <f>MAX(0,M42-M41)</f>
        <v/>
      </c>
      <c r="O42" s="129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RESUMO'!AP19</f>
        <v/>
      </c>
      <c r="N43" s="130">
        <f>MAX(0,M43-M42)</f>
        <v/>
      </c>
      <c r="O43" s="129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RESUMO'!AQ19</f>
        <v/>
      </c>
      <c r="N44" s="130">
        <f>MAX(0,M44-M43)</f>
        <v/>
      </c>
      <c r="O44" s="129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RESUMO'!AR19</f>
        <v/>
      </c>
      <c r="N45" s="130">
        <f>MAX(0,M45-M44)</f>
        <v/>
      </c>
      <c r="O45" s="129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RESUMO'!AS19</f>
        <v/>
      </c>
      <c r="N46" s="130">
        <f>MAX(0,M46-M45)</f>
        <v/>
      </c>
      <c r="O46" s="129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RESUMO'!AT19</f>
        <v/>
      </c>
      <c r="N47" s="130">
        <f>MAX(0,M47-M46)</f>
        <v/>
      </c>
      <c r="O47" s="129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RESUMO'!AU19</f>
        <v/>
      </c>
      <c r="N48" s="130">
        <f>MAX(0,M48-M47)</f>
        <v/>
      </c>
      <c r="O48" s="129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RESUMO'!AV19</f>
        <v/>
      </c>
      <c r="N49" s="130">
        <f>MAX(0,M49-M48)</f>
        <v/>
      </c>
      <c r="O49" s="129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RESUMO'!AW19</f>
        <v/>
      </c>
      <c r="N50" s="130">
        <f>MAX(0,M50-M49)</f>
        <v/>
      </c>
      <c r="O50" s="129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RESUMO'!AX19</f>
        <v/>
      </c>
      <c r="N51" s="130">
        <f>MAX(0,M51-M50)</f>
        <v/>
      </c>
      <c r="O51" s="129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RESUMO'!AY19</f>
        <v/>
      </c>
      <c r="N52" s="130">
        <f>MAX(0,M52-M51)</f>
        <v/>
      </c>
      <c r="O52" s="129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RESUMO'!AZ19</f>
        <v/>
      </c>
      <c r="N53" s="130">
        <f>MAX(0,M53-M52)</f>
        <v/>
      </c>
      <c r="O53" s="129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RESUMO'!BA19</f>
        <v/>
      </c>
      <c r="N54" s="130">
        <f>MAX(0,M54-M53)</f>
        <v/>
      </c>
      <c r="O54" s="129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RESUMO'!BB19</f>
        <v/>
      </c>
      <c r="N55" s="130">
        <f>MAX(0,M55-M54)</f>
        <v/>
      </c>
      <c r="O55" s="129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RESUMO'!BC19</f>
        <v/>
      </c>
      <c r="N56" s="130">
        <f>MAX(0,M56-M55)</f>
        <v/>
      </c>
      <c r="O56" s="129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RESUMO'!BD19</f>
        <v/>
      </c>
      <c r="N57" s="130">
        <f>MAX(0,M57-M56)</f>
        <v/>
      </c>
      <c r="O57" s="129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RESUMO'!BE19</f>
        <v/>
      </c>
      <c r="N58" s="130">
        <f>MAX(0,M58-M57)</f>
        <v/>
      </c>
      <c r="O58" s="129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RESUMO'!BF19</f>
        <v/>
      </c>
      <c r="N59" s="130">
        <f>MAX(0,M59-M58)</f>
        <v/>
      </c>
      <c r="O59" s="129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RESUMO'!BG19</f>
        <v/>
      </c>
      <c r="N60" s="130">
        <f>MAX(0,M60-M59)</f>
        <v/>
      </c>
      <c r="O60" s="129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RESUMO'!BH19</f>
        <v/>
      </c>
      <c r="N61" s="130">
        <f>MAX(0,M61-M60)</f>
        <v/>
      </c>
      <c r="O61" s="129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RESUMO'!BI19</f>
        <v/>
      </c>
      <c r="N62" s="130">
        <f>MAX(0,M62-M61)</f>
        <v/>
      </c>
      <c r="O62" s="129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RESUMO'!BJ19</f>
        <v/>
      </c>
      <c r="N63" s="130">
        <f>MAX(0,M63-M62)</f>
        <v/>
      </c>
      <c r="O63" s="129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RESUMO'!BK19</f>
        <v/>
      </c>
      <c r="N64" s="130">
        <f>MAX(0,M64-M63)</f>
        <v/>
      </c>
      <c r="O64" s="129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RESUMO'!BL19</f>
        <v/>
      </c>
      <c r="N65" s="130">
        <f>MAX(0,M65-M64)</f>
        <v/>
      </c>
      <c r="O65" s="129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RESUMO'!BM19</f>
        <v/>
      </c>
      <c r="N66" s="130">
        <f>MAX(0,M66-M65)</f>
        <v/>
      </c>
      <c r="O66" s="129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RESUMO'!BN19</f>
        <v/>
      </c>
      <c r="N67" s="130">
        <f>MAX(0,M67-M66)</f>
        <v/>
      </c>
      <c r="O67" s="129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RESUMO'!BO19</f>
        <v/>
      </c>
      <c r="N68" s="130">
        <f>MAX(0,M68-M67)</f>
        <v/>
      </c>
      <c r="O68" s="129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RESUMO'!BP19</f>
        <v/>
      </c>
      <c r="N69" s="130">
        <f>MAX(0,M69-M68)</f>
        <v/>
      </c>
      <c r="O69" s="129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RESUMO'!BQ19</f>
        <v/>
      </c>
      <c r="N70" s="130">
        <f>MAX(0,M70-M69)</f>
        <v/>
      </c>
      <c r="O70" s="129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RESUMO'!BR19</f>
        <v/>
      </c>
      <c r="N71" s="130">
        <f>MAX(0,M71-M70)</f>
        <v/>
      </c>
      <c r="O71" s="129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RESUMO'!BS19</f>
        <v/>
      </c>
      <c r="N72" s="130">
        <f>MAX(0,M72-M71)</f>
        <v/>
      </c>
      <c r="O72" s="129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RESUMO'!BT19</f>
        <v/>
      </c>
      <c r="N73" s="130">
        <f>MAX(0,M73-M72)</f>
        <v/>
      </c>
      <c r="O73" s="129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RESUMO'!BU19</f>
        <v/>
      </c>
      <c r="N74" s="130">
        <f>MAX(0,M74-M73)</f>
        <v/>
      </c>
      <c r="O74" s="129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RESUMO'!BV19</f>
        <v/>
      </c>
      <c r="N75" s="130">
        <f>MAX(0,M75-M74)</f>
        <v/>
      </c>
      <c r="O75" s="129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RESUMO'!BW19</f>
        <v/>
      </c>
      <c r="N76" s="130">
        <f>MAX(0,M76-M75)</f>
        <v/>
      </c>
      <c r="O76" s="129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PL'!F26</f>
        <v/>
      </c>
      <c r="K5" s="62">
        <f>'VALOR POR PL'!G26</f>
        <v/>
      </c>
      <c r="M5" s="129">
        <f>'CP RESUMO'!D20</f>
        <v/>
      </c>
      <c r="N5" s="130" t="n">
        <v>0</v>
      </c>
      <c r="O5" s="129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RESUMO'!E20</f>
        <v/>
      </c>
      <c r="N6" s="130">
        <f>MAX(0,M6-M5)</f>
        <v/>
      </c>
      <c r="O6" s="129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PL'!L26</f>
        <v/>
      </c>
      <c r="M7" s="129">
        <f>'CP RESUMO'!F20</f>
        <v/>
      </c>
      <c r="N7" s="130">
        <f>MAX(0,M7-M6)</f>
        <v/>
      </c>
      <c r="O7" s="129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RESUMO'!G20</f>
        <v/>
      </c>
      <c r="N8" s="130">
        <f>MAX(0,M8-M7)</f>
        <v/>
      </c>
      <c r="O8" s="129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RESUMO'!H20</f>
        <v/>
      </c>
      <c r="N9" s="130">
        <f>MAX(0,M9-M8)</f>
        <v/>
      </c>
      <c r="O9" s="129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RESUMO'!I20</f>
        <v/>
      </c>
      <c r="N10" s="130">
        <f>MAX(0,M10-M9)</f>
        <v/>
      </c>
      <c r="O10" s="129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RESUMO'!J20</f>
        <v/>
      </c>
      <c r="N11" s="130">
        <f>MAX(0,M11-M10)</f>
        <v/>
      </c>
      <c r="O11" s="129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RESUMO'!K20</f>
        <v/>
      </c>
      <c r="N12" s="130">
        <f>MAX(0,M12-M11)</f>
        <v/>
      </c>
      <c r="O12" s="129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PL'!I26</f>
        <v/>
      </c>
      <c r="M13" s="129">
        <f>'CP RESUMO'!L20</f>
        <v/>
      </c>
      <c r="N13" s="130">
        <f>MAX(0,M13-M12)</f>
        <v/>
      </c>
      <c r="O13" s="129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29">
        <f>'CP RESUMO'!M20</f>
        <v/>
      </c>
      <c r="N14" s="130">
        <f>MAX(0,M14-M13)</f>
        <v/>
      </c>
      <c r="O14" s="129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RESUMO'!N20</f>
        <v/>
      </c>
      <c r="N15" s="130">
        <f>MAX(0,M15-M14)</f>
        <v/>
      </c>
      <c r="O15" s="129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RESUMO'!O20</f>
        <v/>
      </c>
      <c r="N16" s="130">
        <f>MAX(0,M16-M15)</f>
        <v/>
      </c>
      <c r="O16" s="129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RESUMO'!P20</f>
        <v/>
      </c>
      <c r="N17" s="130">
        <f>MAX(0,M17-M16)</f>
        <v/>
      </c>
      <c r="O17" s="129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RESUMO'!Q20</f>
        <v/>
      </c>
      <c r="N18" s="130">
        <f>MAX(0,M18-M17)</f>
        <v/>
      </c>
      <c r="O18" s="129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RESUMO'!R20</f>
        <v/>
      </c>
      <c r="N19" s="130">
        <f>MAX(0,M19-M18)</f>
        <v/>
      </c>
      <c r="O19" s="129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RESUMO'!S20</f>
        <v/>
      </c>
      <c r="N20" s="130">
        <f>MAX(0,M20-M19)</f>
        <v/>
      </c>
      <c r="O20" s="129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RESUMO'!T20</f>
        <v/>
      </c>
      <c r="N21" s="130">
        <f>MAX(0,M21-M20)</f>
        <v/>
      </c>
      <c r="O21" s="129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RESUMO'!U20</f>
        <v/>
      </c>
      <c r="N22" s="130">
        <f>MAX(0,M22-M21)</f>
        <v/>
      </c>
      <c r="O22" s="129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RESUMO'!V20</f>
        <v/>
      </c>
      <c r="N23" s="130">
        <f>MAX(0,M23-M22)</f>
        <v/>
      </c>
      <c r="O23" s="129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RESUMO'!W20</f>
        <v/>
      </c>
      <c r="N24" s="130">
        <f>MAX(0,M24-M23)</f>
        <v/>
      </c>
      <c r="O24" s="129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RESUMO'!X20</f>
        <v/>
      </c>
      <c r="N25" s="130">
        <f>MAX(0,M25-M24)</f>
        <v/>
      </c>
      <c r="O25" s="129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246530.27</v>
      </c>
      <c r="M26" s="129">
        <f>'CP RESUMO'!Y20</f>
        <v/>
      </c>
      <c r="N26" s="130">
        <f>MAX(0,M26-M25)</f>
        <v/>
      </c>
      <c r="O26" s="129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312244.24</v>
      </c>
      <c r="M27" s="129">
        <f>'CP RESUMO'!Z20</f>
        <v/>
      </c>
      <c r="N27" s="130">
        <f>MAX(0,M27-M26)</f>
        <v/>
      </c>
      <c r="O27" s="129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153041.58</v>
      </c>
      <c r="M28" s="129">
        <f>'CP RESUMO'!AA20</f>
        <v/>
      </c>
      <c r="N28" s="130">
        <f>MAX(0,M28-M27)</f>
        <v/>
      </c>
      <c r="O28" s="129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RESUMO'!AB20</f>
        <v/>
      </c>
      <c r="N29" s="130">
        <f>MAX(0,M29-M28)</f>
        <v/>
      </c>
      <c r="O29" s="129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RESUMO'!AC20</f>
        <v/>
      </c>
      <c r="N30" s="130">
        <f>MAX(0,M30-M29)</f>
        <v/>
      </c>
      <c r="O30" s="129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124718.1</v>
      </c>
      <c r="M31" s="129">
        <f>'CP RESUMO'!AD20</f>
        <v/>
      </c>
      <c r="N31" s="130">
        <f>MAX(0,M31-M30)</f>
        <v/>
      </c>
      <c r="O31" s="129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124718.1</v>
      </c>
      <c r="M32" s="129">
        <f>'CP RESUMO'!AE20</f>
        <v/>
      </c>
      <c r="N32" s="130">
        <f>MAX(0,M32-M31)</f>
        <v/>
      </c>
      <c r="O32" s="129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RESUMO'!AF20</f>
        <v/>
      </c>
      <c r="N33" s="130">
        <f>MAX(0,M33-M32)</f>
        <v/>
      </c>
      <c r="O33" s="129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RESUMO'!AG20</f>
        <v/>
      </c>
      <c r="N34" s="130">
        <f>MAX(0,M34-M33)</f>
        <v/>
      </c>
      <c r="O34" s="129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RESUMO'!AH20</f>
        <v/>
      </c>
      <c r="N35" s="130">
        <f>MAX(0,M35-M34)</f>
        <v/>
      </c>
      <c r="O35" s="129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RESUMO'!AI20</f>
        <v/>
      </c>
      <c r="N36" s="130">
        <f>MAX(0,M36-M35)</f>
        <v/>
      </c>
      <c r="O36" s="129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RESUMO'!AJ20</f>
        <v/>
      </c>
      <c r="N37" s="130">
        <f>MAX(0,M37-M36)</f>
        <v/>
      </c>
      <c r="O37" s="129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RESUMO'!AK20</f>
        <v/>
      </c>
      <c r="N38" s="130">
        <f>MAX(0,M38-M37)</f>
        <v/>
      </c>
      <c r="O38" s="129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RESUMO'!AL20</f>
        <v/>
      </c>
      <c r="N39" s="130">
        <f>MAX(0,M39-M38)</f>
        <v/>
      </c>
      <c r="O39" s="129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RESUMO'!AM20</f>
        <v/>
      </c>
      <c r="N40" s="130">
        <f>MAX(0,M40-M39)</f>
        <v/>
      </c>
      <c r="O40" s="129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RESUMO'!AN20</f>
        <v/>
      </c>
      <c r="N41" s="130">
        <f>MAX(0,M41-M40)</f>
        <v/>
      </c>
      <c r="O41" s="129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13473.45</v>
      </c>
      <c r="M42" s="129">
        <f>'CP RESUMO'!AO20</f>
        <v/>
      </c>
      <c r="N42" s="130">
        <f>MAX(0,M42-M41)</f>
        <v/>
      </c>
      <c r="O42" s="129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RESUMO'!AP20</f>
        <v/>
      </c>
      <c r="N43" s="130">
        <f>MAX(0,M43-M42)</f>
        <v/>
      </c>
      <c r="O43" s="129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RESUMO'!AQ20</f>
        <v/>
      </c>
      <c r="N44" s="130">
        <f>MAX(0,M44-M43)</f>
        <v/>
      </c>
      <c r="O44" s="129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RESUMO'!AR20</f>
        <v/>
      </c>
      <c r="N45" s="130">
        <f>MAX(0,M45-M44)</f>
        <v/>
      </c>
      <c r="O45" s="129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RESUMO'!AS20</f>
        <v/>
      </c>
      <c r="N46" s="130">
        <f>MAX(0,M46-M45)</f>
        <v/>
      </c>
      <c r="O46" s="129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RESUMO'!AT20</f>
        <v/>
      </c>
      <c r="N47" s="130">
        <f>MAX(0,M47-M46)</f>
        <v/>
      </c>
      <c r="O47" s="129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RESUMO'!AU20</f>
        <v/>
      </c>
      <c r="N48" s="130">
        <f>MAX(0,M48-M47)</f>
        <v/>
      </c>
      <c r="O48" s="129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RESUMO'!AV20</f>
        <v/>
      </c>
      <c r="N49" s="130">
        <f>MAX(0,M49-M48)</f>
        <v/>
      </c>
      <c r="O49" s="129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RESUMO'!AW20</f>
        <v/>
      </c>
      <c r="N50" s="130">
        <f>MAX(0,M50-M49)</f>
        <v/>
      </c>
      <c r="O50" s="129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RESUMO'!AX20</f>
        <v/>
      </c>
      <c r="N51" s="130">
        <f>MAX(0,M51-M50)</f>
        <v/>
      </c>
      <c r="O51" s="129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RESUMO'!AY20</f>
        <v/>
      </c>
      <c r="N52" s="130">
        <f>MAX(0,M52-M51)</f>
        <v/>
      </c>
      <c r="O52" s="129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RESUMO'!AZ20</f>
        <v/>
      </c>
      <c r="N53" s="130">
        <f>MAX(0,M53-M52)</f>
        <v/>
      </c>
      <c r="O53" s="129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RESUMO'!BA20</f>
        <v/>
      </c>
      <c r="N54" s="130">
        <f>MAX(0,M54-M53)</f>
        <v/>
      </c>
      <c r="O54" s="129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RESUMO'!BB20</f>
        <v/>
      </c>
      <c r="N55" s="130">
        <f>MAX(0,M55-M54)</f>
        <v/>
      </c>
      <c r="O55" s="129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RESUMO'!BC20</f>
        <v/>
      </c>
      <c r="N56" s="130">
        <f>MAX(0,M56-M55)</f>
        <v/>
      </c>
      <c r="O56" s="129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RESUMO'!BD20</f>
        <v/>
      </c>
      <c r="N57" s="130">
        <f>MAX(0,M57-M56)</f>
        <v/>
      </c>
      <c r="O57" s="129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RESUMO'!BE20</f>
        <v/>
      </c>
      <c r="N58" s="130">
        <f>MAX(0,M58-M57)</f>
        <v/>
      </c>
      <c r="O58" s="129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RESUMO'!BF20</f>
        <v/>
      </c>
      <c r="N59" s="130">
        <f>MAX(0,M59-M58)</f>
        <v/>
      </c>
      <c r="O59" s="129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RESUMO'!BG20</f>
        <v/>
      </c>
      <c r="N60" s="130">
        <f>MAX(0,M60-M59)</f>
        <v/>
      </c>
      <c r="O60" s="129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RESUMO'!BH20</f>
        <v/>
      </c>
      <c r="N61" s="130">
        <f>MAX(0,M61-M60)</f>
        <v/>
      </c>
      <c r="O61" s="129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RESUMO'!BI20</f>
        <v/>
      </c>
      <c r="N62" s="130">
        <f>MAX(0,M62-M61)</f>
        <v/>
      </c>
      <c r="O62" s="129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RESUMO'!BJ20</f>
        <v/>
      </c>
      <c r="N63" s="130">
        <f>MAX(0,M63-M62)</f>
        <v/>
      </c>
      <c r="O63" s="129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RESUMO'!BK20</f>
        <v/>
      </c>
      <c r="N64" s="130">
        <f>MAX(0,M64-M63)</f>
        <v/>
      </c>
      <c r="O64" s="129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RESUMO'!BL20</f>
        <v/>
      </c>
      <c r="N65" s="130">
        <f>MAX(0,M65-M64)</f>
        <v/>
      </c>
      <c r="O65" s="129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RESUMO'!BM20</f>
        <v/>
      </c>
      <c r="N66" s="130">
        <f>MAX(0,M66-M65)</f>
        <v/>
      </c>
      <c r="O66" s="129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RESUMO'!BN20</f>
        <v/>
      </c>
      <c r="N67" s="130">
        <f>MAX(0,M67-M66)</f>
        <v/>
      </c>
      <c r="O67" s="129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RESUMO'!BO20</f>
        <v/>
      </c>
      <c r="N68" s="130">
        <f>MAX(0,M68-M67)</f>
        <v/>
      </c>
      <c r="O68" s="129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RESUMO'!BP20</f>
        <v/>
      </c>
      <c r="N69" s="130">
        <f>MAX(0,M69-M68)</f>
        <v/>
      </c>
      <c r="O69" s="129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RESUMO'!BQ20</f>
        <v/>
      </c>
      <c r="N70" s="130">
        <f>MAX(0,M70-M69)</f>
        <v/>
      </c>
      <c r="O70" s="129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RESUMO'!BR20</f>
        <v/>
      </c>
      <c r="N71" s="130">
        <f>MAX(0,M71-M70)</f>
        <v/>
      </c>
      <c r="O71" s="129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RESUMO'!BS20</f>
        <v/>
      </c>
      <c r="N72" s="130">
        <f>MAX(0,M72-M71)</f>
        <v/>
      </c>
      <c r="O72" s="129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RESUMO'!BT20</f>
        <v/>
      </c>
      <c r="N73" s="130">
        <f>MAX(0,M73-M72)</f>
        <v/>
      </c>
      <c r="O73" s="129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RESUMO'!BU20</f>
        <v/>
      </c>
      <c r="N74" s="130">
        <f>MAX(0,M74-M73)</f>
        <v/>
      </c>
      <c r="O74" s="129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RESUMO'!BV20</f>
        <v/>
      </c>
      <c r="N75" s="130">
        <f>MAX(0,M75-M74)</f>
        <v/>
      </c>
      <c r="O75" s="129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RESUMO'!BW20</f>
        <v/>
      </c>
      <c r="N76" s="130">
        <f>MAX(0,M76-M75)</f>
        <v/>
      </c>
      <c r="O76" s="129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PL'!F27</f>
        <v/>
      </c>
      <c r="K5" s="62">
        <f>'VALOR POR PL'!G27</f>
        <v/>
      </c>
      <c r="M5" s="129">
        <f>'CP RESUMO'!D21</f>
        <v/>
      </c>
      <c r="N5" s="130" t="n">
        <v>0</v>
      </c>
      <c r="O5" s="129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RESUMO'!E21</f>
        <v/>
      </c>
      <c r="N6" s="130">
        <f>MAX(0,M6-M5)</f>
        <v/>
      </c>
      <c r="O6" s="129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PL'!L27</f>
        <v/>
      </c>
      <c r="M7" s="129">
        <f>'CP RESUMO'!F21</f>
        <v/>
      </c>
      <c r="N7" s="130">
        <f>MAX(0,M7-M6)</f>
        <v/>
      </c>
      <c r="O7" s="129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RESUMO'!G21</f>
        <v/>
      </c>
      <c r="N8" s="130">
        <f>MAX(0,M8-M7)</f>
        <v/>
      </c>
      <c r="O8" s="129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RESUMO'!H21</f>
        <v/>
      </c>
      <c r="N9" s="130">
        <f>MAX(0,M9-M8)</f>
        <v/>
      </c>
      <c r="O9" s="129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RESUMO'!I21</f>
        <v/>
      </c>
      <c r="N10" s="130">
        <f>MAX(0,M10-M9)</f>
        <v/>
      </c>
      <c r="O10" s="129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RESUMO'!J21</f>
        <v/>
      </c>
      <c r="N11" s="130">
        <f>MAX(0,M11-M10)</f>
        <v/>
      </c>
      <c r="O11" s="129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RESUMO'!K21</f>
        <v/>
      </c>
      <c r="N12" s="130">
        <f>MAX(0,M12-M11)</f>
        <v/>
      </c>
      <c r="O12" s="129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PL'!I27</f>
        <v/>
      </c>
      <c r="M13" s="129">
        <f>'CP RESUMO'!L21</f>
        <v/>
      </c>
      <c r="N13" s="130">
        <f>MAX(0,M13-M12)</f>
        <v/>
      </c>
      <c r="O13" s="129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29">
        <f>'CP RESUMO'!M21</f>
        <v/>
      </c>
      <c r="N14" s="130">
        <f>MAX(0,M14-M13)</f>
        <v/>
      </c>
      <c r="O14" s="129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RESUMO'!N21</f>
        <v/>
      </c>
      <c r="N15" s="130">
        <f>MAX(0,M15-M14)</f>
        <v/>
      </c>
      <c r="O15" s="129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RESUMO'!O21</f>
        <v/>
      </c>
      <c r="N16" s="130">
        <f>MAX(0,M16-M15)</f>
        <v/>
      </c>
      <c r="O16" s="129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RESUMO'!P21</f>
        <v/>
      </c>
      <c r="N17" s="130">
        <f>MAX(0,M17-M16)</f>
        <v/>
      </c>
      <c r="O17" s="129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RESUMO'!Q21</f>
        <v/>
      </c>
      <c r="N18" s="130">
        <f>MAX(0,M18-M17)</f>
        <v/>
      </c>
      <c r="O18" s="129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RESUMO'!R21</f>
        <v/>
      </c>
      <c r="N19" s="130">
        <f>MAX(0,M19-M18)</f>
        <v/>
      </c>
      <c r="O19" s="129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RESUMO'!S21</f>
        <v/>
      </c>
      <c r="N20" s="130">
        <f>MAX(0,M20-M19)</f>
        <v/>
      </c>
      <c r="O20" s="129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RESUMO'!T21</f>
        <v/>
      </c>
      <c r="N21" s="130">
        <f>MAX(0,M21-M20)</f>
        <v/>
      </c>
      <c r="O21" s="129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RESUMO'!U21</f>
        <v/>
      </c>
      <c r="N22" s="130">
        <f>MAX(0,M22-M21)</f>
        <v/>
      </c>
      <c r="O22" s="129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RESUMO'!V21</f>
        <v/>
      </c>
      <c r="N23" s="130">
        <f>MAX(0,M23-M22)</f>
        <v/>
      </c>
      <c r="O23" s="129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Curva digitada mantida no cenário Prevision (decisão do usuário: estrutura, elevadores, esquadrias e indiretos não seguem o Prevision).</t>
        </is>
      </c>
      <c r="M24" s="129">
        <f>'CP RESUMO'!W21</f>
        <v/>
      </c>
      <c r="N24" s="130">
        <f>MAX(0,M24-M23)</f>
        <v/>
      </c>
      <c r="O24" s="129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RESUMO'!X21</f>
        <v/>
      </c>
      <c r="N25" s="130">
        <f>MAX(0,M25-M24)</f>
        <v/>
      </c>
      <c r="O25" s="129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-109519.22</v>
      </c>
      <c r="M26" s="129">
        <f>'CP RESUMO'!Y21</f>
        <v/>
      </c>
      <c r="N26" s="130">
        <f>MAX(0,M26-M25)</f>
        <v/>
      </c>
      <c r="O26" s="129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673750.35</v>
      </c>
      <c r="M27" s="129">
        <f>'CP RESUMO'!Z21</f>
        <v/>
      </c>
      <c r="N27" s="130">
        <f>MAX(0,M27-M26)</f>
        <v/>
      </c>
      <c r="O27" s="129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1092763.63</v>
      </c>
      <c r="M28" s="129">
        <f>'CP RESUMO'!AA21</f>
        <v/>
      </c>
      <c r="N28" s="130">
        <f>MAX(0,M28-M27)</f>
        <v/>
      </c>
      <c r="O28" s="129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884564.27</v>
      </c>
      <c r="M29" s="129">
        <f>'CP RESUMO'!AB21</f>
        <v/>
      </c>
      <c r="N29" s="130">
        <f>MAX(0,M29-M28)</f>
        <v/>
      </c>
      <c r="O29" s="129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962505.12</v>
      </c>
      <c r="M30" s="129">
        <f>'CP RESUMO'!AC21</f>
        <v/>
      </c>
      <c r="N30" s="130">
        <f>MAX(0,M30-M29)</f>
        <v/>
      </c>
      <c r="O30" s="129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1069741.3</v>
      </c>
      <c r="M31" s="129">
        <f>'CP RESUMO'!AD21</f>
        <v/>
      </c>
      <c r="N31" s="130">
        <f>MAX(0,M31-M30)</f>
        <v/>
      </c>
      <c r="O31" s="129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899697.9300000001</v>
      </c>
      <c r="M32" s="129">
        <f>'CP RESUMO'!AE21</f>
        <v/>
      </c>
      <c r="N32" s="130">
        <f>MAX(0,M32-M31)</f>
        <v/>
      </c>
      <c r="O32" s="129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643185.16</v>
      </c>
      <c r="M33" s="129">
        <f>'CP RESUMO'!AF21</f>
        <v/>
      </c>
      <c r="N33" s="130">
        <f>MAX(0,M33-M32)</f>
        <v/>
      </c>
      <c r="O33" s="129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404556.53</v>
      </c>
      <c r="M34" s="129">
        <f>'CP RESUMO'!AG21</f>
        <v/>
      </c>
      <c r="N34" s="130">
        <f>MAX(0,M34-M33)</f>
        <v/>
      </c>
      <c r="O34" s="129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RESUMO'!AH21</f>
        <v/>
      </c>
      <c r="N35" s="130">
        <f>MAX(0,M35-M34)</f>
        <v/>
      </c>
      <c r="O35" s="129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RESUMO'!AI21</f>
        <v/>
      </c>
      <c r="N36" s="130">
        <f>MAX(0,M36-M35)</f>
        <v/>
      </c>
      <c r="O36" s="129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389772.32</v>
      </c>
      <c r="M37" s="129">
        <f>'CP RESUMO'!AJ21</f>
        <v/>
      </c>
      <c r="N37" s="130">
        <f>MAX(0,M37-M36)</f>
        <v/>
      </c>
      <c r="O37" s="129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RESUMO'!AK21</f>
        <v/>
      </c>
      <c r="N38" s="130">
        <f>MAX(0,M38-M37)</f>
        <v/>
      </c>
      <c r="O38" s="129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RESUMO'!AL21</f>
        <v/>
      </c>
      <c r="N39" s="130">
        <f>MAX(0,M39-M38)</f>
        <v/>
      </c>
      <c r="O39" s="129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RESUMO'!AM21</f>
        <v/>
      </c>
      <c r="N40" s="130">
        <f>MAX(0,M40-M39)</f>
        <v/>
      </c>
      <c r="O40" s="129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RESUMO'!AN21</f>
        <v/>
      </c>
      <c r="N41" s="130">
        <f>MAX(0,M41-M40)</f>
        <v/>
      </c>
      <c r="O41" s="129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RESUMO'!AO21</f>
        <v/>
      </c>
      <c r="N42" s="130">
        <f>MAX(0,M42-M41)</f>
        <v/>
      </c>
      <c r="O42" s="129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RESUMO'!AP21</f>
        <v/>
      </c>
      <c r="N43" s="130">
        <f>MAX(0,M43-M42)</f>
        <v/>
      </c>
      <c r="O43" s="129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236029.76</v>
      </c>
      <c r="M44" s="129">
        <f>'CP RESUMO'!AQ21</f>
        <v/>
      </c>
      <c r="N44" s="130">
        <f>MAX(0,M44-M43)</f>
        <v/>
      </c>
      <c r="O44" s="129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RESUMO'!AR21</f>
        <v/>
      </c>
      <c r="N45" s="130">
        <f>MAX(0,M45-M44)</f>
        <v/>
      </c>
      <c r="O45" s="129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RESUMO'!AS21</f>
        <v/>
      </c>
      <c r="N46" s="130">
        <f>MAX(0,M46-M45)</f>
        <v/>
      </c>
      <c r="O46" s="129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RESUMO'!AT21</f>
        <v/>
      </c>
      <c r="N47" s="130">
        <f>MAX(0,M47-M46)</f>
        <v/>
      </c>
      <c r="O47" s="129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RESUMO'!AU21</f>
        <v/>
      </c>
      <c r="N48" s="130">
        <f>MAX(0,M48-M47)</f>
        <v/>
      </c>
      <c r="O48" s="129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RESUMO'!AV21</f>
        <v/>
      </c>
      <c r="N49" s="130">
        <f>MAX(0,M49-M48)</f>
        <v/>
      </c>
      <c r="O49" s="129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RESUMO'!AW21</f>
        <v/>
      </c>
      <c r="N50" s="130">
        <f>MAX(0,M50-M49)</f>
        <v/>
      </c>
      <c r="O50" s="129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RESUMO'!AX21</f>
        <v/>
      </c>
      <c r="N51" s="130">
        <f>MAX(0,M51-M50)</f>
        <v/>
      </c>
      <c r="O51" s="129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RESUMO'!AY21</f>
        <v/>
      </c>
      <c r="N52" s="130">
        <f>MAX(0,M52-M51)</f>
        <v/>
      </c>
      <c r="O52" s="129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RESUMO'!AZ21</f>
        <v/>
      </c>
      <c r="N53" s="130">
        <f>MAX(0,M53-M52)</f>
        <v/>
      </c>
      <c r="O53" s="129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RESUMO'!BA21</f>
        <v/>
      </c>
      <c r="N54" s="130">
        <f>MAX(0,M54-M53)</f>
        <v/>
      </c>
      <c r="O54" s="129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RESUMO'!BB21</f>
        <v/>
      </c>
      <c r="N55" s="130">
        <f>MAX(0,M55-M54)</f>
        <v/>
      </c>
      <c r="O55" s="129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RESUMO'!BC21</f>
        <v/>
      </c>
      <c r="N56" s="130">
        <f>MAX(0,M56-M55)</f>
        <v/>
      </c>
      <c r="O56" s="129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RESUMO'!BD21</f>
        <v/>
      </c>
      <c r="N57" s="130">
        <f>MAX(0,M57-M56)</f>
        <v/>
      </c>
      <c r="O57" s="129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RESUMO'!BE21</f>
        <v/>
      </c>
      <c r="N58" s="130">
        <f>MAX(0,M58-M57)</f>
        <v/>
      </c>
      <c r="O58" s="129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RESUMO'!BF21</f>
        <v/>
      </c>
      <c r="N59" s="130">
        <f>MAX(0,M59-M58)</f>
        <v/>
      </c>
      <c r="O59" s="129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RESUMO'!BG21</f>
        <v/>
      </c>
      <c r="N60" s="130">
        <f>MAX(0,M60-M59)</f>
        <v/>
      </c>
      <c r="O60" s="129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RESUMO'!BH21</f>
        <v/>
      </c>
      <c r="N61" s="130">
        <f>MAX(0,M61-M60)</f>
        <v/>
      </c>
      <c r="O61" s="129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RESUMO'!BI21</f>
        <v/>
      </c>
      <c r="N62" s="130">
        <f>MAX(0,M62-M61)</f>
        <v/>
      </c>
      <c r="O62" s="129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RESUMO'!BJ21</f>
        <v/>
      </c>
      <c r="N63" s="130">
        <f>MAX(0,M63-M62)</f>
        <v/>
      </c>
      <c r="O63" s="129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RESUMO'!BK21</f>
        <v/>
      </c>
      <c r="N64" s="130">
        <f>MAX(0,M64-M63)</f>
        <v/>
      </c>
      <c r="O64" s="129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RESUMO'!BL21</f>
        <v/>
      </c>
      <c r="N65" s="130">
        <f>MAX(0,M65-M64)</f>
        <v/>
      </c>
      <c r="O65" s="129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RESUMO'!BM21</f>
        <v/>
      </c>
      <c r="N66" s="130">
        <f>MAX(0,M66-M65)</f>
        <v/>
      </c>
      <c r="O66" s="129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RESUMO'!BN21</f>
        <v/>
      </c>
      <c r="N67" s="130">
        <f>MAX(0,M67-M66)</f>
        <v/>
      </c>
      <c r="O67" s="129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RESUMO'!BO21</f>
        <v/>
      </c>
      <c r="N68" s="130">
        <f>MAX(0,M68-M67)</f>
        <v/>
      </c>
      <c r="O68" s="129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RESUMO'!BP21</f>
        <v/>
      </c>
      <c r="N69" s="130">
        <f>MAX(0,M69-M68)</f>
        <v/>
      </c>
      <c r="O69" s="129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RESUMO'!BQ21</f>
        <v/>
      </c>
      <c r="N70" s="130">
        <f>MAX(0,M70-M69)</f>
        <v/>
      </c>
      <c r="O70" s="129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RESUMO'!BR21</f>
        <v/>
      </c>
      <c r="N71" s="130">
        <f>MAX(0,M71-M70)</f>
        <v/>
      </c>
      <c r="O71" s="129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RESUMO'!BS21</f>
        <v/>
      </c>
      <c r="N72" s="130">
        <f>MAX(0,M72-M71)</f>
        <v/>
      </c>
      <c r="O72" s="129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RESUMO'!BT21</f>
        <v/>
      </c>
      <c r="N73" s="130">
        <f>MAX(0,M73-M72)</f>
        <v/>
      </c>
      <c r="O73" s="129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RESUMO'!BU21</f>
        <v/>
      </c>
      <c r="N74" s="130">
        <f>MAX(0,M74-M73)</f>
        <v/>
      </c>
      <c r="O74" s="129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RESUMO'!BV21</f>
        <v/>
      </c>
      <c r="N75" s="130">
        <f>MAX(0,M75-M74)</f>
        <v/>
      </c>
      <c r="O75" s="129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RESUMO'!BW21</f>
        <v/>
      </c>
      <c r="N76" s="130">
        <f>MAX(0,M76-M75)</f>
        <v/>
      </c>
      <c r="O76" s="129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PL'!F28</f>
        <v/>
      </c>
      <c r="K5" s="62">
        <f>'VALOR POR PL'!G28</f>
        <v/>
      </c>
      <c r="M5" s="129">
        <f>'CP RESUMO'!D22</f>
        <v/>
      </c>
      <c r="N5" s="130" t="n">
        <v>0</v>
      </c>
      <c r="O5" s="129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RESUMO'!E22</f>
        <v/>
      </c>
      <c r="N6" s="130">
        <f>MAX(0,M6-M5)</f>
        <v/>
      </c>
      <c r="O6" s="129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PL'!L28</f>
        <v/>
      </c>
      <c r="M7" s="129">
        <f>'CP RESUMO'!F22</f>
        <v/>
      </c>
      <c r="N7" s="130">
        <f>MAX(0,M7-M6)</f>
        <v/>
      </c>
      <c r="O7" s="129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RESUMO'!G22</f>
        <v/>
      </c>
      <c r="N8" s="130">
        <f>MAX(0,M8-M7)</f>
        <v/>
      </c>
      <c r="O8" s="129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RESUMO'!H22</f>
        <v/>
      </c>
      <c r="N9" s="130">
        <f>MAX(0,M9-M8)</f>
        <v/>
      </c>
      <c r="O9" s="129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RESUMO'!I22</f>
        <v/>
      </c>
      <c r="N10" s="130">
        <f>MAX(0,M10-M9)</f>
        <v/>
      </c>
      <c r="O10" s="129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RESUMO'!J22</f>
        <v/>
      </c>
      <c r="N11" s="130">
        <f>MAX(0,M11-M10)</f>
        <v/>
      </c>
      <c r="O11" s="129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RESUMO'!K22</f>
        <v/>
      </c>
      <c r="N12" s="130">
        <f>MAX(0,M12-M11)</f>
        <v/>
      </c>
      <c r="O12" s="129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PL'!I28</f>
        <v/>
      </c>
      <c r="M13" s="129">
        <f>'CP RESUMO'!L22</f>
        <v/>
      </c>
      <c r="N13" s="130">
        <f>MAX(0,M13-M12)</f>
        <v/>
      </c>
      <c r="O13" s="129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29">
        <f>'CP RESUMO'!M22</f>
        <v/>
      </c>
      <c r="N14" s="130">
        <f>MAX(0,M14-M13)</f>
        <v/>
      </c>
      <c r="O14" s="129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RESUMO'!N22</f>
        <v/>
      </c>
      <c r="N15" s="130">
        <f>MAX(0,M15-M14)</f>
        <v/>
      </c>
      <c r="O15" s="129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RESUMO'!O22</f>
        <v/>
      </c>
      <c r="N16" s="130">
        <f>MAX(0,M16-M15)</f>
        <v/>
      </c>
      <c r="O16" s="129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RESUMO'!P22</f>
        <v/>
      </c>
      <c r="N17" s="130">
        <f>MAX(0,M17-M16)</f>
        <v/>
      </c>
      <c r="O17" s="129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RESUMO'!Q22</f>
        <v/>
      </c>
      <c r="N18" s="130">
        <f>MAX(0,M18-M17)</f>
        <v/>
      </c>
      <c r="O18" s="129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RESUMO'!R22</f>
        <v/>
      </c>
      <c r="N19" s="130">
        <f>MAX(0,M19-M18)</f>
        <v/>
      </c>
      <c r="O19" s="129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RESUMO'!S22</f>
        <v/>
      </c>
      <c r="N20" s="130">
        <f>MAX(0,M20-M19)</f>
        <v/>
      </c>
      <c r="O20" s="129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RESUMO'!T22</f>
        <v/>
      </c>
      <c r="N21" s="130">
        <f>MAX(0,M21-M20)</f>
        <v/>
      </c>
      <c r="O21" s="129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RESUMO'!U22</f>
        <v/>
      </c>
      <c r="N22" s="130">
        <f>MAX(0,M22-M21)</f>
        <v/>
      </c>
      <c r="O22" s="129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RESUMO'!V22</f>
        <v/>
      </c>
      <c r="N23" s="130">
        <f>MAX(0,M23-M22)</f>
        <v/>
      </c>
      <c r="O23" s="129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RESUMO'!W22</f>
        <v/>
      </c>
      <c r="N24" s="130">
        <f>MAX(0,M24-M23)</f>
        <v/>
      </c>
      <c r="O24" s="129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RESUMO'!X22</f>
        <v/>
      </c>
      <c r="N25" s="130">
        <f>MAX(0,M25-M24)</f>
        <v/>
      </c>
      <c r="O25" s="129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121053.01</v>
      </c>
      <c r="M26" s="129">
        <f>'CP RESUMO'!Y22</f>
        <v/>
      </c>
      <c r="N26" s="130">
        <f>MAX(0,M26-M25)</f>
        <v/>
      </c>
      <c r="O26" s="129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43464.14</v>
      </c>
      <c r="M27" s="129">
        <f>'CP RESUMO'!Z22</f>
        <v/>
      </c>
      <c r="N27" s="130">
        <f>MAX(0,M27-M26)</f>
        <v/>
      </c>
      <c r="O27" s="129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126800.33</v>
      </c>
      <c r="M28" s="129">
        <f>'CP RESUMO'!AA22</f>
        <v/>
      </c>
      <c r="N28" s="130">
        <f>MAX(0,M28-M27)</f>
        <v/>
      </c>
      <c r="O28" s="129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102733.42</v>
      </c>
      <c r="M29" s="129">
        <f>'CP RESUMO'!AB22</f>
        <v/>
      </c>
      <c r="N29" s="130">
        <f>MAX(0,M29-M28)</f>
        <v/>
      </c>
      <c r="O29" s="129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229174.54</v>
      </c>
      <c r="M30" s="129">
        <f>'CP RESUMO'!AC22</f>
        <v/>
      </c>
      <c r="N30" s="130">
        <f>MAX(0,M30-M29)</f>
        <v/>
      </c>
      <c r="O30" s="129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228096.92</v>
      </c>
      <c r="M31" s="129">
        <f>'CP RESUMO'!AD22</f>
        <v/>
      </c>
      <c r="N31" s="130">
        <f>MAX(0,M31-M30)</f>
        <v/>
      </c>
      <c r="O31" s="129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313229.16</v>
      </c>
      <c r="M32" s="129">
        <f>'CP RESUMO'!AE22</f>
        <v/>
      </c>
      <c r="N32" s="130">
        <f>MAX(0,M32-M31)</f>
        <v/>
      </c>
      <c r="O32" s="129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369983.98</v>
      </c>
      <c r="M33" s="129">
        <f>'CP RESUMO'!AF22</f>
        <v/>
      </c>
      <c r="N33" s="130">
        <f>MAX(0,M33-M32)</f>
        <v/>
      </c>
      <c r="O33" s="129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251804.63</v>
      </c>
      <c r="M34" s="129">
        <f>'CP RESUMO'!AG22</f>
        <v/>
      </c>
      <c r="N34" s="130">
        <f>MAX(0,M34-M33)</f>
        <v/>
      </c>
      <c r="O34" s="129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261144.03</v>
      </c>
      <c r="M35" s="129">
        <f>'CP RESUMO'!AH22</f>
        <v/>
      </c>
      <c r="N35" s="130">
        <f>MAX(0,M35-M34)</f>
        <v/>
      </c>
      <c r="O35" s="129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157332.99</v>
      </c>
      <c r="M36" s="129">
        <f>'CP RESUMO'!AI22</f>
        <v/>
      </c>
      <c r="N36" s="130">
        <f>MAX(0,M36-M35)</f>
        <v/>
      </c>
      <c r="O36" s="129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56395.62</v>
      </c>
      <c r="M37" s="129">
        <f>'CP RESUMO'!AJ22</f>
        <v/>
      </c>
      <c r="N37" s="130">
        <f>MAX(0,M37-M36)</f>
        <v/>
      </c>
      <c r="O37" s="129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20834.05</v>
      </c>
      <c r="M38" s="129">
        <f>'CP RESUMO'!AK22</f>
        <v/>
      </c>
      <c r="N38" s="130">
        <f>MAX(0,M38-M37)</f>
        <v/>
      </c>
      <c r="O38" s="129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11494.65</v>
      </c>
      <c r="M39" s="129">
        <f>'CP RESUMO'!AL22</f>
        <v/>
      </c>
      <c r="N39" s="130">
        <f>MAX(0,M39-M38)</f>
        <v/>
      </c>
      <c r="O39" s="129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8261.780000000001</v>
      </c>
      <c r="M40" s="129">
        <f>'CP RESUMO'!AM22</f>
        <v/>
      </c>
      <c r="N40" s="130">
        <f>MAX(0,M40-M39)</f>
        <v/>
      </c>
      <c r="O40" s="129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RESUMO'!AN22</f>
        <v/>
      </c>
      <c r="N41" s="130">
        <f>MAX(0,M41-M40)</f>
        <v/>
      </c>
      <c r="O41" s="129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RESUMO'!AO22</f>
        <v/>
      </c>
      <c r="N42" s="130">
        <f>MAX(0,M42-M41)</f>
        <v/>
      </c>
      <c r="O42" s="129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10000</v>
      </c>
      <c r="M43" s="129">
        <f>'CP RESUMO'!AP22</f>
        <v/>
      </c>
      <c r="N43" s="130">
        <f>MAX(0,M43-M42)</f>
        <v/>
      </c>
      <c r="O43" s="129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RESUMO'!AQ22</f>
        <v/>
      </c>
      <c r="N44" s="130">
        <f>MAX(0,M44-M43)</f>
        <v/>
      </c>
      <c r="O44" s="129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RESUMO'!AR22</f>
        <v/>
      </c>
      <c r="N45" s="130">
        <f>MAX(0,M45-M44)</f>
        <v/>
      </c>
      <c r="O45" s="129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RESUMO'!AS22</f>
        <v/>
      </c>
      <c r="N46" s="130">
        <f>MAX(0,M46-M45)</f>
        <v/>
      </c>
      <c r="O46" s="129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27108.27</v>
      </c>
      <c r="M47" s="129">
        <f>'CP RESUMO'!AT22</f>
        <v/>
      </c>
      <c r="N47" s="130">
        <f>MAX(0,M47-M46)</f>
        <v/>
      </c>
      <c r="O47" s="129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RESUMO'!AU22</f>
        <v/>
      </c>
      <c r="N48" s="130">
        <f>MAX(0,M48-M47)</f>
        <v/>
      </c>
      <c r="O48" s="129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RESUMO'!AV22</f>
        <v/>
      </c>
      <c r="N49" s="130">
        <f>MAX(0,M49-M48)</f>
        <v/>
      </c>
      <c r="O49" s="129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RESUMO'!AW22</f>
        <v/>
      </c>
      <c r="N50" s="130">
        <f>MAX(0,M50-M49)</f>
        <v/>
      </c>
      <c r="O50" s="129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RESUMO'!AX22</f>
        <v/>
      </c>
      <c r="N51" s="130">
        <f>MAX(0,M51-M50)</f>
        <v/>
      </c>
      <c r="O51" s="129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RESUMO'!AY22</f>
        <v/>
      </c>
      <c r="N52" s="130">
        <f>MAX(0,M52-M51)</f>
        <v/>
      </c>
      <c r="O52" s="129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RESUMO'!AZ22</f>
        <v/>
      </c>
      <c r="N53" s="130">
        <f>MAX(0,M53-M52)</f>
        <v/>
      </c>
      <c r="O53" s="129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RESUMO'!BA22</f>
        <v/>
      </c>
      <c r="N54" s="130">
        <f>MAX(0,M54-M53)</f>
        <v/>
      </c>
      <c r="O54" s="129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RESUMO'!BB22</f>
        <v/>
      </c>
      <c r="N55" s="130">
        <f>MAX(0,M55-M54)</f>
        <v/>
      </c>
      <c r="O55" s="129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RESUMO'!BC22</f>
        <v/>
      </c>
      <c r="N56" s="130">
        <f>MAX(0,M56-M55)</f>
        <v/>
      </c>
      <c r="O56" s="129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RESUMO'!BD22</f>
        <v/>
      </c>
      <c r="N57" s="130">
        <f>MAX(0,M57-M56)</f>
        <v/>
      </c>
      <c r="O57" s="129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RESUMO'!BE22</f>
        <v/>
      </c>
      <c r="N58" s="130">
        <f>MAX(0,M58-M57)</f>
        <v/>
      </c>
      <c r="O58" s="129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RESUMO'!BF22</f>
        <v/>
      </c>
      <c r="N59" s="130">
        <f>MAX(0,M59-M58)</f>
        <v/>
      </c>
      <c r="O59" s="129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RESUMO'!BG22</f>
        <v/>
      </c>
      <c r="N60" s="130">
        <f>MAX(0,M60-M59)</f>
        <v/>
      </c>
      <c r="O60" s="129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RESUMO'!BH22</f>
        <v/>
      </c>
      <c r="N61" s="130">
        <f>MAX(0,M61-M60)</f>
        <v/>
      </c>
      <c r="O61" s="129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RESUMO'!BI22</f>
        <v/>
      </c>
      <c r="N62" s="130">
        <f>MAX(0,M62-M61)</f>
        <v/>
      </c>
      <c r="O62" s="129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RESUMO'!BJ22</f>
        <v/>
      </c>
      <c r="N63" s="130">
        <f>MAX(0,M63-M62)</f>
        <v/>
      </c>
      <c r="O63" s="129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RESUMO'!BK22</f>
        <v/>
      </c>
      <c r="N64" s="130">
        <f>MAX(0,M64-M63)</f>
        <v/>
      </c>
      <c r="O64" s="129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RESUMO'!BL22</f>
        <v/>
      </c>
      <c r="N65" s="130">
        <f>MAX(0,M65-M64)</f>
        <v/>
      </c>
      <c r="O65" s="129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RESUMO'!BM22</f>
        <v/>
      </c>
      <c r="N66" s="130">
        <f>MAX(0,M66-M65)</f>
        <v/>
      </c>
      <c r="O66" s="129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RESUMO'!BN22</f>
        <v/>
      </c>
      <c r="N67" s="130">
        <f>MAX(0,M67-M66)</f>
        <v/>
      </c>
      <c r="O67" s="129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RESUMO'!BO22</f>
        <v/>
      </c>
      <c r="N68" s="130">
        <f>MAX(0,M68-M67)</f>
        <v/>
      </c>
      <c r="O68" s="129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RESUMO'!BP22</f>
        <v/>
      </c>
      <c r="N69" s="130">
        <f>MAX(0,M69-M68)</f>
        <v/>
      </c>
      <c r="O69" s="129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RESUMO'!BQ22</f>
        <v/>
      </c>
      <c r="N70" s="130">
        <f>MAX(0,M70-M69)</f>
        <v/>
      </c>
      <c r="O70" s="129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RESUMO'!BR22</f>
        <v/>
      </c>
      <c r="N71" s="130">
        <f>MAX(0,M71-M70)</f>
        <v/>
      </c>
      <c r="O71" s="129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RESUMO'!BS22</f>
        <v/>
      </c>
      <c r="N72" s="130">
        <f>MAX(0,M72-M71)</f>
        <v/>
      </c>
      <c r="O72" s="129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RESUMO'!BT22</f>
        <v/>
      </c>
      <c r="N73" s="130">
        <f>MAX(0,M73-M72)</f>
        <v/>
      </c>
      <c r="O73" s="129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RESUMO'!BU22</f>
        <v/>
      </c>
      <c r="N74" s="130">
        <f>MAX(0,M74-M73)</f>
        <v/>
      </c>
      <c r="O74" s="129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RESUMO'!BV22</f>
        <v/>
      </c>
      <c r="N75" s="130">
        <f>MAX(0,M75-M74)</f>
        <v/>
      </c>
      <c r="O75" s="129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RESUMO'!BW22</f>
        <v/>
      </c>
      <c r="N76" s="130">
        <f>MAX(0,M76-M75)</f>
        <v/>
      </c>
      <c r="O76" s="129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PL'!F29</f>
        <v/>
      </c>
      <c r="K5" s="62">
        <f>'VALOR POR PL'!G29</f>
        <v/>
      </c>
      <c r="M5" s="129">
        <f>'CP RESUMO'!D23</f>
        <v/>
      </c>
      <c r="N5" s="130" t="n">
        <v>0</v>
      </c>
      <c r="O5" s="129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RESUMO'!E23</f>
        <v/>
      </c>
      <c r="N6" s="130">
        <f>MAX(0,M6-M5)</f>
        <v/>
      </c>
      <c r="O6" s="129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PL'!L29</f>
        <v/>
      </c>
      <c r="M7" s="129">
        <f>'CP RESUMO'!F23</f>
        <v/>
      </c>
      <c r="N7" s="130">
        <f>MAX(0,M7-M6)</f>
        <v/>
      </c>
      <c r="O7" s="129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RESUMO'!G23</f>
        <v/>
      </c>
      <c r="N8" s="130">
        <f>MAX(0,M8-M7)</f>
        <v/>
      </c>
      <c r="O8" s="129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RESUMO'!H23</f>
        <v/>
      </c>
      <c r="N9" s="130">
        <f>MAX(0,M9-M8)</f>
        <v/>
      </c>
      <c r="O9" s="129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RESUMO'!I23</f>
        <v/>
      </c>
      <c r="N10" s="130">
        <f>MAX(0,M10-M9)</f>
        <v/>
      </c>
      <c r="O10" s="129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RESUMO'!J23</f>
        <v/>
      </c>
      <c r="N11" s="130">
        <f>MAX(0,M11-M10)</f>
        <v/>
      </c>
      <c r="O11" s="129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RESUMO'!K23</f>
        <v/>
      </c>
      <c r="N12" s="130">
        <f>MAX(0,M12-M11)</f>
        <v/>
      </c>
      <c r="O12" s="129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PL'!I29</f>
        <v/>
      </c>
      <c r="M13" s="129">
        <f>'CP RESUMO'!L23</f>
        <v/>
      </c>
      <c r="N13" s="130">
        <f>MAX(0,M13-M12)</f>
        <v/>
      </c>
      <c r="O13" s="129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29">
        <f>'CP RESUMO'!M23</f>
        <v/>
      </c>
      <c r="N14" s="130">
        <f>MAX(0,M14-M13)</f>
        <v/>
      </c>
      <c r="O14" s="129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RESUMO'!N23</f>
        <v/>
      </c>
      <c r="N15" s="130">
        <f>MAX(0,M15-M14)</f>
        <v/>
      </c>
      <c r="O15" s="129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RESUMO'!O23</f>
        <v/>
      </c>
      <c r="N16" s="130">
        <f>MAX(0,M16-M15)</f>
        <v/>
      </c>
      <c r="O16" s="129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RESUMO'!P23</f>
        <v/>
      </c>
      <c r="N17" s="130">
        <f>MAX(0,M17-M16)</f>
        <v/>
      </c>
      <c r="O17" s="129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RESUMO'!Q23</f>
        <v/>
      </c>
      <c r="N18" s="130">
        <f>MAX(0,M18-M17)</f>
        <v/>
      </c>
      <c r="O18" s="129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RESUMO'!R23</f>
        <v/>
      </c>
      <c r="N19" s="130">
        <f>MAX(0,M19-M18)</f>
        <v/>
      </c>
      <c r="O19" s="129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RESUMO'!S23</f>
        <v/>
      </c>
      <c r="N20" s="130">
        <f>MAX(0,M20-M19)</f>
        <v/>
      </c>
      <c r="O20" s="129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RESUMO'!T23</f>
        <v/>
      </c>
      <c r="N21" s="130">
        <f>MAX(0,M21-M20)</f>
        <v/>
      </c>
      <c r="O21" s="129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RESUMO'!U23</f>
        <v/>
      </c>
      <c r="N22" s="130">
        <f>MAX(0,M22-M21)</f>
        <v/>
      </c>
      <c r="O22" s="129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RESUMO'!V23</f>
        <v/>
      </c>
      <c r="N23" s="130">
        <f>MAX(0,M23-M22)</f>
        <v/>
      </c>
      <c r="O23" s="129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RESUMO'!W23</f>
        <v/>
      </c>
      <c r="N24" s="130">
        <f>MAX(0,M24-M23)</f>
        <v/>
      </c>
      <c r="O24" s="129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RESUMO'!X23</f>
        <v/>
      </c>
      <c r="N25" s="130">
        <f>MAX(0,M25-M24)</f>
        <v/>
      </c>
      <c r="O25" s="129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47730</v>
      </c>
      <c r="M26" s="129">
        <f>'CP RESUMO'!Y23</f>
        <v/>
      </c>
      <c r="N26" s="130">
        <f>MAX(0,M26-M25)</f>
        <v/>
      </c>
      <c r="O26" s="129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126000</v>
      </c>
      <c r="M27" s="129">
        <f>'CP RESUMO'!Z23</f>
        <v/>
      </c>
      <c r="N27" s="130">
        <f>MAX(0,M27-M26)</f>
        <v/>
      </c>
      <c r="O27" s="129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194009.08</v>
      </c>
      <c r="M28" s="129">
        <f>'CP RESUMO'!AA23</f>
        <v/>
      </c>
      <c r="N28" s="130">
        <f>MAX(0,M28-M27)</f>
        <v/>
      </c>
      <c r="O28" s="129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170582.96</v>
      </c>
      <c r="M29" s="129">
        <f>'CP RESUMO'!AB23</f>
        <v/>
      </c>
      <c r="N29" s="130">
        <f>MAX(0,M29-M28)</f>
        <v/>
      </c>
      <c r="O29" s="129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223719.45</v>
      </c>
      <c r="M30" s="129">
        <f>'CP RESUMO'!AC23</f>
        <v/>
      </c>
      <c r="N30" s="130">
        <f>MAX(0,M30-M29)</f>
        <v/>
      </c>
      <c r="O30" s="129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50366.16</v>
      </c>
      <c r="M31" s="129">
        <f>'CP RESUMO'!AD23</f>
        <v/>
      </c>
      <c r="N31" s="130">
        <f>MAX(0,M31-M30)</f>
        <v/>
      </c>
      <c r="O31" s="129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144656.29</v>
      </c>
      <c r="M32" s="129">
        <f>'CP RESUMO'!AE23</f>
        <v/>
      </c>
      <c r="N32" s="130">
        <f>MAX(0,M32-M31)</f>
        <v/>
      </c>
      <c r="O32" s="129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232797.07</v>
      </c>
      <c r="M33" s="129">
        <f>'CP RESUMO'!AF23</f>
        <v/>
      </c>
      <c r="N33" s="130">
        <f>MAX(0,M33-M32)</f>
        <v/>
      </c>
      <c r="O33" s="129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263836.68</v>
      </c>
      <c r="M34" s="129">
        <f>'CP RESUMO'!AG23</f>
        <v/>
      </c>
      <c r="N34" s="130">
        <f>MAX(0,M34-M33)</f>
        <v/>
      </c>
      <c r="O34" s="129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412592.54</v>
      </c>
      <c r="M35" s="129">
        <f>'CP RESUMO'!AH23</f>
        <v/>
      </c>
      <c r="N35" s="130">
        <f>MAX(0,M35-M34)</f>
        <v/>
      </c>
      <c r="O35" s="129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232797.07</v>
      </c>
      <c r="M36" s="129">
        <f>'CP RESUMO'!AI23</f>
        <v/>
      </c>
      <c r="N36" s="130">
        <f>MAX(0,M36-M35)</f>
        <v/>
      </c>
      <c r="O36" s="129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216398.78</v>
      </c>
      <c r="M37" s="129">
        <f>'CP RESUMO'!AJ23</f>
        <v/>
      </c>
      <c r="N37" s="130">
        <f>MAX(0,M37-M36)</f>
        <v/>
      </c>
      <c r="O37" s="129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363397.69</v>
      </c>
      <c r="M38" s="129">
        <f>'CP RESUMO'!AK23</f>
        <v/>
      </c>
      <c r="N38" s="130">
        <f>MAX(0,M38-M37)</f>
        <v/>
      </c>
      <c r="O38" s="129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326794.37</v>
      </c>
      <c r="M39" s="129">
        <f>'CP RESUMO'!AL23</f>
        <v/>
      </c>
      <c r="N39" s="130">
        <f>MAX(0,M39-M38)</f>
        <v/>
      </c>
      <c r="O39" s="129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137042.8</v>
      </c>
      <c r="M40" s="129">
        <f>'CP RESUMO'!AM23</f>
        <v/>
      </c>
      <c r="N40" s="130">
        <f>MAX(0,M40-M39)</f>
        <v/>
      </c>
      <c r="O40" s="129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81698.59</v>
      </c>
      <c r="M41" s="129">
        <f>'CP RESUMO'!AN23</f>
        <v/>
      </c>
      <c r="N41" s="130">
        <f>MAX(0,M41-M40)</f>
        <v/>
      </c>
      <c r="O41" s="129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29575.48</v>
      </c>
      <c r="M42" s="129">
        <f>'CP RESUMO'!AO23</f>
        <v/>
      </c>
      <c r="N42" s="130">
        <f>MAX(0,M42-M41)</f>
        <v/>
      </c>
      <c r="O42" s="129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RESUMO'!AP23</f>
        <v/>
      </c>
      <c r="N43" s="130">
        <f>MAX(0,M43-M42)</f>
        <v/>
      </c>
      <c r="O43" s="129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RESUMO'!AQ23</f>
        <v/>
      </c>
      <c r="N44" s="130">
        <f>MAX(0,M44-M43)</f>
        <v/>
      </c>
      <c r="O44" s="129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RESUMO'!AR23</f>
        <v/>
      </c>
      <c r="N45" s="130">
        <f>MAX(0,M45-M44)</f>
        <v/>
      </c>
      <c r="O45" s="129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RESUMO'!AS23</f>
        <v/>
      </c>
      <c r="N46" s="130">
        <f>MAX(0,M46-M45)</f>
        <v/>
      </c>
      <c r="O46" s="129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RESUMO'!AT23</f>
        <v/>
      </c>
      <c r="N47" s="130">
        <f>MAX(0,M47-M46)</f>
        <v/>
      </c>
      <c r="O47" s="129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RESUMO'!AU23</f>
        <v/>
      </c>
      <c r="N48" s="130">
        <f>MAX(0,M48-M47)</f>
        <v/>
      </c>
      <c r="O48" s="129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RESUMO'!AV23</f>
        <v/>
      </c>
      <c r="N49" s="130">
        <f>MAX(0,M49-M48)</f>
        <v/>
      </c>
      <c r="O49" s="129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RESUMO'!AW23</f>
        <v/>
      </c>
      <c r="N50" s="130">
        <f>MAX(0,M50-M49)</f>
        <v/>
      </c>
      <c r="O50" s="129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RESUMO'!AX23</f>
        <v/>
      </c>
      <c r="N51" s="130">
        <f>MAX(0,M51-M50)</f>
        <v/>
      </c>
      <c r="O51" s="129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RESUMO'!AY23</f>
        <v/>
      </c>
      <c r="N52" s="130">
        <f>MAX(0,M52-M51)</f>
        <v/>
      </c>
      <c r="O52" s="129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RESUMO'!AZ23</f>
        <v/>
      </c>
      <c r="N53" s="130">
        <f>MAX(0,M53-M52)</f>
        <v/>
      </c>
      <c r="O53" s="129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RESUMO'!BA23</f>
        <v/>
      </c>
      <c r="N54" s="130">
        <f>MAX(0,M54-M53)</f>
        <v/>
      </c>
      <c r="O54" s="129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RESUMO'!BB23</f>
        <v/>
      </c>
      <c r="N55" s="130">
        <f>MAX(0,M55-M54)</f>
        <v/>
      </c>
      <c r="O55" s="129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RESUMO'!BC23</f>
        <v/>
      </c>
      <c r="N56" s="130">
        <f>MAX(0,M56-M55)</f>
        <v/>
      </c>
      <c r="O56" s="129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RESUMO'!BD23</f>
        <v/>
      </c>
      <c r="N57" s="130">
        <f>MAX(0,M57-M56)</f>
        <v/>
      </c>
      <c r="O57" s="129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RESUMO'!BE23</f>
        <v/>
      </c>
      <c r="N58" s="130">
        <f>MAX(0,M58-M57)</f>
        <v/>
      </c>
      <c r="O58" s="129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RESUMO'!BF23</f>
        <v/>
      </c>
      <c r="N59" s="130">
        <f>MAX(0,M59-M58)</f>
        <v/>
      </c>
      <c r="O59" s="129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RESUMO'!BG23</f>
        <v/>
      </c>
      <c r="N60" s="130">
        <f>MAX(0,M60-M59)</f>
        <v/>
      </c>
      <c r="O60" s="129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RESUMO'!BH23</f>
        <v/>
      </c>
      <c r="N61" s="130">
        <f>MAX(0,M61-M60)</f>
        <v/>
      </c>
      <c r="O61" s="129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RESUMO'!BI23</f>
        <v/>
      </c>
      <c r="N62" s="130">
        <f>MAX(0,M62-M61)</f>
        <v/>
      </c>
      <c r="O62" s="129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RESUMO'!BJ23</f>
        <v/>
      </c>
      <c r="N63" s="130">
        <f>MAX(0,M63-M62)</f>
        <v/>
      </c>
      <c r="O63" s="129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RESUMO'!BK23</f>
        <v/>
      </c>
      <c r="N64" s="130">
        <f>MAX(0,M64-M63)</f>
        <v/>
      </c>
      <c r="O64" s="129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RESUMO'!BL23</f>
        <v/>
      </c>
      <c r="N65" s="130">
        <f>MAX(0,M65-M64)</f>
        <v/>
      </c>
      <c r="O65" s="129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RESUMO'!BM23</f>
        <v/>
      </c>
      <c r="N66" s="130">
        <f>MAX(0,M66-M65)</f>
        <v/>
      </c>
      <c r="O66" s="129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RESUMO'!BN23</f>
        <v/>
      </c>
      <c r="N67" s="130">
        <f>MAX(0,M67-M66)</f>
        <v/>
      </c>
      <c r="O67" s="129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RESUMO'!BO23</f>
        <v/>
      </c>
      <c r="N68" s="130">
        <f>MAX(0,M68-M67)</f>
        <v/>
      </c>
      <c r="O68" s="129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RESUMO'!BP23</f>
        <v/>
      </c>
      <c r="N69" s="130">
        <f>MAX(0,M69-M68)</f>
        <v/>
      </c>
      <c r="O69" s="129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RESUMO'!BQ23</f>
        <v/>
      </c>
      <c r="N70" s="130">
        <f>MAX(0,M70-M69)</f>
        <v/>
      </c>
      <c r="O70" s="129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RESUMO'!BR23</f>
        <v/>
      </c>
      <c r="N71" s="130">
        <f>MAX(0,M71-M70)</f>
        <v/>
      </c>
      <c r="O71" s="129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RESUMO'!BS23</f>
        <v/>
      </c>
      <c r="N72" s="130">
        <f>MAX(0,M72-M71)</f>
        <v/>
      </c>
      <c r="O72" s="129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RESUMO'!BT23</f>
        <v/>
      </c>
      <c r="N73" s="130">
        <f>MAX(0,M73-M72)</f>
        <v/>
      </c>
      <c r="O73" s="129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RESUMO'!BU23</f>
        <v/>
      </c>
      <c r="N74" s="130">
        <f>MAX(0,M74-M73)</f>
        <v/>
      </c>
      <c r="O74" s="129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RESUMO'!BV23</f>
        <v/>
      </c>
      <c r="N75" s="130">
        <f>MAX(0,M75-M74)</f>
        <v/>
      </c>
      <c r="O75" s="129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RESUMO'!BW23</f>
        <v/>
      </c>
      <c r="N76" s="130">
        <f>MAX(0,M76-M75)</f>
        <v/>
      </c>
      <c r="O76" s="129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PL'!F30</f>
        <v/>
      </c>
      <c r="K5" s="62">
        <f>'VALOR POR PL'!G30</f>
        <v/>
      </c>
      <c r="M5" s="129">
        <f>'CP RESUMO'!D24</f>
        <v/>
      </c>
      <c r="N5" s="130" t="n">
        <v>0</v>
      </c>
      <c r="O5" s="129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RESUMO'!E24</f>
        <v/>
      </c>
      <c r="N6" s="130">
        <f>MAX(0,M6-M5)</f>
        <v/>
      </c>
      <c r="O6" s="129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PL'!L30</f>
        <v/>
      </c>
      <c r="M7" s="129">
        <f>'CP RESUMO'!F24</f>
        <v/>
      </c>
      <c r="N7" s="130">
        <f>MAX(0,M7-M6)</f>
        <v/>
      </c>
      <c r="O7" s="129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RESUMO'!G24</f>
        <v/>
      </c>
      <c r="N8" s="130">
        <f>MAX(0,M8-M7)</f>
        <v/>
      </c>
      <c r="O8" s="129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RESUMO'!H24</f>
        <v/>
      </c>
      <c r="N9" s="130">
        <f>MAX(0,M9-M8)</f>
        <v/>
      </c>
      <c r="O9" s="129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RESUMO'!I24</f>
        <v/>
      </c>
      <c r="N10" s="130">
        <f>MAX(0,M10-M9)</f>
        <v/>
      </c>
      <c r="O10" s="129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RESUMO'!J24</f>
        <v/>
      </c>
      <c r="N11" s="130">
        <f>MAX(0,M11-M10)</f>
        <v/>
      </c>
      <c r="O11" s="129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RESUMO'!K24</f>
        <v/>
      </c>
      <c r="N12" s="130">
        <f>MAX(0,M12-M11)</f>
        <v/>
      </c>
      <c r="O12" s="129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PL'!I30</f>
        <v/>
      </c>
      <c r="M13" s="129">
        <f>'CP RESUMO'!L24</f>
        <v/>
      </c>
      <c r="N13" s="130">
        <f>MAX(0,M13-M12)</f>
        <v/>
      </c>
      <c r="O13" s="129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29">
        <f>'CP RESUMO'!M24</f>
        <v/>
      </c>
      <c r="N14" s="130">
        <f>MAX(0,M14-M13)</f>
        <v/>
      </c>
      <c r="O14" s="129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RESUMO'!N24</f>
        <v/>
      </c>
      <c r="N15" s="130">
        <f>MAX(0,M15-M14)</f>
        <v/>
      </c>
      <c r="O15" s="129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RESUMO'!O24</f>
        <v/>
      </c>
      <c r="N16" s="130">
        <f>MAX(0,M16-M15)</f>
        <v/>
      </c>
      <c r="O16" s="129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RESUMO'!P24</f>
        <v/>
      </c>
      <c r="N17" s="130">
        <f>MAX(0,M17-M16)</f>
        <v/>
      </c>
      <c r="O17" s="129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RESUMO'!Q24</f>
        <v/>
      </c>
      <c r="N18" s="130">
        <f>MAX(0,M18-M17)</f>
        <v/>
      </c>
      <c r="O18" s="129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RESUMO'!R24</f>
        <v/>
      </c>
      <c r="N19" s="130">
        <f>MAX(0,M19-M18)</f>
        <v/>
      </c>
      <c r="O19" s="129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RESUMO'!S24</f>
        <v/>
      </c>
      <c r="N20" s="130">
        <f>MAX(0,M20-M19)</f>
        <v/>
      </c>
      <c r="O20" s="129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RESUMO'!T24</f>
        <v/>
      </c>
      <c r="N21" s="130">
        <f>MAX(0,M21-M20)</f>
        <v/>
      </c>
      <c r="O21" s="129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RESUMO'!U24</f>
        <v/>
      </c>
      <c r="N22" s="130">
        <f>MAX(0,M22-M21)</f>
        <v/>
      </c>
      <c r="O22" s="129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RESUMO'!V24</f>
        <v/>
      </c>
      <c r="N23" s="130">
        <f>MAX(0,M23-M22)</f>
        <v/>
      </c>
      <c r="O23" s="129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RESUMO'!W24</f>
        <v/>
      </c>
      <c r="N24" s="130">
        <f>MAX(0,M24-M23)</f>
        <v/>
      </c>
      <c r="O24" s="129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RESUMO'!X24</f>
        <v/>
      </c>
      <c r="N25" s="130">
        <f>MAX(0,M25-M24)</f>
        <v/>
      </c>
      <c r="O25" s="129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61700.27</v>
      </c>
      <c r="M26" s="129">
        <f>'CP RESUMO'!Y24</f>
        <v/>
      </c>
      <c r="N26" s="130">
        <f>MAX(0,M26-M25)</f>
        <v/>
      </c>
      <c r="O26" s="129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111856.75</v>
      </c>
      <c r="M27" s="129">
        <f>'CP RESUMO'!Z24</f>
        <v/>
      </c>
      <c r="N27" s="130">
        <f>MAX(0,M27-M26)</f>
        <v/>
      </c>
      <c r="O27" s="129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165179.61</v>
      </c>
      <c r="M28" s="129">
        <f>'CP RESUMO'!AA24</f>
        <v/>
      </c>
      <c r="N28" s="130">
        <f>MAX(0,M28-M27)</f>
        <v/>
      </c>
      <c r="O28" s="129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131060.6</v>
      </c>
      <c r="M29" s="129">
        <f>'CP RESUMO'!AB24</f>
        <v/>
      </c>
      <c r="N29" s="130">
        <f>MAX(0,M29-M28)</f>
        <v/>
      </c>
      <c r="O29" s="129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149288.74</v>
      </c>
      <c r="M30" s="129">
        <f>'CP RESUMO'!AC24</f>
        <v/>
      </c>
      <c r="N30" s="130">
        <f>MAX(0,M30-M29)</f>
        <v/>
      </c>
      <c r="O30" s="129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188806.34</v>
      </c>
      <c r="M31" s="129">
        <f>'CP RESUMO'!AD24</f>
        <v/>
      </c>
      <c r="N31" s="130">
        <f>MAX(0,M31-M30)</f>
        <v/>
      </c>
      <c r="O31" s="129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246307.64</v>
      </c>
      <c r="M32" s="129">
        <f>'CP RESUMO'!AE24</f>
        <v/>
      </c>
      <c r="N32" s="130">
        <f>MAX(0,M32-M31)</f>
        <v/>
      </c>
      <c r="O32" s="129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225553.41</v>
      </c>
      <c r="M33" s="129">
        <f>'CP RESUMO'!AF24</f>
        <v/>
      </c>
      <c r="N33" s="130">
        <f>MAX(0,M33-M32)</f>
        <v/>
      </c>
      <c r="O33" s="129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224144.24</v>
      </c>
      <c r="M34" s="129">
        <f>'CP RESUMO'!AG24</f>
        <v/>
      </c>
      <c r="N34" s="130">
        <f>MAX(0,M34-M33)</f>
        <v/>
      </c>
      <c r="O34" s="129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222955.82</v>
      </c>
      <c r="M35" s="129">
        <f>'CP RESUMO'!AH24</f>
        <v/>
      </c>
      <c r="N35" s="130">
        <f>MAX(0,M35-M34)</f>
        <v/>
      </c>
      <c r="O35" s="129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435582.23</v>
      </c>
      <c r="M36" s="129">
        <f>'CP RESUMO'!AI24</f>
        <v/>
      </c>
      <c r="N36" s="130">
        <f>MAX(0,M36-M35)</f>
        <v/>
      </c>
      <c r="O36" s="129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397162.69</v>
      </c>
      <c r="M37" s="129">
        <f>'CP RESUMO'!AJ24</f>
        <v/>
      </c>
      <c r="N37" s="130">
        <f>MAX(0,M37-M36)</f>
        <v/>
      </c>
      <c r="O37" s="129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390671.44</v>
      </c>
      <c r="M38" s="129">
        <f>'CP RESUMO'!AK24</f>
        <v/>
      </c>
      <c r="N38" s="130">
        <f>MAX(0,M38-M37)</f>
        <v/>
      </c>
      <c r="O38" s="129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393220.84</v>
      </c>
      <c r="M39" s="129">
        <f>'CP RESUMO'!AL24</f>
        <v/>
      </c>
      <c r="N39" s="130">
        <f>MAX(0,M39-M38)</f>
        <v/>
      </c>
      <c r="O39" s="129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467610.51</v>
      </c>
      <c r="M40" s="129">
        <f>'CP RESUMO'!AM24</f>
        <v/>
      </c>
      <c r="N40" s="130">
        <f>MAX(0,M40-M39)</f>
        <v/>
      </c>
      <c r="O40" s="129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441433.45</v>
      </c>
      <c r="M41" s="129">
        <f>'CP RESUMO'!AN24</f>
        <v/>
      </c>
      <c r="N41" s="130">
        <f>MAX(0,M41-M40)</f>
        <v/>
      </c>
      <c r="O41" s="129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934984.97</v>
      </c>
      <c r="M42" s="129">
        <f>'CP RESUMO'!AO24</f>
        <v/>
      </c>
      <c r="N42" s="130">
        <f>MAX(0,M42-M41)</f>
        <v/>
      </c>
      <c r="O42" s="129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767664.4</v>
      </c>
      <c r="M43" s="129">
        <f>'CP RESUMO'!AP24</f>
        <v/>
      </c>
      <c r="N43" s="130">
        <f>MAX(0,M43-M42)</f>
        <v/>
      </c>
      <c r="O43" s="129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784149.83</v>
      </c>
      <c r="M44" s="129">
        <f>'CP RESUMO'!AQ24</f>
        <v/>
      </c>
      <c r="N44" s="130">
        <f>MAX(0,M44-M43)</f>
        <v/>
      </c>
      <c r="O44" s="129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337037.34</v>
      </c>
      <c r="M45" s="129">
        <f>'CP RESUMO'!AR24</f>
        <v/>
      </c>
      <c r="N45" s="130">
        <f>MAX(0,M45-M44)</f>
        <v/>
      </c>
      <c r="O45" s="129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207812.12</v>
      </c>
      <c r="M46" s="129">
        <f>'CP RESUMO'!AS24</f>
        <v/>
      </c>
      <c r="N46" s="130">
        <f>MAX(0,M46-M45)</f>
        <v/>
      </c>
      <c r="O46" s="129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144172.44</v>
      </c>
      <c r="M47" s="129">
        <f>'CP RESUMO'!AT24</f>
        <v/>
      </c>
      <c r="N47" s="130">
        <f>MAX(0,M47-M46)</f>
        <v/>
      </c>
      <c r="O47" s="129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105324.5</v>
      </c>
      <c r="M48" s="129">
        <f>'CP RESUMO'!AU24</f>
        <v/>
      </c>
      <c r="N48" s="130">
        <f>MAX(0,M48-M47)</f>
        <v/>
      </c>
      <c r="O48" s="129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48359.25</v>
      </c>
      <c r="M49" s="129">
        <f>'CP RESUMO'!AV24</f>
        <v/>
      </c>
      <c r="N49" s="130">
        <f>MAX(0,M49-M48)</f>
        <v/>
      </c>
      <c r="O49" s="129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36042.92</v>
      </c>
      <c r="M50" s="129">
        <f>'CP RESUMO'!AW24</f>
        <v/>
      </c>
      <c r="N50" s="130">
        <f>MAX(0,M50-M49)</f>
        <v/>
      </c>
      <c r="O50" s="129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36042.92</v>
      </c>
      <c r="M51" s="129">
        <f>'CP RESUMO'!AX24</f>
        <v/>
      </c>
      <c r="N51" s="130">
        <f>MAX(0,M51-M50)</f>
        <v/>
      </c>
      <c r="O51" s="129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36042.92</v>
      </c>
      <c r="M52" s="129">
        <f>'CP RESUMO'!AY24</f>
        <v/>
      </c>
      <c r="N52" s="130">
        <f>MAX(0,M52-M51)</f>
        <v/>
      </c>
      <c r="O52" s="129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36042.92</v>
      </c>
      <c r="M53" s="129">
        <f>'CP RESUMO'!AZ24</f>
        <v/>
      </c>
      <c r="N53" s="130">
        <f>MAX(0,M53-M52)</f>
        <v/>
      </c>
      <c r="O53" s="129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RESUMO'!BA24</f>
        <v/>
      </c>
      <c r="N54" s="130">
        <f>MAX(0,M54-M53)</f>
        <v/>
      </c>
      <c r="O54" s="129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RESUMO'!BB24</f>
        <v/>
      </c>
      <c r="N55" s="130">
        <f>MAX(0,M55-M54)</f>
        <v/>
      </c>
      <c r="O55" s="129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517382.46</v>
      </c>
      <c r="M56" s="129">
        <f>'CP RESUMO'!BC24</f>
        <v/>
      </c>
      <c r="N56" s="130">
        <f>MAX(0,M56-M55)</f>
        <v/>
      </c>
      <c r="O56" s="129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RESUMO'!BD24</f>
        <v/>
      </c>
      <c r="N57" s="130">
        <f>MAX(0,M57-M56)</f>
        <v/>
      </c>
      <c r="O57" s="129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RESUMO'!BE24</f>
        <v/>
      </c>
      <c r="N58" s="130">
        <f>MAX(0,M58-M57)</f>
        <v/>
      </c>
      <c r="O58" s="129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RESUMO'!BF24</f>
        <v/>
      </c>
      <c r="N59" s="130">
        <f>MAX(0,M59-M58)</f>
        <v/>
      </c>
      <c r="O59" s="129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RESUMO'!BG24</f>
        <v/>
      </c>
      <c r="N60" s="130">
        <f>MAX(0,M60-M59)</f>
        <v/>
      </c>
      <c r="O60" s="129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RESUMO'!BH24</f>
        <v/>
      </c>
      <c r="N61" s="130">
        <f>MAX(0,M61-M60)</f>
        <v/>
      </c>
      <c r="O61" s="129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RESUMO'!BI24</f>
        <v/>
      </c>
      <c r="N62" s="130">
        <f>MAX(0,M62-M61)</f>
        <v/>
      </c>
      <c r="O62" s="129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RESUMO'!BJ24</f>
        <v/>
      </c>
      <c r="N63" s="130">
        <f>MAX(0,M63-M62)</f>
        <v/>
      </c>
      <c r="O63" s="129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RESUMO'!BK24</f>
        <v/>
      </c>
      <c r="N64" s="130">
        <f>MAX(0,M64-M63)</f>
        <v/>
      </c>
      <c r="O64" s="129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RESUMO'!BL24</f>
        <v/>
      </c>
      <c r="N65" s="130">
        <f>MAX(0,M65-M64)</f>
        <v/>
      </c>
      <c r="O65" s="129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RESUMO'!BM24</f>
        <v/>
      </c>
      <c r="N66" s="130">
        <f>MAX(0,M66-M65)</f>
        <v/>
      </c>
      <c r="O66" s="129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RESUMO'!BN24</f>
        <v/>
      </c>
      <c r="N67" s="130">
        <f>MAX(0,M67-M66)</f>
        <v/>
      </c>
      <c r="O67" s="129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RESUMO'!BO24</f>
        <v/>
      </c>
      <c r="N68" s="130">
        <f>MAX(0,M68-M67)</f>
        <v/>
      </c>
      <c r="O68" s="129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RESUMO'!BP24</f>
        <v/>
      </c>
      <c r="N69" s="130">
        <f>MAX(0,M69-M68)</f>
        <v/>
      </c>
      <c r="O69" s="129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RESUMO'!BQ24</f>
        <v/>
      </c>
      <c r="N70" s="130">
        <f>MAX(0,M70-M69)</f>
        <v/>
      </c>
      <c r="O70" s="129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RESUMO'!BR24</f>
        <v/>
      </c>
      <c r="N71" s="130">
        <f>MAX(0,M71-M70)</f>
        <v/>
      </c>
      <c r="O71" s="129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RESUMO'!BS24</f>
        <v/>
      </c>
      <c r="N72" s="130">
        <f>MAX(0,M72-M71)</f>
        <v/>
      </c>
      <c r="O72" s="129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RESUMO'!BT24</f>
        <v/>
      </c>
      <c r="N73" s="130">
        <f>MAX(0,M73-M72)</f>
        <v/>
      </c>
      <c r="O73" s="129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RESUMO'!BU24</f>
        <v/>
      </c>
      <c r="N74" s="130">
        <f>MAX(0,M74-M73)</f>
        <v/>
      </c>
      <c r="O74" s="129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RESUMO'!BV24</f>
        <v/>
      </c>
      <c r="N75" s="130">
        <f>MAX(0,M75-M74)</f>
        <v/>
      </c>
      <c r="O75" s="129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RESUMO'!BW24</f>
        <v/>
      </c>
      <c r="N76" s="130">
        <f>MAX(0,M76-M75)</f>
        <v/>
      </c>
      <c r="O76" s="129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PL'!F31</f>
        <v/>
      </c>
      <c r="K5" s="62">
        <f>'VALOR POR PL'!G31</f>
        <v/>
      </c>
      <c r="M5" s="129">
        <f>'CP RESUMO'!D25</f>
        <v/>
      </c>
      <c r="N5" s="130" t="n">
        <v>0</v>
      </c>
      <c r="O5" s="129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RESUMO'!E25</f>
        <v/>
      </c>
      <c r="N6" s="130">
        <f>MAX(0,M6-M5)</f>
        <v/>
      </c>
      <c r="O6" s="129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PL'!L31</f>
        <v/>
      </c>
      <c r="M7" s="129">
        <f>'CP RESUMO'!F25</f>
        <v/>
      </c>
      <c r="N7" s="130">
        <f>MAX(0,M7-M6)</f>
        <v/>
      </c>
      <c r="O7" s="129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RESUMO'!G25</f>
        <v/>
      </c>
      <c r="N8" s="130">
        <f>MAX(0,M8-M7)</f>
        <v/>
      </c>
      <c r="O8" s="129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RESUMO'!H25</f>
        <v/>
      </c>
      <c r="N9" s="130">
        <f>MAX(0,M9-M8)</f>
        <v/>
      </c>
      <c r="O9" s="129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RESUMO'!I25</f>
        <v/>
      </c>
      <c r="N10" s="130">
        <f>MAX(0,M10-M9)</f>
        <v/>
      </c>
      <c r="O10" s="129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RESUMO'!J25</f>
        <v/>
      </c>
      <c r="N11" s="130">
        <f>MAX(0,M11-M10)</f>
        <v/>
      </c>
      <c r="O11" s="129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RESUMO'!K25</f>
        <v/>
      </c>
      <c r="N12" s="130">
        <f>MAX(0,M12-M11)</f>
        <v/>
      </c>
      <c r="O12" s="129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PL'!I31</f>
        <v/>
      </c>
      <c r="M13" s="129">
        <f>'CP RESUMO'!L25</f>
        <v/>
      </c>
      <c r="N13" s="130">
        <f>MAX(0,M13-M12)</f>
        <v/>
      </c>
      <c r="O13" s="129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29">
        <f>'CP RESUMO'!M25</f>
        <v/>
      </c>
      <c r="N14" s="130">
        <f>MAX(0,M14-M13)</f>
        <v/>
      </c>
      <c r="O14" s="129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RESUMO'!N25</f>
        <v/>
      </c>
      <c r="N15" s="130">
        <f>MAX(0,M15-M14)</f>
        <v/>
      </c>
      <c r="O15" s="129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RESUMO'!O25</f>
        <v/>
      </c>
      <c r="N16" s="130">
        <f>MAX(0,M16-M15)</f>
        <v/>
      </c>
      <c r="O16" s="129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RESUMO'!P25</f>
        <v/>
      </c>
      <c r="N17" s="130">
        <f>MAX(0,M17-M16)</f>
        <v/>
      </c>
      <c r="O17" s="129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RESUMO'!Q25</f>
        <v/>
      </c>
      <c r="N18" s="130">
        <f>MAX(0,M18-M17)</f>
        <v/>
      </c>
      <c r="O18" s="129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RESUMO'!R25</f>
        <v/>
      </c>
      <c r="N19" s="130">
        <f>MAX(0,M19-M18)</f>
        <v/>
      </c>
      <c r="O19" s="129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RESUMO'!S25</f>
        <v/>
      </c>
      <c r="N20" s="130">
        <f>MAX(0,M20-M19)</f>
        <v/>
      </c>
      <c r="O20" s="129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RESUMO'!T25</f>
        <v/>
      </c>
      <c r="N21" s="130">
        <f>MAX(0,M21-M20)</f>
        <v/>
      </c>
      <c r="O21" s="129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RESUMO'!U25</f>
        <v/>
      </c>
      <c r="N22" s="130">
        <f>MAX(0,M22-M21)</f>
        <v/>
      </c>
      <c r="O22" s="129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RESUMO'!V25</f>
        <v/>
      </c>
      <c r="N23" s="130">
        <f>MAX(0,M23-M22)</f>
        <v/>
      </c>
      <c r="O23" s="129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RESUMO'!W25</f>
        <v/>
      </c>
      <c r="N24" s="130">
        <f>MAX(0,M24-M23)</f>
        <v/>
      </c>
      <c r="O24" s="129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RESUMO'!X25</f>
        <v/>
      </c>
      <c r="N25" s="130">
        <f>MAX(0,M25-M24)</f>
        <v/>
      </c>
      <c r="O25" s="129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129965.83</v>
      </c>
      <c r="M26" s="129">
        <f>'CP RESUMO'!Y25</f>
        <v/>
      </c>
      <c r="N26" s="130">
        <f>MAX(0,M26-M25)</f>
        <v/>
      </c>
      <c r="O26" s="129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106514.42</v>
      </c>
      <c r="M27" s="129">
        <f>'CP RESUMO'!Z25</f>
        <v/>
      </c>
      <c r="N27" s="130">
        <f>MAX(0,M27-M26)</f>
        <v/>
      </c>
      <c r="O27" s="129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118735.58</v>
      </c>
      <c r="M28" s="129">
        <f>'CP RESUMO'!AA25</f>
        <v/>
      </c>
      <c r="N28" s="130">
        <f>MAX(0,M28-M27)</f>
        <v/>
      </c>
      <c r="O28" s="129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60712.61</v>
      </c>
      <c r="M29" s="129">
        <f>'CP RESUMO'!AB25</f>
        <v/>
      </c>
      <c r="N29" s="130">
        <f>MAX(0,M29-M28)</f>
        <v/>
      </c>
      <c r="O29" s="129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94293.25999999999</v>
      </c>
      <c r="M30" s="129">
        <f>'CP RESUMO'!AC25</f>
        <v/>
      </c>
      <c r="N30" s="130">
        <f>MAX(0,M30-M29)</f>
        <v/>
      </c>
      <c r="O30" s="129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203748.91</v>
      </c>
      <c r="M31" s="129">
        <f>'CP RESUMO'!AD25</f>
        <v/>
      </c>
      <c r="N31" s="130">
        <f>MAX(0,M31-M30)</f>
        <v/>
      </c>
      <c r="O31" s="129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243825.49</v>
      </c>
      <c r="M32" s="129">
        <f>'CP RESUMO'!AE25</f>
        <v/>
      </c>
      <c r="N32" s="130">
        <f>MAX(0,M32-M31)</f>
        <v/>
      </c>
      <c r="O32" s="129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273332.42</v>
      </c>
      <c r="M33" s="129">
        <f>'CP RESUMO'!AF25</f>
        <v/>
      </c>
      <c r="N33" s="130">
        <f>MAX(0,M33-M32)</f>
        <v/>
      </c>
      <c r="O33" s="129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295792.92</v>
      </c>
      <c r="M34" s="129">
        <f>'CP RESUMO'!AG25</f>
        <v/>
      </c>
      <c r="N34" s="130">
        <f>MAX(0,M34-M33)</f>
        <v/>
      </c>
      <c r="O34" s="129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375285.48</v>
      </c>
      <c r="M35" s="129">
        <f>'CP RESUMO'!AH25</f>
        <v/>
      </c>
      <c r="N35" s="130">
        <f>MAX(0,M35-M34)</f>
        <v/>
      </c>
      <c r="O35" s="129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484851.22</v>
      </c>
      <c r="M36" s="129">
        <f>'CP RESUMO'!AI25</f>
        <v/>
      </c>
      <c r="N36" s="130">
        <f>MAX(0,M36-M35)</f>
        <v/>
      </c>
      <c r="O36" s="129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286450.13</v>
      </c>
      <c r="M37" s="129">
        <f>'CP RESUMO'!AJ25</f>
        <v/>
      </c>
      <c r="N37" s="130">
        <f>MAX(0,M37-M36)</f>
        <v/>
      </c>
      <c r="O37" s="129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290633.94</v>
      </c>
      <c r="M38" s="129">
        <f>'CP RESUMO'!AK25</f>
        <v/>
      </c>
      <c r="N38" s="130">
        <f>MAX(0,M38-M37)</f>
        <v/>
      </c>
      <c r="O38" s="129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191433.4</v>
      </c>
      <c r="M39" s="129">
        <f>'CP RESUMO'!AL25</f>
        <v/>
      </c>
      <c r="N39" s="130">
        <f>MAX(0,M39-M38)</f>
        <v/>
      </c>
      <c r="O39" s="129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158513.35</v>
      </c>
      <c r="M40" s="129">
        <f>'CP RESUMO'!AM25</f>
        <v/>
      </c>
      <c r="N40" s="130">
        <f>MAX(0,M40-M39)</f>
        <v/>
      </c>
      <c r="O40" s="129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135722.54</v>
      </c>
      <c r="M41" s="129">
        <f>'CP RESUMO'!AN25</f>
        <v/>
      </c>
      <c r="N41" s="130">
        <f>MAX(0,M41-M40)</f>
        <v/>
      </c>
      <c r="O41" s="129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101040.89</v>
      </c>
      <c r="M42" s="129">
        <f>'CP RESUMO'!AO25</f>
        <v/>
      </c>
      <c r="N42" s="130">
        <f>MAX(0,M42-M41)</f>
        <v/>
      </c>
      <c r="O42" s="129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97407.57000000001</v>
      </c>
      <c r="M43" s="129">
        <f>'CP RESUMO'!AP25</f>
        <v/>
      </c>
      <c r="N43" s="130">
        <f>MAX(0,M43-M42)</f>
        <v/>
      </c>
      <c r="O43" s="129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96416.67</v>
      </c>
      <c r="M44" s="129">
        <f>'CP RESUMO'!AQ25</f>
        <v/>
      </c>
      <c r="N44" s="130">
        <f>MAX(0,M44-M43)</f>
        <v/>
      </c>
      <c r="O44" s="129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77133.33</v>
      </c>
      <c r="M45" s="129">
        <f>'CP RESUMO'!AR25</f>
        <v/>
      </c>
      <c r="N45" s="130">
        <f>MAX(0,M45-M44)</f>
        <v/>
      </c>
      <c r="O45" s="129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77133.33</v>
      </c>
      <c r="M46" s="129">
        <f>'CP RESUMO'!AS25</f>
        <v/>
      </c>
      <c r="N46" s="130">
        <f>MAX(0,M46-M45)</f>
        <v/>
      </c>
      <c r="O46" s="129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77133.33</v>
      </c>
      <c r="M47" s="129">
        <f>'CP RESUMO'!AT25</f>
        <v/>
      </c>
      <c r="N47" s="130">
        <f>MAX(0,M47-M46)</f>
        <v/>
      </c>
      <c r="O47" s="129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40572.76</v>
      </c>
      <c r="M48" s="129">
        <f>'CP RESUMO'!AU25</f>
        <v/>
      </c>
      <c r="N48" s="130">
        <f>MAX(0,M48-M47)</f>
        <v/>
      </c>
      <c r="O48" s="129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40572.76</v>
      </c>
      <c r="M49" s="129">
        <f>'CP RESUMO'!AV25</f>
        <v/>
      </c>
      <c r="N49" s="130">
        <f>MAX(0,M49-M48)</f>
        <v/>
      </c>
      <c r="O49" s="129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36042.92</v>
      </c>
      <c r="M50" s="129">
        <f>'CP RESUMO'!AW25</f>
        <v/>
      </c>
      <c r="N50" s="130">
        <f>MAX(0,M50-M49)</f>
        <v/>
      </c>
      <c r="O50" s="129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36042.92</v>
      </c>
      <c r="M51" s="129">
        <f>'CP RESUMO'!AX25</f>
        <v/>
      </c>
      <c r="N51" s="130">
        <f>MAX(0,M51-M50)</f>
        <v/>
      </c>
      <c r="O51" s="129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36042.92</v>
      </c>
      <c r="M52" s="129">
        <f>'CP RESUMO'!AY25</f>
        <v/>
      </c>
      <c r="N52" s="130">
        <f>MAX(0,M52-M51)</f>
        <v/>
      </c>
      <c r="O52" s="129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36042.92</v>
      </c>
      <c r="M53" s="129">
        <f>'CP RESUMO'!AZ25</f>
        <v/>
      </c>
      <c r="N53" s="130">
        <f>MAX(0,M53-M52)</f>
        <v/>
      </c>
      <c r="O53" s="129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36042.92</v>
      </c>
      <c r="M54" s="129">
        <f>'CP RESUMO'!BA25</f>
        <v/>
      </c>
      <c r="N54" s="130">
        <f>MAX(0,M54-M53)</f>
        <v/>
      </c>
      <c r="O54" s="129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RESUMO'!BB25</f>
        <v/>
      </c>
      <c r="N55" s="130">
        <f>MAX(0,M55-M54)</f>
        <v/>
      </c>
      <c r="O55" s="129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RESUMO'!BC25</f>
        <v/>
      </c>
      <c r="N56" s="130">
        <f>MAX(0,M56-M55)</f>
        <v/>
      </c>
      <c r="O56" s="129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RESUMO'!BD25</f>
        <v/>
      </c>
      <c r="N57" s="130">
        <f>MAX(0,M57-M56)</f>
        <v/>
      </c>
      <c r="O57" s="129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RESUMO'!BE25</f>
        <v/>
      </c>
      <c r="N58" s="130">
        <f>MAX(0,M58-M57)</f>
        <v/>
      </c>
      <c r="O58" s="129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RESUMO'!BF25</f>
        <v/>
      </c>
      <c r="N59" s="130">
        <f>MAX(0,M59-M58)</f>
        <v/>
      </c>
      <c r="O59" s="129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RESUMO'!BG25</f>
        <v/>
      </c>
      <c r="N60" s="130">
        <f>MAX(0,M60-M59)</f>
        <v/>
      </c>
      <c r="O60" s="129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RESUMO'!BH25</f>
        <v/>
      </c>
      <c r="N61" s="130">
        <f>MAX(0,M61-M60)</f>
        <v/>
      </c>
      <c r="O61" s="129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RESUMO'!BI25</f>
        <v/>
      </c>
      <c r="N62" s="130">
        <f>MAX(0,M62-M61)</f>
        <v/>
      </c>
      <c r="O62" s="129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RESUMO'!BJ25</f>
        <v/>
      </c>
      <c r="N63" s="130">
        <f>MAX(0,M63-M62)</f>
        <v/>
      </c>
      <c r="O63" s="129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RESUMO'!BK25</f>
        <v/>
      </c>
      <c r="N64" s="130">
        <f>MAX(0,M64-M63)</f>
        <v/>
      </c>
      <c r="O64" s="129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RESUMO'!BL25</f>
        <v/>
      </c>
      <c r="N65" s="130">
        <f>MAX(0,M65-M64)</f>
        <v/>
      </c>
      <c r="O65" s="129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RESUMO'!BM25</f>
        <v/>
      </c>
      <c r="N66" s="130">
        <f>MAX(0,M66-M65)</f>
        <v/>
      </c>
      <c r="O66" s="129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RESUMO'!BN25</f>
        <v/>
      </c>
      <c r="N67" s="130">
        <f>MAX(0,M67-M66)</f>
        <v/>
      </c>
      <c r="O67" s="129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RESUMO'!BO25</f>
        <v/>
      </c>
      <c r="N68" s="130">
        <f>MAX(0,M68-M67)</f>
        <v/>
      </c>
      <c r="O68" s="129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RESUMO'!BP25</f>
        <v/>
      </c>
      <c r="N69" s="130">
        <f>MAX(0,M69-M68)</f>
        <v/>
      </c>
      <c r="O69" s="129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RESUMO'!BQ25</f>
        <v/>
      </c>
      <c r="N70" s="130">
        <f>MAX(0,M70-M69)</f>
        <v/>
      </c>
      <c r="O70" s="129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RESUMO'!BR25</f>
        <v/>
      </c>
      <c r="N71" s="130">
        <f>MAX(0,M71-M70)</f>
        <v/>
      </c>
      <c r="O71" s="129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RESUMO'!BS25</f>
        <v/>
      </c>
      <c r="N72" s="130">
        <f>MAX(0,M72-M71)</f>
        <v/>
      </c>
      <c r="O72" s="129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RESUMO'!BT25</f>
        <v/>
      </c>
      <c r="N73" s="130">
        <f>MAX(0,M73-M72)</f>
        <v/>
      </c>
      <c r="O73" s="129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RESUMO'!BU25</f>
        <v/>
      </c>
      <c r="N74" s="130">
        <f>MAX(0,M74-M73)</f>
        <v/>
      </c>
      <c r="O74" s="129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RESUMO'!BV25</f>
        <v/>
      </c>
      <c r="N75" s="130">
        <f>MAX(0,M75-M74)</f>
        <v/>
      </c>
      <c r="O75" s="129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RESUMO'!BW25</f>
        <v/>
      </c>
      <c r="N76" s="130">
        <f>MAX(0,M76-M75)</f>
        <v/>
      </c>
      <c r="O76" s="129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PL'!F32</f>
        <v/>
      </c>
      <c r="K5" s="62">
        <f>'VALOR POR PL'!G32</f>
        <v/>
      </c>
      <c r="M5" s="129">
        <f>'CP RESUMO'!D26</f>
        <v/>
      </c>
      <c r="N5" s="130" t="n">
        <v>0</v>
      </c>
      <c r="O5" s="129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RESUMO'!E26</f>
        <v/>
      </c>
      <c r="N6" s="130">
        <f>MAX(0,M6-M5)</f>
        <v/>
      </c>
      <c r="O6" s="129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PL'!L32</f>
        <v/>
      </c>
      <c r="M7" s="129">
        <f>'CP RESUMO'!F26</f>
        <v/>
      </c>
      <c r="N7" s="130">
        <f>MAX(0,M7-M6)</f>
        <v/>
      </c>
      <c r="O7" s="129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RESUMO'!G26</f>
        <v/>
      </c>
      <c r="N8" s="130">
        <f>MAX(0,M8-M7)</f>
        <v/>
      </c>
      <c r="O8" s="129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RESUMO'!H26</f>
        <v/>
      </c>
      <c r="N9" s="130">
        <f>MAX(0,M9-M8)</f>
        <v/>
      </c>
      <c r="O9" s="129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RESUMO'!I26</f>
        <v/>
      </c>
      <c r="N10" s="130">
        <f>MAX(0,M10-M9)</f>
        <v/>
      </c>
      <c r="O10" s="129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RESUMO'!J26</f>
        <v/>
      </c>
      <c r="N11" s="130">
        <f>MAX(0,M11-M10)</f>
        <v/>
      </c>
      <c r="O11" s="129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RESUMO'!K26</f>
        <v/>
      </c>
      <c r="N12" s="130">
        <f>MAX(0,M12-M11)</f>
        <v/>
      </c>
      <c r="O12" s="129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PL'!I32</f>
        <v/>
      </c>
      <c r="M13" s="129">
        <f>'CP RESUMO'!L26</f>
        <v/>
      </c>
      <c r="N13" s="130">
        <f>MAX(0,M13-M12)</f>
        <v/>
      </c>
      <c r="O13" s="129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29">
        <f>'CP RESUMO'!M26</f>
        <v/>
      </c>
      <c r="N14" s="130">
        <f>MAX(0,M14-M13)</f>
        <v/>
      </c>
      <c r="O14" s="129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RESUMO'!N26</f>
        <v/>
      </c>
      <c r="N15" s="130">
        <f>MAX(0,M15-M14)</f>
        <v/>
      </c>
      <c r="O15" s="129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RESUMO'!O26</f>
        <v/>
      </c>
      <c r="N16" s="130">
        <f>MAX(0,M16-M15)</f>
        <v/>
      </c>
      <c r="O16" s="129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RESUMO'!P26</f>
        <v/>
      </c>
      <c r="N17" s="130">
        <f>MAX(0,M17-M16)</f>
        <v/>
      </c>
      <c r="O17" s="129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RESUMO'!Q26</f>
        <v/>
      </c>
      <c r="N18" s="130">
        <f>MAX(0,M18-M17)</f>
        <v/>
      </c>
      <c r="O18" s="129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RESUMO'!R26</f>
        <v/>
      </c>
      <c r="N19" s="130">
        <f>MAX(0,M19-M18)</f>
        <v/>
      </c>
      <c r="O19" s="129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RESUMO'!S26</f>
        <v/>
      </c>
      <c r="N20" s="130">
        <f>MAX(0,M20-M19)</f>
        <v/>
      </c>
      <c r="O20" s="129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RESUMO'!T26</f>
        <v/>
      </c>
      <c r="N21" s="130">
        <f>MAX(0,M21-M20)</f>
        <v/>
      </c>
      <c r="O21" s="129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RESUMO'!U26</f>
        <v/>
      </c>
      <c r="N22" s="130">
        <f>MAX(0,M22-M21)</f>
        <v/>
      </c>
      <c r="O22" s="129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RESUMO'!V26</f>
        <v/>
      </c>
      <c r="N23" s="130">
        <f>MAX(0,M23-M22)</f>
        <v/>
      </c>
      <c r="O23" s="129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RESUMO'!W26</f>
        <v/>
      </c>
      <c r="N24" s="130">
        <f>MAX(0,M24-M23)</f>
        <v/>
      </c>
      <c r="O24" s="129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RESUMO'!X26</f>
        <v/>
      </c>
      <c r="N25" s="130">
        <f>MAX(0,M25-M24)</f>
        <v/>
      </c>
      <c r="O25" s="129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27976.77</v>
      </c>
      <c r="M26" s="129">
        <f>'CP RESUMO'!Y26</f>
        <v/>
      </c>
      <c r="N26" s="130">
        <f>MAX(0,M26-M25)</f>
        <v/>
      </c>
      <c r="O26" s="129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32639.57</v>
      </c>
      <c r="M27" s="129">
        <f>'CP RESUMO'!Z26</f>
        <v/>
      </c>
      <c r="N27" s="130">
        <f>MAX(0,M27-M26)</f>
        <v/>
      </c>
      <c r="O27" s="129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RESUMO'!AA26</f>
        <v/>
      </c>
      <c r="N28" s="130">
        <f>MAX(0,M28-M27)</f>
        <v/>
      </c>
      <c r="O28" s="129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16350.87</v>
      </c>
      <c r="M29" s="129">
        <f>'CP RESUMO'!AB26</f>
        <v/>
      </c>
      <c r="N29" s="130">
        <f>MAX(0,M29-M28)</f>
        <v/>
      </c>
      <c r="O29" s="129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23873.51</v>
      </c>
      <c r="M30" s="129">
        <f>'CP RESUMO'!AC26</f>
        <v/>
      </c>
      <c r="N30" s="130">
        <f>MAX(0,M30-M29)</f>
        <v/>
      </c>
      <c r="O30" s="129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43581.6</v>
      </c>
      <c r="M31" s="129">
        <f>'CP RESUMO'!AD26</f>
        <v/>
      </c>
      <c r="N31" s="130">
        <f>MAX(0,M31-M30)</f>
        <v/>
      </c>
      <c r="O31" s="129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27230.73</v>
      </c>
      <c r="M32" s="129">
        <f>'CP RESUMO'!AE26</f>
        <v/>
      </c>
      <c r="N32" s="130">
        <f>MAX(0,M32-M31)</f>
        <v/>
      </c>
      <c r="O32" s="129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45384.54</v>
      </c>
      <c r="M33" s="129">
        <f>'CP RESUMO'!AF26</f>
        <v/>
      </c>
      <c r="N33" s="130">
        <f>MAX(0,M33-M32)</f>
        <v/>
      </c>
      <c r="O33" s="129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42649.04</v>
      </c>
      <c r="M34" s="129">
        <f>'CP RESUMO'!AG26</f>
        <v/>
      </c>
      <c r="N34" s="130">
        <f>MAX(0,M34-M33)</f>
        <v/>
      </c>
      <c r="O34" s="129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61984.1</v>
      </c>
      <c r="M35" s="129">
        <f>'CP RESUMO'!AH26</f>
        <v/>
      </c>
      <c r="N35" s="130">
        <f>MAX(0,M35-M34)</f>
        <v/>
      </c>
      <c r="O35" s="129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51539.43</v>
      </c>
      <c r="M36" s="129">
        <f>'CP RESUMO'!AI26</f>
        <v/>
      </c>
      <c r="N36" s="130">
        <f>MAX(0,M36-M35)</f>
        <v/>
      </c>
      <c r="O36" s="129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49114.78</v>
      </c>
      <c r="M37" s="129">
        <f>'CP RESUMO'!AJ26</f>
        <v/>
      </c>
      <c r="N37" s="130">
        <f>MAX(0,M37-M36)</f>
        <v/>
      </c>
      <c r="O37" s="129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16537.38</v>
      </c>
      <c r="M38" s="129">
        <f>'CP RESUMO'!AK26</f>
        <v/>
      </c>
      <c r="N38" s="130">
        <f>MAX(0,M38-M37)</f>
        <v/>
      </c>
      <c r="O38" s="129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8330.860000000001</v>
      </c>
      <c r="M39" s="129">
        <f>'CP RESUMO'!AL26</f>
        <v/>
      </c>
      <c r="N39" s="130">
        <f>MAX(0,M39-M38)</f>
        <v/>
      </c>
      <c r="O39" s="129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9512.1</v>
      </c>
      <c r="M40" s="129">
        <f>'CP RESUMO'!AM26</f>
        <v/>
      </c>
      <c r="N40" s="130">
        <f>MAX(0,M40-M39)</f>
        <v/>
      </c>
      <c r="O40" s="129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7398.3</v>
      </c>
      <c r="M41" s="129">
        <f>'CP RESUMO'!AN26</f>
        <v/>
      </c>
      <c r="N41" s="130">
        <f>MAX(0,M41-M40)</f>
        <v/>
      </c>
      <c r="O41" s="129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RESUMO'!AO26</f>
        <v/>
      </c>
      <c r="N42" s="130">
        <f>MAX(0,M42-M41)</f>
        <v/>
      </c>
      <c r="O42" s="129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RESUMO'!AP26</f>
        <v/>
      </c>
      <c r="N43" s="130">
        <f>MAX(0,M43-M42)</f>
        <v/>
      </c>
      <c r="O43" s="129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42283.59</v>
      </c>
      <c r="M44" s="129">
        <f>'CP RESUMO'!AQ26</f>
        <v/>
      </c>
      <c r="N44" s="130">
        <f>MAX(0,M44-M43)</f>
        <v/>
      </c>
      <c r="O44" s="129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RESUMO'!AR26</f>
        <v/>
      </c>
      <c r="N45" s="130">
        <f>MAX(0,M45-M44)</f>
        <v/>
      </c>
      <c r="O45" s="129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RESUMO'!AS26</f>
        <v/>
      </c>
      <c r="N46" s="130">
        <f>MAX(0,M46-M45)</f>
        <v/>
      </c>
      <c r="O46" s="129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RESUMO'!AT26</f>
        <v/>
      </c>
      <c r="N47" s="130">
        <f>MAX(0,M47-M46)</f>
        <v/>
      </c>
      <c r="O47" s="129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RESUMO'!AU26</f>
        <v/>
      </c>
      <c r="N48" s="130">
        <f>MAX(0,M48-M47)</f>
        <v/>
      </c>
      <c r="O48" s="129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RESUMO'!AV26</f>
        <v/>
      </c>
      <c r="N49" s="130">
        <f>MAX(0,M49-M48)</f>
        <v/>
      </c>
      <c r="O49" s="129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RESUMO'!AW26</f>
        <v/>
      </c>
      <c r="N50" s="130">
        <f>MAX(0,M50-M49)</f>
        <v/>
      </c>
      <c r="O50" s="129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RESUMO'!AX26</f>
        <v/>
      </c>
      <c r="N51" s="130">
        <f>MAX(0,M51-M50)</f>
        <v/>
      </c>
      <c r="O51" s="129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RESUMO'!AY26</f>
        <v/>
      </c>
      <c r="N52" s="130">
        <f>MAX(0,M52-M51)</f>
        <v/>
      </c>
      <c r="O52" s="129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RESUMO'!AZ26</f>
        <v/>
      </c>
      <c r="N53" s="130">
        <f>MAX(0,M53-M52)</f>
        <v/>
      </c>
      <c r="O53" s="129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RESUMO'!BA26</f>
        <v/>
      </c>
      <c r="N54" s="130">
        <f>MAX(0,M54-M53)</f>
        <v/>
      </c>
      <c r="O54" s="129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RESUMO'!BB26</f>
        <v/>
      </c>
      <c r="N55" s="130">
        <f>MAX(0,M55-M54)</f>
        <v/>
      </c>
      <c r="O55" s="129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RESUMO'!BC26</f>
        <v/>
      </c>
      <c r="N56" s="130">
        <f>MAX(0,M56-M55)</f>
        <v/>
      </c>
      <c r="O56" s="129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RESUMO'!BD26</f>
        <v/>
      </c>
      <c r="N57" s="130">
        <f>MAX(0,M57-M56)</f>
        <v/>
      </c>
      <c r="O57" s="129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RESUMO'!BE26</f>
        <v/>
      </c>
      <c r="N58" s="130">
        <f>MAX(0,M58-M57)</f>
        <v/>
      </c>
      <c r="O58" s="129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RESUMO'!BF26</f>
        <v/>
      </c>
      <c r="N59" s="130">
        <f>MAX(0,M59-M58)</f>
        <v/>
      </c>
      <c r="O59" s="129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RESUMO'!BG26</f>
        <v/>
      </c>
      <c r="N60" s="130">
        <f>MAX(0,M60-M59)</f>
        <v/>
      </c>
      <c r="O60" s="129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RESUMO'!BH26</f>
        <v/>
      </c>
      <c r="N61" s="130">
        <f>MAX(0,M61-M60)</f>
        <v/>
      </c>
      <c r="O61" s="129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RESUMO'!BI26</f>
        <v/>
      </c>
      <c r="N62" s="130">
        <f>MAX(0,M62-M61)</f>
        <v/>
      </c>
      <c r="O62" s="129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RESUMO'!BJ26</f>
        <v/>
      </c>
      <c r="N63" s="130">
        <f>MAX(0,M63-M62)</f>
        <v/>
      </c>
      <c r="O63" s="129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RESUMO'!BK26</f>
        <v/>
      </c>
      <c r="N64" s="130">
        <f>MAX(0,M64-M63)</f>
        <v/>
      </c>
      <c r="O64" s="129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RESUMO'!BL26</f>
        <v/>
      </c>
      <c r="N65" s="130">
        <f>MAX(0,M65-M64)</f>
        <v/>
      </c>
      <c r="O65" s="129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RESUMO'!BM26</f>
        <v/>
      </c>
      <c r="N66" s="130">
        <f>MAX(0,M66-M65)</f>
        <v/>
      </c>
      <c r="O66" s="129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RESUMO'!BN26</f>
        <v/>
      </c>
      <c r="N67" s="130">
        <f>MAX(0,M67-M66)</f>
        <v/>
      </c>
      <c r="O67" s="129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RESUMO'!BO26</f>
        <v/>
      </c>
      <c r="N68" s="130">
        <f>MAX(0,M68-M67)</f>
        <v/>
      </c>
      <c r="O68" s="129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RESUMO'!BP26</f>
        <v/>
      </c>
      <c r="N69" s="130">
        <f>MAX(0,M69-M68)</f>
        <v/>
      </c>
      <c r="O69" s="129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RESUMO'!BQ26</f>
        <v/>
      </c>
      <c r="N70" s="130">
        <f>MAX(0,M70-M69)</f>
        <v/>
      </c>
      <c r="O70" s="129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RESUMO'!BR26</f>
        <v/>
      </c>
      <c r="N71" s="130">
        <f>MAX(0,M71-M70)</f>
        <v/>
      </c>
      <c r="O71" s="129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RESUMO'!BS26</f>
        <v/>
      </c>
      <c r="N72" s="130">
        <f>MAX(0,M72-M71)</f>
        <v/>
      </c>
      <c r="O72" s="129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RESUMO'!BT26</f>
        <v/>
      </c>
      <c r="N73" s="130">
        <f>MAX(0,M73-M72)</f>
        <v/>
      </c>
      <c r="O73" s="129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RESUMO'!BU26</f>
        <v/>
      </c>
      <c r="N74" s="130">
        <f>MAX(0,M74-M73)</f>
        <v/>
      </c>
      <c r="O74" s="129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RESUMO'!BV26</f>
        <v/>
      </c>
      <c r="N75" s="130">
        <f>MAX(0,M75-M74)</f>
        <v/>
      </c>
      <c r="O75" s="129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RESUMO'!BW26</f>
        <v/>
      </c>
      <c r="N76" s="130">
        <f>MAX(0,M76-M75)</f>
        <v/>
      </c>
      <c r="O76" s="129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PL'!F33</f>
        <v/>
      </c>
      <c r="K5" s="62">
        <f>'VALOR POR PL'!G33</f>
        <v/>
      </c>
      <c r="M5" s="129">
        <f>'CP RESUMO'!D27</f>
        <v/>
      </c>
      <c r="N5" s="130" t="n">
        <v>0</v>
      </c>
      <c r="O5" s="129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RESUMO'!E27</f>
        <v/>
      </c>
      <c r="N6" s="130">
        <f>MAX(0,M6-M5)</f>
        <v/>
      </c>
      <c r="O6" s="129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PL'!L33</f>
        <v/>
      </c>
      <c r="M7" s="129">
        <f>'CP RESUMO'!F27</f>
        <v/>
      </c>
      <c r="N7" s="130">
        <f>MAX(0,M7-M6)</f>
        <v/>
      </c>
      <c r="O7" s="129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RESUMO'!G27</f>
        <v/>
      </c>
      <c r="N8" s="130">
        <f>MAX(0,M8-M7)</f>
        <v/>
      </c>
      <c r="O8" s="129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RESUMO'!H27</f>
        <v/>
      </c>
      <c r="N9" s="130">
        <f>MAX(0,M9-M8)</f>
        <v/>
      </c>
      <c r="O9" s="129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RESUMO'!I27</f>
        <v/>
      </c>
      <c r="N10" s="130">
        <f>MAX(0,M10-M9)</f>
        <v/>
      </c>
      <c r="O10" s="129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RESUMO'!J27</f>
        <v/>
      </c>
      <c r="N11" s="130">
        <f>MAX(0,M11-M10)</f>
        <v/>
      </c>
      <c r="O11" s="129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RESUMO'!K27</f>
        <v/>
      </c>
      <c r="N12" s="130">
        <f>MAX(0,M12-M11)</f>
        <v/>
      </c>
      <c r="O12" s="129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PL'!I33</f>
        <v/>
      </c>
      <c r="M13" s="129">
        <f>'CP RESUMO'!L27</f>
        <v/>
      </c>
      <c r="N13" s="130">
        <f>MAX(0,M13-M12)</f>
        <v/>
      </c>
      <c r="O13" s="129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29">
        <f>'CP RESUMO'!M27</f>
        <v/>
      </c>
      <c r="N14" s="130">
        <f>MAX(0,M14-M13)</f>
        <v/>
      </c>
      <c r="O14" s="129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RESUMO'!N27</f>
        <v/>
      </c>
      <c r="N15" s="130">
        <f>MAX(0,M15-M14)</f>
        <v/>
      </c>
      <c r="O15" s="129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RESUMO'!O27</f>
        <v/>
      </c>
      <c r="N16" s="130">
        <f>MAX(0,M16-M15)</f>
        <v/>
      </c>
      <c r="O16" s="129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RESUMO'!P27</f>
        <v/>
      </c>
      <c r="N17" s="130">
        <f>MAX(0,M17-M16)</f>
        <v/>
      </c>
      <c r="O17" s="129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RESUMO'!Q27</f>
        <v/>
      </c>
      <c r="N18" s="130">
        <f>MAX(0,M18-M17)</f>
        <v/>
      </c>
      <c r="O18" s="129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RESUMO'!R27</f>
        <v/>
      </c>
      <c r="N19" s="130">
        <f>MAX(0,M19-M18)</f>
        <v/>
      </c>
      <c r="O19" s="129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RESUMO'!S27</f>
        <v/>
      </c>
      <c r="N20" s="130">
        <f>MAX(0,M20-M19)</f>
        <v/>
      </c>
      <c r="O20" s="129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RESUMO'!T27</f>
        <v/>
      </c>
      <c r="N21" s="130">
        <f>MAX(0,M21-M20)</f>
        <v/>
      </c>
      <c r="O21" s="129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RESUMO'!U27</f>
        <v/>
      </c>
      <c r="N22" s="130">
        <f>MAX(0,M22-M21)</f>
        <v/>
      </c>
      <c r="O22" s="129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RESUMO'!V27</f>
        <v/>
      </c>
      <c r="N23" s="130">
        <f>MAX(0,M23-M22)</f>
        <v/>
      </c>
      <c r="O23" s="129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RESUMO'!W27</f>
        <v/>
      </c>
      <c r="N24" s="130">
        <f>MAX(0,M24-M23)</f>
        <v/>
      </c>
      <c r="O24" s="129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RESUMO'!X27</f>
        <v/>
      </c>
      <c r="N25" s="130">
        <f>MAX(0,M25-M24)</f>
        <v/>
      </c>
      <c r="O25" s="129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2108.66</v>
      </c>
      <c r="M26" s="129">
        <f>'CP RESUMO'!Y27</f>
        <v/>
      </c>
      <c r="N26" s="130">
        <f>MAX(0,M26-M25)</f>
        <v/>
      </c>
      <c r="O26" s="129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3477.93</v>
      </c>
      <c r="M27" s="129">
        <f>'CP RESUMO'!Z27</f>
        <v/>
      </c>
      <c r="N27" s="130">
        <f>MAX(0,M27-M26)</f>
        <v/>
      </c>
      <c r="O27" s="129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8847.01</v>
      </c>
      <c r="M28" s="129">
        <f>'CP RESUMO'!AA27</f>
        <v/>
      </c>
      <c r="N28" s="130">
        <f>MAX(0,M28-M27)</f>
        <v/>
      </c>
      <c r="O28" s="129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13585.01</v>
      </c>
      <c r="M29" s="129">
        <f>'CP RESUMO'!AB27</f>
        <v/>
      </c>
      <c r="N29" s="130">
        <f>MAX(0,M29-M28)</f>
        <v/>
      </c>
      <c r="O29" s="129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89009.24000000001</v>
      </c>
      <c r="M30" s="129">
        <f>'CP RESUMO'!AC27</f>
        <v/>
      </c>
      <c r="N30" s="130">
        <f>MAX(0,M30-M29)</f>
        <v/>
      </c>
      <c r="O30" s="129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97775.42999999999</v>
      </c>
      <c r="M31" s="129">
        <f>'CP RESUMO'!AD27</f>
        <v/>
      </c>
      <c r="N31" s="130">
        <f>MAX(0,M31-M30)</f>
        <v/>
      </c>
      <c r="O31" s="129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164074.48</v>
      </c>
      <c r="M32" s="129">
        <f>'CP RESUMO'!AE27</f>
        <v/>
      </c>
      <c r="N32" s="130">
        <f>MAX(0,M32-M31)</f>
        <v/>
      </c>
      <c r="O32" s="129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162176.45</v>
      </c>
      <c r="M33" s="129">
        <f>'CP RESUMO'!AF27</f>
        <v/>
      </c>
      <c r="N33" s="130">
        <f>MAX(0,M33-M32)</f>
        <v/>
      </c>
      <c r="O33" s="129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198279.99</v>
      </c>
      <c r="M34" s="129">
        <f>'CP RESUMO'!AG27</f>
        <v/>
      </c>
      <c r="N34" s="130">
        <f>MAX(0,M34-M33)</f>
        <v/>
      </c>
      <c r="O34" s="129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134897.95</v>
      </c>
      <c r="M35" s="129">
        <f>'CP RESUMO'!AH27</f>
        <v/>
      </c>
      <c r="N35" s="130">
        <f>MAX(0,M35-M34)</f>
        <v/>
      </c>
      <c r="O35" s="129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134426.8</v>
      </c>
      <c r="M36" s="129">
        <f>'CP RESUMO'!AI27</f>
        <v/>
      </c>
      <c r="N36" s="130">
        <f>MAX(0,M36-M35)</f>
        <v/>
      </c>
      <c r="O36" s="129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270261.29</v>
      </c>
      <c r="M37" s="129">
        <f>'CP RESUMO'!AJ27</f>
        <v/>
      </c>
      <c r="N37" s="130">
        <f>MAX(0,M37-M36)</f>
        <v/>
      </c>
      <c r="O37" s="129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311960.24</v>
      </c>
      <c r="M38" s="129">
        <f>'CP RESUMO'!AK27</f>
        <v/>
      </c>
      <c r="N38" s="130">
        <f>MAX(0,M38-M37)</f>
        <v/>
      </c>
      <c r="O38" s="129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562701</v>
      </c>
      <c r="M39" s="129">
        <f>'CP RESUMO'!AL27</f>
        <v/>
      </c>
      <c r="N39" s="130">
        <f>MAX(0,M39-M38)</f>
        <v/>
      </c>
      <c r="O39" s="129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579252.3</v>
      </c>
      <c r="M40" s="129">
        <f>'CP RESUMO'!AM27</f>
        <v/>
      </c>
      <c r="N40" s="130">
        <f>MAX(0,M40-M39)</f>
        <v/>
      </c>
      <c r="O40" s="129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577805.76</v>
      </c>
      <c r="M41" s="129">
        <f>'CP RESUMO'!AN27</f>
        <v/>
      </c>
      <c r="N41" s="130">
        <f>MAX(0,M41-M40)</f>
        <v/>
      </c>
      <c r="O41" s="129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381554.3</v>
      </c>
      <c r="M42" s="129">
        <f>'CP RESUMO'!AO27</f>
        <v/>
      </c>
      <c r="N42" s="130">
        <f>MAX(0,M42-M41)</f>
        <v/>
      </c>
      <c r="O42" s="129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174324.57</v>
      </c>
      <c r="M43" s="129">
        <f>'CP RESUMO'!AP27</f>
        <v/>
      </c>
      <c r="N43" s="130">
        <f>MAX(0,M43-M42)</f>
        <v/>
      </c>
      <c r="O43" s="129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215293.07</v>
      </c>
      <c r="M44" s="129">
        <f>'CP RESUMO'!AQ27</f>
        <v/>
      </c>
      <c r="N44" s="130">
        <f>MAX(0,M44-M43)</f>
        <v/>
      </c>
      <c r="O44" s="129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32880.2</v>
      </c>
      <c r="M45" s="129">
        <f>'CP RESUMO'!AR27</f>
        <v/>
      </c>
      <c r="N45" s="130">
        <f>MAX(0,M45-M44)</f>
        <v/>
      </c>
      <c r="O45" s="129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29882.14</v>
      </c>
      <c r="M46" s="129">
        <f>'CP RESUMO'!AS27</f>
        <v/>
      </c>
      <c r="N46" s="130">
        <f>MAX(0,M46-M45)</f>
        <v/>
      </c>
      <c r="O46" s="129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19277.27</v>
      </c>
      <c r="M47" s="129">
        <f>'CP RESUMO'!AT27</f>
        <v/>
      </c>
      <c r="N47" s="130">
        <f>MAX(0,M47-M46)</f>
        <v/>
      </c>
      <c r="O47" s="129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19287.83</v>
      </c>
      <c r="M48" s="129">
        <f>'CP RESUMO'!AU27</f>
        <v/>
      </c>
      <c r="N48" s="130">
        <f>MAX(0,M48-M47)</f>
        <v/>
      </c>
      <c r="O48" s="129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19006.95</v>
      </c>
      <c r="M49" s="129">
        <f>'CP RESUMO'!AV27</f>
        <v/>
      </c>
      <c r="N49" s="130">
        <f>MAX(0,M49-M48)</f>
        <v/>
      </c>
      <c r="O49" s="129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RESUMO'!AW27</f>
        <v/>
      </c>
      <c r="N50" s="130">
        <f>MAX(0,M50-M49)</f>
        <v/>
      </c>
      <c r="O50" s="129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RESUMO'!AX27</f>
        <v/>
      </c>
      <c r="N51" s="130">
        <f>MAX(0,M51-M50)</f>
        <v/>
      </c>
      <c r="O51" s="129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RESUMO'!AY27</f>
        <v/>
      </c>
      <c r="N52" s="130">
        <f>MAX(0,M52-M51)</f>
        <v/>
      </c>
      <c r="O52" s="129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RESUMO'!AZ27</f>
        <v/>
      </c>
      <c r="N53" s="130">
        <f>MAX(0,M53-M52)</f>
        <v/>
      </c>
      <c r="O53" s="129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883674.36</v>
      </c>
      <c r="M54" s="129">
        <f>'CP RESUMO'!BA27</f>
        <v/>
      </c>
      <c r="N54" s="130">
        <f>MAX(0,M54-M53)</f>
        <v/>
      </c>
      <c r="O54" s="129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RESUMO'!BB27</f>
        <v/>
      </c>
      <c r="N55" s="130">
        <f>MAX(0,M55-M54)</f>
        <v/>
      </c>
      <c r="O55" s="129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RESUMO'!BC27</f>
        <v/>
      </c>
      <c r="N56" s="130">
        <f>MAX(0,M56-M55)</f>
        <v/>
      </c>
      <c r="O56" s="129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RESUMO'!BD27</f>
        <v/>
      </c>
      <c r="N57" s="130">
        <f>MAX(0,M57-M56)</f>
        <v/>
      </c>
      <c r="O57" s="129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RESUMO'!BE27</f>
        <v/>
      </c>
      <c r="N58" s="130">
        <f>MAX(0,M58-M57)</f>
        <v/>
      </c>
      <c r="O58" s="129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RESUMO'!BF27</f>
        <v/>
      </c>
      <c r="N59" s="130">
        <f>MAX(0,M59-M58)</f>
        <v/>
      </c>
      <c r="O59" s="129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RESUMO'!BG27</f>
        <v/>
      </c>
      <c r="N60" s="130">
        <f>MAX(0,M60-M59)</f>
        <v/>
      </c>
      <c r="O60" s="129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RESUMO'!BH27</f>
        <v/>
      </c>
      <c r="N61" s="130">
        <f>MAX(0,M61-M60)</f>
        <v/>
      </c>
      <c r="O61" s="129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RESUMO'!BI27</f>
        <v/>
      </c>
      <c r="N62" s="130">
        <f>MAX(0,M62-M61)</f>
        <v/>
      </c>
      <c r="O62" s="129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RESUMO'!BJ27</f>
        <v/>
      </c>
      <c r="N63" s="130">
        <f>MAX(0,M63-M62)</f>
        <v/>
      </c>
      <c r="O63" s="129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RESUMO'!BK27</f>
        <v/>
      </c>
      <c r="N64" s="130">
        <f>MAX(0,M64-M63)</f>
        <v/>
      </c>
      <c r="O64" s="129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RESUMO'!BL27</f>
        <v/>
      </c>
      <c r="N65" s="130">
        <f>MAX(0,M65-M64)</f>
        <v/>
      </c>
      <c r="O65" s="129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RESUMO'!BM27</f>
        <v/>
      </c>
      <c r="N66" s="130">
        <f>MAX(0,M66-M65)</f>
        <v/>
      </c>
      <c r="O66" s="129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RESUMO'!BN27</f>
        <v/>
      </c>
      <c r="N67" s="130">
        <f>MAX(0,M67-M66)</f>
        <v/>
      </c>
      <c r="O67" s="129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RESUMO'!BO27</f>
        <v/>
      </c>
      <c r="N68" s="130">
        <f>MAX(0,M68-M67)</f>
        <v/>
      </c>
      <c r="O68" s="129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RESUMO'!BP27</f>
        <v/>
      </c>
      <c r="N69" s="130">
        <f>MAX(0,M69-M68)</f>
        <v/>
      </c>
      <c r="O69" s="129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RESUMO'!BQ27</f>
        <v/>
      </c>
      <c r="N70" s="130">
        <f>MAX(0,M70-M69)</f>
        <v/>
      </c>
      <c r="O70" s="129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RESUMO'!BR27</f>
        <v/>
      </c>
      <c r="N71" s="130">
        <f>MAX(0,M71-M70)</f>
        <v/>
      </c>
      <c r="O71" s="129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RESUMO'!BS27</f>
        <v/>
      </c>
      <c r="N72" s="130">
        <f>MAX(0,M72-M71)</f>
        <v/>
      </c>
      <c r="O72" s="129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RESUMO'!BT27</f>
        <v/>
      </c>
      <c r="N73" s="130">
        <f>MAX(0,M73-M72)</f>
        <v/>
      </c>
      <c r="O73" s="129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RESUMO'!BU27</f>
        <v/>
      </c>
      <c r="N74" s="130">
        <f>MAX(0,M74-M73)</f>
        <v/>
      </c>
      <c r="O74" s="129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RESUMO'!BV27</f>
        <v/>
      </c>
      <c r="N75" s="130">
        <f>MAX(0,M75-M74)</f>
        <v/>
      </c>
      <c r="O75" s="129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RESUMO'!BW27</f>
        <v/>
      </c>
      <c r="N76" s="130">
        <f>MAX(0,M76-M75)</f>
        <v/>
      </c>
      <c r="O76" s="129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PL'!F34</f>
        <v/>
      </c>
      <c r="K5" s="62">
        <f>'VALOR POR PL'!G34</f>
        <v/>
      </c>
      <c r="M5" s="129">
        <f>'CP RESUMO'!D28</f>
        <v/>
      </c>
      <c r="N5" s="130" t="n">
        <v>0</v>
      </c>
      <c r="O5" s="129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RESUMO'!E28</f>
        <v/>
      </c>
      <c r="N6" s="130">
        <f>MAX(0,M6-M5)</f>
        <v/>
      </c>
      <c r="O6" s="129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PL'!L34</f>
        <v/>
      </c>
      <c r="M7" s="129">
        <f>'CP RESUMO'!F28</f>
        <v/>
      </c>
      <c r="N7" s="130">
        <f>MAX(0,M7-M6)</f>
        <v/>
      </c>
      <c r="O7" s="129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RESUMO'!G28</f>
        <v/>
      </c>
      <c r="N8" s="130">
        <f>MAX(0,M8-M7)</f>
        <v/>
      </c>
      <c r="O8" s="129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RESUMO'!H28</f>
        <v/>
      </c>
      <c r="N9" s="130">
        <f>MAX(0,M9-M8)</f>
        <v/>
      </c>
      <c r="O9" s="129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RESUMO'!I28</f>
        <v/>
      </c>
      <c r="N10" s="130">
        <f>MAX(0,M10-M9)</f>
        <v/>
      </c>
      <c r="O10" s="129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RESUMO'!J28</f>
        <v/>
      </c>
      <c r="N11" s="130">
        <f>MAX(0,M11-M10)</f>
        <v/>
      </c>
      <c r="O11" s="129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RESUMO'!K28</f>
        <v/>
      </c>
      <c r="N12" s="130">
        <f>MAX(0,M12-M11)</f>
        <v/>
      </c>
      <c r="O12" s="129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PL'!I34</f>
        <v/>
      </c>
      <c r="M13" s="129">
        <f>'CP RESUMO'!L28</f>
        <v/>
      </c>
      <c r="N13" s="130">
        <f>MAX(0,M13-M12)</f>
        <v/>
      </c>
      <c r="O13" s="129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29">
        <f>'CP RESUMO'!M28</f>
        <v/>
      </c>
      <c r="N14" s="130">
        <f>MAX(0,M14-M13)</f>
        <v/>
      </c>
      <c r="O14" s="129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RESUMO'!N28</f>
        <v/>
      </c>
      <c r="N15" s="130">
        <f>MAX(0,M15-M14)</f>
        <v/>
      </c>
      <c r="O15" s="129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RESUMO'!O28</f>
        <v/>
      </c>
      <c r="N16" s="130">
        <f>MAX(0,M16-M15)</f>
        <v/>
      </c>
      <c r="O16" s="129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RESUMO'!P28</f>
        <v/>
      </c>
      <c r="N17" s="130">
        <f>MAX(0,M17-M16)</f>
        <v/>
      </c>
      <c r="O17" s="129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RESUMO'!Q28</f>
        <v/>
      </c>
      <c r="N18" s="130">
        <f>MAX(0,M18-M17)</f>
        <v/>
      </c>
      <c r="O18" s="129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RESUMO'!R28</f>
        <v/>
      </c>
      <c r="N19" s="130">
        <f>MAX(0,M19-M18)</f>
        <v/>
      </c>
      <c r="O19" s="129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RESUMO'!S28</f>
        <v/>
      </c>
      <c r="N20" s="130">
        <f>MAX(0,M20-M19)</f>
        <v/>
      </c>
      <c r="O20" s="129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RESUMO'!T28</f>
        <v/>
      </c>
      <c r="N21" s="130">
        <f>MAX(0,M21-M20)</f>
        <v/>
      </c>
      <c r="O21" s="129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RESUMO'!U28</f>
        <v/>
      </c>
      <c r="N22" s="130">
        <f>MAX(0,M22-M21)</f>
        <v/>
      </c>
      <c r="O22" s="129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RESUMO'!V28</f>
        <v/>
      </c>
      <c r="N23" s="130">
        <f>MAX(0,M23-M22)</f>
        <v/>
      </c>
      <c r="O23" s="129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pedido 1 ano antes, 12 pagamentos.</t>
        </is>
      </c>
      <c r="M24" s="129">
        <f>'CP RESUMO'!W28</f>
        <v/>
      </c>
      <c r="N24" s="130">
        <f>MAX(0,M24-M23)</f>
        <v/>
      </c>
      <c r="O24" s="129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RESUMO'!X28</f>
        <v/>
      </c>
      <c r="N25" s="130">
        <f>MAX(0,M25-M24)</f>
        <v/>
      </c>
      <c r="O25" s="129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176363.64</v>
      </c>
      <c r="M26" s="129">
        <f>'CP RESUMO'!Y28</f>
        <v/>
      </c>
      <c r="N26" s="130">
        <f>MAX(0,M26-M25)</f>
        <v/>
      </c>
      <c r="O26" s="129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176363.64</v>
      </c>
      <c r="M27" s="129">
        <f>'CP RESUMO'!Z28</f>
        <v/>
      </c>
      <c r="N27" s="130">
        <f>MAX(0,M27-M26)</f>
        <v/>
      </c>
      <c r="O27" s="129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176363.64</v>
      </c>
      <c r="M28" s="129">
        <f>'CP RESUMO'!AA28</f>
        <v/>
      </c>
      <c r="N28" s="130">
        <f>MAX(0,M28-M27)</f>
        <v/>
      </c>
      <c r="O28" s="129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176363.64</v>
      </c>
      <c r="M29" s="129">
        <f>'CP RESUMO'!AB28</f>
        <v/>
      </c>
      <c r="N29" s="130">
        <f>MAX(0,M29-M28)</f>
        <v/>
      </c>
      <c r="O29" s="129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176363.64</v>
      </c>
      <c r="M30" s="129">
        <f>'CP RESUMO'!AC28</f>
        <v/>
      </c>
      <c r="N30" s="130">
        <f>MAX(0,M30-M29)</f>
        <v/>
      </c>
      <c r="O30" s="129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176363.64</v>
      </c>
      <c r="M31" s="129">
        <f>'CP RESUMO'!AD28</f>
        <v/>
      </c>
      <c r="N31" s="130">
        <f>MAX(0,M31-M30)</f>
        <v/>
      </c>
      <c r="O31" s="129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176363.64</v>
      </c>
      <c r="M32" s="129">
        <f>'CP RESUMO'!AE28</f>
        <v/>
      </c>
      <c r="N32" s="130">
        <f>MAX(0,M32-M31)</f>
        <v/>
      </c>
      <c r="O32" s="129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176363.64</v>
      </c>
      <c r="M33" s="129">
        <f>'CP RESUMO'!AF28</f>
        <v/>
      </c>
      <c r="N33" s="130">
        <f>MAX(0,M33-M32)</f>
        <v/>
      </c>
      <c r="O33" s="129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184035.06</v>
      </c>
      <c r="M34" s="129">
        <f>'CP RESUMO'!AG28</f>
        <v/>
      </c>
      <c r="N34" s="130">
        <f>MAX(0,M34-M33)</f>
        <v/>
      </c>
      <c r="O34" s="129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7671.43</v>
      </c>
      <c r="M35" s="129">
        <f>'CP RESUMO'!AH28</f>
        <v/>
      </c>
      <c r="N35" s="130">
        <f>MAX(0,M35-M34)</f>
        <v/>
      </c>
      <c r="O35" s="129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7671.43</v>
      </c>
      <c r="M36" s="129">
        <f>'CP RESUMO'!AI28</f>
        <v/>
      </c>
      <c r="N36" s="130">
        <f>MAX(0,M36-M35)</f>
        <v/>
      </c>
      <c r="O36" s="129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6232.5</v>
      </c>
      <c r="M37" s="129">
        <f>'CP RESUMO'!AJ28</f>
        <v/>
      </c>
      <c r="N37" s="130">
        <f>MAX(0,M37-M36)</f>
        <v/>
      </c>
      <c r="O37" s="129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6232.5</v>
      </c>
      <c r="M38" s="129">
        <f>'CP RESUMO'!AK28</f>
        <v/>
      </c>
      <c r="N38" s="130">
        <f>MAX(0,M38-M37)</f>
        <v/>
      </c>
      <c r="O38" s="129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7671.43</v>
      </c>
      <c r="M39" s="129">
        <f>'CP RESUMO'!AL28</f>
        <v/>
      </c>
      <c r="N39" s="130">
        <f>MAX(0,M39-M38)</f>
        <v/>
      </c>
      <c r="O39" s="129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7671.43</v>
      </c>
      <c r="M40" s="129">
        <f>'CP RESUMO'!AM28</f>
        <v/>
      </c>
      <c r="N40" s="130">
        <f>MAX(0,M40-M39)</f>
        <v/>
      </c>
      <c r="O40" s="129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7671.43</v>
      </c>
      <c r="M41" s="129">
        <f>'CP RESUMO'!AN28</f>
        <v/>
      </c>
      <c r="N41" s="130">
        <f>MAX(0,M41-M40)</f>
        <v/>
      </c>
      <c r="O41" s="129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10303.93</v>
      </c>
      <c r="M42" s="129">
        <f>'CP RESUMO'!AO28</f>
        <v/>
      </c>
      <c r="N42" s="130">
        <f>MAX(0,M42-M41)</f>
        <v/>
      </c>
      <c r="O42" s="129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6232.5</v>
      </c>
      <c r="M43" s="129">
        <f>'CP RESUMO'!AP28</f>
        <v/>
      </c>
      <c r="N43" s="130">
        <f>MAX(0,M43-M42)</f>
        <v/>
      </c>
      <c r="O43" s="129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3600</v>
      </c>
      <c r="M44" s="129">
        <f>'CP RESUMO'!AQ28</f>
        <v/>
      </c>
      <c r="N44" s="130">
        <f>MAX(0,M44-M43)</f>
        <v/>
      </c>
      <c r="O44" s="129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3600</v>
      </c>
      <c r="M45" s="129">
        <f>'CP RESUMO'!AR28</f>
        <v/>
      </c>
      <c r="N45" s="130">
        <f>MAX(0,M45-M44)</f>
        <v/>
      </c>
      <c r="O45" s="129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RESUMO'!AS28</f>
        <v/>
      </c>
      <c r="N46" s="130">
        <f>MAX(0,M46-M45)</f>
        <v/>
      </c>
      <c r="O46" s="129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RESUMO'!AT28</f>
        <v/>
      </c>
      <c r="N47" s="130">
        <f>MAX(0,M47-M46)</f>
        <v/>
      </c>
      <c r="O47" s="129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163512.89</v>
      </c>
      <c r="M48" s="129">
        <f>'CP RESUMO'!AU28</f>
        <v/>
      </c>
      <c r="N48" s="130">
        <f>MAX(0,M48-M47)</f>
        <v/>
      </c>
      <c r="O48" s="129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RESUMO'!AV28</f>
        <v/>
      </c>
      <c r="N49" s="130">
        <f>MAX(0,M49-M48)</f>
        <v/>
      </c>
      <c r="O49" s="129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RESUMO'!AW28</f>
        <v/>
      </c>
      <c r="N50" s="130">
        <f>MAX(0,M50-M49)</f>
        <v/>
      </c>
      <c r="O50" s="129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RESUMO'!AX28</f>
        <v/>
      </c>
      <c r="N51" s="130">
        <f>MAX(0,M51-M50)</f>
        <v/>
      </c>
      <c r="O51" s="129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RESUMO'!AY28</f>
        <v/>
      </c>
      <c r="N52" s="130">
        <f>MAX(0,M52-M51)</f>
        <v/>
      </c>
      <c r="O52" s="129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RESUMO'!AZ28</f>
        <v/>
      </c>
      <c r="N53" s="130">
        <f>MAX(0,M53-M52)</f>
        <v/>
      </c>
      <c r="O53" s="129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RESUMO'!BA28</f>
        <v/>
      </c>
      <c r="N54" s="130">
        <f>MAX(0,M54-M53)</f>
        <v/>
      </c>
      <c r="O54" s="129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RESUMO'!BB28</f>
        <v/>
      </c>
      <c r="N55" s="130">
        <f>MAX(0,M55-M54)</f>
        <v/>
      </c>
      <c r="O55" s="129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RESUMO'!BC28</f>
        <v/>
      </c>
      <c r="N56" s="130">
        <f>MAX(0,M56-M55)</f>
        <v/>
      </c>
      <c r="O56" s="129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RESUMO'!BD28</f>
        <v/>
      </c>
      <c r="N57" s="130">
        <f>MAX(0,M57-M56)</f>
        <v/>
      </c>
      <c r="O57" s="129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RESUMO'!BE28</f>
        <v/>
      </c>
      <c r="N58" s="130">
        <f>MAX(0,M58-M57)</f>
        <v/>
      </c>
      <c r="O58" s="129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RESUMO'!BF28</f>
        <v/>
      </c>
      <c r="N59" s="130">
        <f>MAX(0,M59-M58)</f>
        <v/>
      </c>
      <c r="O59" s="129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RESUMO'!BG28</f>
        <v/>
      </c>
      <c r="N60" s="130">
        <f>MAX(0,M60-M59)</f>
        <v/>
      </c>
      <c r="O60" s="129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RESUMO'!BH28</f>
        <v/>
      </c>
      <c r="N61" s="130">
        <f>MAX(0,M61-M60)</f>
        <v/>
      </c>
      <c r="O61" s="129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RESUMO'!BI28</f>
        <v/>
      </c>
      <c r="N62" s="130">
        <f>MAX(0,M62-M61)</f>
        <v/>
      </c>
      <c r="O62" s="129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RESUMO'!BJ28</f>
        <v/>
      </c>
      <c r="N63" s="130">
        <f>MAX(0,M63-M62)</f>
        <v/>
      </c>
      <c r="O63" s="129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RESUMO'!BK28</f>
        <v/>
      </c>
      <c r="N64" s="130">
        <f>MAX(0,M64-M63)</f>
        <v/>
      </c>
      <c r="O64" s="129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RESUMO'!BL28</f>
        <v/>
      </c>
      <c r="N65" s="130">
        <f>MAX(0,M65-M64)</f>
        <v/>
      </c>
      <c r="O65" s="129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RESUMO'!BM28</f>
        <v/>
      </c>
      <c r="N66" s="130">
        <f>MAX(0,M66-M65)</f>
        <v/>
      </c>
      <c r="O66" s="129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RESUMO'!BN28</f>
        <v/>
      </c>
      <c r="N67" s="130">
        <f>MAX(0,M67-M66)</f>
        <v/>
      </c>
      <c r="O67" s="129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RESUMO'!BO28</f>
        <v/>
      </c>
      <c r="N68" s="130">
        <f>MAX(0,M68-M67)</f>
        <v/>
      </c>
      <c r="O68" s="129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RESUMO'!BP28</f>
        <v/>
      </c>
      <c r="N69" s="130">
        <f>MAX(0,M69-M68)</f>
        <v/>
      </c>
      <c r="O69" s="129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RESUMO'!BQ28</f>
        <v/>
      </c>
      <c r="N70" s="130">
        <f>MAX(0,M70-M69)</f>
        <v/>
      </c>
      <c r="O70" s="129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RESUMO'!BR28</f>
        <v/>
      </c>
      <c r="N71" s="130">
        <f>MAX(0,M71-M70)</f>
        <v/>
      </c>
      <c r="O71" s="129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RESUMO'!BS28</f>
        <v/>
      </c>
      <c r="N72" s="130">
        <f>MAX(0,M72-M71)</f>
        <v/>
      </c>
      <c r="O72" s="129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RESUMO'!BT28</f>
        <v/>
      </c>
      <c r="N73" s="130">
        <f>MAX(0,M73-M72)</f>
        <v/>
      </c>
      <c r="O73" s="129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RESUMO'!BU28</f>
        <v/>
      </c>
      <c r="N74" s="130">
        <f>MAX(0,M74-M73)</f>
        <v/>
      </c>
      <c r="O74" s="129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RESUMO'!BV28</f>
        <v/>
      </c>
      <c r="N75" s="130">
        <f>MAX(0,M75-M74)</f>
        <v/>
      </c>
      <c r="O75" s="129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RESUMO'!BW28</f>
        <v/>
      </c>
      <c r="N76" s="130">
        <f>MAX(0,M76-M75)</f>
        <v/>
      </c>
      <c r="O76" s="129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PL'!F35</f>
        <v/>
      </c>
      <c r="K5" s="62">
        <f>'VALOR POR PL'!G35</f>
        <v/>
      </c>
      <c r="M5" s="129">
        <f>'CP RESUMO'!D29</f>
        <v/>
      </c>
      <c r="N5" s="130" t="n">
        <v>0</v>
      </c>
      <c r="O5" s="129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RESUMO'!E29</f>
        <v/>
      </c>
      <c r="N6" s="130">
        <f>MAX(0,M6-M5)</f>
        <v/>
      </c>
      <c r="O6" s="129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PL'!L35</f>
        <v/>
      </c>
      <c r="M7" s="129">
        <f>'CP RESUMO'!F29</f>
        <v/>
      </c>
      <c r="N7" s="130">
        <f>MAX(0,M7-M6)</f>
        <v/>
      </c>
      <c r="O7" s="129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RESUMO'!G29</f>
        <v/>
      </c>
      <c r="N8" s="130">
        <f>MAX(0,M8-M7)</f>
        <v/>
      </c>
      <c r="O8" s="129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RESUMO'!H29</f>
        <v/>
      </c>
      <c r="N9" s="130">
        <f>MAX(0,M9-M8)</f>
        <v/>
      </c>
      <c r="O9" s="129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RESUMO'!I29</f>
        <v/>
      </c>
      <c r="N10" s="130">
        <f>MAX(0,M10-M9)</f>
        <v/>
      </c>
      <c r="O10" s="129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RESUMO'!J29</f>
        <v/>
      </c>
      <c r="N11" s="130">
        <f>MAX(0,M11-M10)</f>
        <v/>
      </c>
      <c r="O11" s="129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RESUMO'!K29</f>
        <v/>
      </c>
      <c r="N12" s="130">
        <f>MAX(0,M12-M11)</f>
        <v/>
      </c>
      <c r="O12" s="129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PL'!I35</f>
        <v/>
      </c>
      <c r="M13" s="129">
        <f>'CP RESUMO'!L29</f>
        <v/>
      </c>
      <c r="N13" s="130">
        <f>MAX(0,M13-M12)</f>
        <v/>
      </c>
      <c r="O13" s="129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29">
        <f>'CP RESUMO'!M29</f>
        <v/>
      </c>
      <c r="N14" s="130">
        <f>MAX(0,M14-M13)</f>
        <v/>
      </c>
      <c r="O14" s="129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RESUMO'!N29</f>
        <v/>
      </c>
      <c r="N15" s="130">
        <f>MAX(0,M15-M14)</f>
        <v/>
      </c>
      <c r="O15" s="129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RESUMO'!O29</f>
        <v/>
      </c>
      <c r="N16" s="130">
        <f>MAX(0,M16-M15)</f>
        <v/>
      </c>
      <c r="O16" s="129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RESUMO'!P29</f>
        <v/>
      </c>
      <c r="N17" s="130">
        <f>MAX(0,M17-M16)</f>
        <v/>
      </c>
      <c r="O17" s="129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RESUMO'!Q29</f>
        <v/>
      </c>
      <c r="N18" s="130">
        <f>MAX(0,M18-M17)</f>
        <v/>
      </c>
      <c r="O18" s="129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RESUMO'!R29</f>
        <v/>
      </c>
      <c r="N19" s="130">
        <f>MAX(0,M19-M18)</f>
        <v/>
      </c>
      <c r="O19" s="129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RESUMO'!S29</f>
        <v/>
      </c>
      <c r="N20" s="130">
        <f>MAX(0,M20-M19)</f>
        <v/>
      </c>
      <c r="O20" s="129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RESUMO'!T29</f>
        <v/>
      </c>
      <c r="N21" s="130">
        <f>MAX(0,M21-M20)</f>
        <v/>
      </c>
      <c r="O21" s="129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RESUMO'!U29</f>
        <v/>
      </c>
      <c r="N22" s="130">
        <f>MAX(0,M22-M21)</f>
        <v/>
      </c>
      <c r="O22" s="129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RESUMO'!V29</f>
        <v/>
      </c>
      <c r="N23" s="130">
        <f>MAX(0,M23-M22)</f>
        <v/>
      </c>
      <c r="O23" s="129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60% em 10 pagamentos + 40% por medição direta.</t>
        </is>
      </c>
      <c r="M24" s="129">
        <f>'CP RESUMO'!W29</f>
        <v/>
      </c>
      <c r="N24" s="130">
        <f>MAX(0,M24-M23)</f>
        <v/>
      </c>
      <c r="O24" s="129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RESUMO'!X29</f>
        <v/>
      </c>
      <c r="N25" s="130">
        <f>MAX(0,M25-M24)</f>
        <v/>
      </c>
      <c r="O25" s="129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RESUMO'!Y29</f>
        <v/>
      </c>
      <c r="N26" s="130">
        <f>MAX(0,M26-M25)</f>
        <v/>
      </c>
      <c r="O26" s="129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505000</v>
      </c>
      <c r="M27" s="129">
        <f>'CP RESUMO'!Z29</f>
        <v/>
      </c>
      <c r="N27" s="130">
        <f>MAX(0,M27-M26)</f>
        <v/>
      </c>
      <c r="O27" s="129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505000</v>
      </c>
      <c r="M28" s="129">
        <f>'CP RESUMO'!AA29</f>
        <v/>
      </c>
      <c r="N28" s="130">
        <f>MAX(0,M28-M27)</f>
        <v/>
      </c>
      <c r="O28" s="129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505000</v>
      </c>
      <c r="M29" s="129">
        <f>'CP RESUMO'!AB29</f>
        <v/>
      </c>
      <c r="N29" s="130">
        <f>MAX(0,M29-M28)</f>
        <v/>
      </c>
      <c r="O29" s="129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982874.3</v>
      </c>
      <c r="M30" s="129">
        <f>'CP RESUMO'!AC29</f>
        <v/>
      </c>
      <c r="N30" s="130">
        <f>MAX(0,M30-M29)</f>
        <v/>
      </c>
      <c r="O30" s="129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1278889.16</v>
      </c>
      <c r="M31" s="129">
        <f>'CP RESUMO'!AD29</f>
        <v/>
      </c>
      <c r="N31" s="130">
        <f>MAX(0,M31-M30)</f>
        <v/>
      </c>
      <c r="O31" s="129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1278889.16</v>
      </c>
      <c r="M32" s="129">
        <f>'CP RESUMO'!AE29</f>
        <v/>
      </c>
      <c r="N32" s="130">
        <f>MAX(0,M32-M31)</f>
        <v/>
      </c>
      <c r="O32" s="129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303814.86</v>
      </c>
      <c r="M33" s="129">
        <f>'CP RESUMO'!AF29</f>
        <v/>
      </c>
      <c r="N33" s="130">
        <f>MAX(0,M33-M32)</f>
        <v/>
      </c>
      <c r="O33" s="129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7800</v>
      </c>
      <c r="M34" s="129">
        <f>'CP RESUMO'!AG29</f>
        <v/>
      </c>
      <c r="N34" s="130">
        <f>MAX(0,M34-M33)</f>
        <v/>
      </c>
      <c r="O34" s="129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7800</v>
      </c>
      <c r="M35" s="129">
        <f>'CP RESUMO'!AH29</f>
        <v/>
      </c>
      <c r="N35" s="130">
        <f>MAX(0,M35-M34)</f>
        <v/>
      </c>
      <c r="O35" s="129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451822.29</v>
      </c>
      <c r="M36" s="129">
        <f>'CP RESUMO'!AI29</f>
        <v/>
      </c>
      <c r="N36" s="130">
        <f>MAX(0,M36-M35)</f>
        <v/>
      </c>
      <c r="O36" s="129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629431.21</v>
      </c>
      <c r="M37" s="129">
        <f>'CP RESUMO'!AJ29</f>
        <v/>
      </c>
      <c r="N37" s="130">
        <f>MAX(0,M37-M36)</f>
        <v/>
      </c>
      <c r="O37" s="129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621631.21</v>
      </c>
      <c r="M38" s="129">
        <f>'CP RESUMO'!AK29</f>
        <v/>
      </c>
      <c r="N38" s="130">
        <f>MAX(0,M38-M37)</f>
        <v/>
      </c>
      <c r="O38" s="129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621631.21</v>
      </c>
      <c r="M39" s="129">
        <f>'CP RESUMO'!AL29</f>
        <v/>
      </c>
      <c r="N39" s="130">
        <f>MAX(0,M39-M38)</f>
        <v/>
      </c>
      <c r="O39" s="129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177608.92</v>
      </c>
      <c r="M40" s="129">
        <f>'CP RESUMO'!AM29</f>
        <v/>
      </c>
      <c r="N40" s="130">
        <f>MAX(0,M40-M39)</f>
        <v/>
      </c>
      <c r="O40" s="129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177608.92</v>
      </c>
      <c r="M41" s="129">
        <f>'CP RESUMO'!AN29</f>
        <v/>
      </c>
      <c r="N41" s="130">
        <f>MAX(0,M41-M40)</f>
        <v/>
      </c>
      <c r="O41" s="129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177608.92</v>
      </c>
      <c r="M42" s="129">
        <f>'CP RESUMO'!AO29</f>
        <v/>
      </c>
      <c r="N42" s="130">
        <f>MAX(0,M42-M41)</f>
        <v/>
      </c>
      <c r="O42" s="129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177608.92</v>
      </c>
      <c r="M43" s="129">
        <f>'CP RESUMO'!AP29</f>
        <v/>
      </c>
      <c r="N43" s="130">
        <f>MAX(0,M43-M42)</f>
        <v/>
      </c>
      <c r="O43" s="129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177608.92</v>
      </c>
      <c r="M44" s="129">
        <f>'CP RESUMO'!AQ29</f>
        <v/>
      </c>
      <c r="N44" s="130">
        <f>MAX(0,M44-M43)</f>
        <v/>
      </c>
      <c r="O44" s="129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177608.92</v>
      </c>
      <c r="M45" s="129">
        <f>'CP RESUMO'!AR29</f>
        <v/>
      </c>
      <c r="N45" s="130">
        <f>MAX(0,M45-M44)</f>
        <v/>
      </c>
      <c r="O45" s="129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177608.92</v>
      </c>
      <c r="M46" s="129">
        <f>'CP RESUMO'!AS29</f>
        <v/>
      </c>
      <c r="N46" s="130">
        <f>MAX(0,M46-M45)</f>
        <v/>
      </c>
      <c r="O46" s="129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RESUMO'!AT29</f>
        <v/>
      </c>
      <c r="N47" s="130">
        <f>MAX(0,M47-M46)</f>
        <v/>
      </c>
      <c r="O47" s="129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RESUMO'!AU29</f>
        <v/>
      </c>
      <c r="N48" s="130">
        <f>MAX(0,M48-M47)</f>
        <v/>
      </c>
      <c r="O48" s="129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RESUMO'!AV29</f>
        <v/>
      </c>
      <c r="N49" s="130">
        <f>MAX(0,M49-M48)</f>
        <v/>
      </c>
      <c r="O49" s="129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RESUMO'!AW29</f>
        <v/>
      </c>
      <c r="N50" s="130">
        <f>MAX(0,M50-M49)</f>
        <v/>
      </c>
      <c r="O50" s="129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RESUMO'!AX29</f>
        <v/>
      </c>
      <c r="N51" s="130">
        <f>MAX(0,M51-M50)</f>
        <v/>
      </c>
      <c r="O51" s="129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3975247.29</v>
      </c>
      <c r="M52" s="129">
        <f>'CP RESUMO'!AY29</f>
        <v/>
      </c>
      <c r="N52" s="130">
        <f>MAX(0,M52-M51)</f>
        <v/>
      </c>
      <c r="O52" s="129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RESUMO'!AZ29</f>
        <v/>
      </c>
      <c r="N53" s="130">
        <f>MAX(0,M53-M52)</f>
        <v/>
      </c>
      <c r="O53" s="129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RESUMO'!BA29</f>
        <v/>
      </c>
      <c r="N54" s="130">
        <f>MAX(0,M54-M53)</f>
        <v/>
      </c>
      <c r="O54" s="129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RESUMO'!BB29</f>
        <v/>
      </c>
      <c r="N55" s="130">
        <f>MAX(0,M55-M54)</f>
        <v/>
      </c>
      <c r="O55" s="129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RESUMO'!BC29</f>
        <v/>
      </c>
      <c r="N56" s="130">
        <f>MAX(0,M56-M55)</f>
        <v/>
      </c>
      <c r="O56" s="129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RESUMO'!BD29</f>
        <v/>
      </c>
      <c r="N57" s="130">
        <f>MAX(0,M57-M56)</f>
        <v/>
      </c>
      <c r="O57" s="129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RESUMO'!BE29</f>
        <v/>
      </c>
      <c r="N58" s="130">
        <f>MAX(0,M58-M57)</f>
        <v/>
      </c>
      <c r="O58" s="129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RESUMO'!BF29</f>
        <v/>
      </c>
      <c r="N59" s="130">
        <f>MAX(0,M59-M58)</f>
        <v/>
      </c>
      <c r="O59" s="129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RESUMO'!BG29</f>
        <v/>
      </c>
      <c r="N60" s="130">
        <f>MAX(0,M60-M59)</f>
        <v/>
      </c>
      <c r="O60" s="129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RESUMO'!BH29</f>
        <v/>
      </c>
      <c r="N61" s="130">
        <f>MAX(0,M61-M60)</f>
        <v/>
      </c>
      <c r="O61" s="129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RESUMO'!BI29</f>
        <v/>
      </c>
      <c r="N62" s="130">
        <f>MAX(0,M62-M61)</f>
        <v/>
      </c>
      <c r="O62" s="129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RESUMO'!BJ29</f>
        <v/>
      </c>
      <c r="N63" s="130">
        <f>MAX(0,M63-M62)</f>
        <v/>
      </c>
      <c r="O63" s="129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RESUMO'!BK29</f>
        <v/>
      </c>
      <c r="N64" s="130">
        <f>MAX(0,M64-M63)</f>
        <v/>
      </c>
      <c r="O64" s="129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RESUMO'!BL29</f>
        <v/>
      </c>
      <c r="N65" s="130">
        <f>MAX(0,M65-M64)</f>
        <v/>
      </c>
      <c r="O65" s="129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RESUMO'!BM29</f>
        <v/>
      </c>
      <c r="N66" s="130">
        <f>MAX(0,M66-M65)</f>
        <v/>
      </c>
      <c r="O66" s="129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RESUMO'!BN29</f>
        <v/>
      </c>
      <c r="N67" s="130">
        <f>MAX(0,M67-M66)</f>
        <v/>
      </c>
      <c r="O67" s="129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RESUMO'!BO29</f>
        <v/>
      </c>
      <c r="N68" s="130">
        <f>MAX(0,M68-M67)</f>
        <v/>
      </c>
      <c r="O68" s="129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RESUMO'!BP29</f>
        <v/>
      </c>
      <c r="N69" s="130">
        <f>MAX(0,M69-M68)</f>
        <v/>
      </c>
      <c r="O69" s="129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RESUMO'!BQ29</f>
        <v/>
      </c>
      <c r="N70" s="130">
        <f>MAX(0,M70-M69)</f>
        <v/>
      </c>
      <c r="O70" s="129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RESUMO'!BR29</f>
        <v/>
      </c>
      <c r="N71" s="130">
        <f>MAX(0,M71-M70)</f>
        <v/>
      </c>
      <c r="O71" s="129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RESUMO'!BS29</f>
        <v/>
      </c>
      <c r="N72" s="130">
        <f>MAX(0,M72-M71)</f>
        <v/>
      </c>
      <c r="O72" s="129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RESUMO'!BT29</f>
        <v/>
      </c>
      <c r="N73" s="130">
        <f>MAX(0,M73-M72)</f>
        <v/>
      </c>
      <c r="O73" s="129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RESUMO'!BU29</f>
        <v/>
      </c>
      <c r="N74" s="130">
        <f>MAX(0,M74-M73)</f>
        <v/>
      </c>
      <c r="O74" s="129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RESUMO'!BV29</f>
        <v/>
      </c>
      <c r="N75" s="130">
        <f>MAX(0,M75-M74)</f>
        <v/>
      </c>
      <c r="O75" s="129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RESUMO'!BW29</f>
        <v/>
      </c>
      <c r="N76" s="130">
        <f>MAX(0,M76-M75)</f>
        <v/>
      </c>
      <c r="O76" s="129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PL'!F36</f>
        <v/>
      </c>
      <c r="K5" s="62">
        <f>'VALOR POR PL'!G36</f>
        <v/>
      </c>
      <c r="M5" s="129">
        <f>'CP RESUMO'!D30</f>
        <v/>
      </c>
      <c r="N5" s="130" t="n">
        <v>0</v>
      </c>
      <c r="O5" s="129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RESUMO'!E30</f>
        <v/>
      </c>
      <c r="N6" s="130">
        <f>MAX(0,M6-M5)</f>
        <v/>
      </c>
      <c r="O6" s="129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PL'!L36</f>
        <v/>
      </c>
      <c r="M7" s="129">
        <f>'CP RESUMO'!F30</f>
        <v/>
      </c>
      <c r="N7" s="130">
        <f>MAX(0,M7-M6)</f>
        <v/>
      </c>
      <c r="O7" s="129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RESUMO'!G30</f>
        <v/>
      </c>
      <c r="N8" s="130">
        <f>MAX(0,M8-M7)</f>
        <v/>
      </c>
      <c r="O8" s="129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RESUMO'!H30</f>
        <v/>
      </c>
      <c r="N9" s="130">
        <f>MAX(0,M9-M8)</f>
        <v/>
      </c>
      <c r="O9" s="129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RESUMO'!I30</f>
        <v/>
      </c>
      <c r="N10" s="130">
        <f>MAX(0,M10-M9)</f>
        <v/>
      </c>
      <c r="O10" s="129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RESUMO'!J30</f>
        <v/>
      </c>
      <c r="N11" s="130">
        <f>MAX(0,M11-M10)</f>
        <v/>
      </c>
      <c r="O11" s="129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RESUMO'!K30</f>
        <v/>
      </c>
      <c r="N12" s="130">
        <f>MAX(0,M12-M11)</f>
        <v/>
      </c>
      <c r="O12" s="129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PL'!I36</f>
        <v/>
      </c>
      <c r="M13" s="129">
        <f>'CP RESUMO'!L30</f>
        <v/>
      </c>
      <c r="N13" s="130">
        <f>MAX(0,M13-M12)</f>
        <v/>
      </c>
      <c r="O13" s="129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29">
        <f>'CP RESUMO'!M30</f>
        <v/>
      </c>
      <c r="N14" s="130">
        <f>MAX(0,M14-M13)</f>
        <v/>
      </c>
      <c r="O14" s="129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RESUMO'!N30</f>
        <v/>
      </c>
      <c r="N15" s="130">
        <f>MAX(0,M15-M14)</f>
        <v/>
      </c>
      <c r="O15" s="129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RESUMO'!O30</f>
        <v/>
      </c>
      <c r="N16" s="130">
        <f>MAX(0,M16-M15)</f>
        <v/>
      </c>
      <c r="O16" s="129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RESUMO'!P30</f>
        <v/>
      </c>
      <c r="N17" s="130">
        <f>MAX(0,M17-M16)</f>
        <v/>
      </c>
      <c r="O17" s="129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RESUMO'!Q30</f>
        <v/>
      </c>
      <c r="N18" s="130">
        <f>MAX(0,M18-M17)</f>
        <v/>
      </c>
      <c r="O18" s="129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RESUMO'!R30</f>
        <v/>
      </c>
      <c r="N19" s="130">
        <f>MAX(0,M19-M18)</f>
        <v/>
      </c>
      <c r="O19" s="129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RESUMO'!S30</f>
        <v/>
      </c>
      <c r="N20" s="130">
        <f>MAX(0,M20-M19)</f>
        <v/>
      </c>
      <c r="O20" s="129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RESUMO'!T30</f>
        <v/>
      </c>
      <c r="N21" s="130">
        <f>MAX(0,M21-M20)</f>
        <v/>
      </c>
      <c r="O21" s="129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RESUMO'!U30</f>
        <v/>
      </c>
      <c r="N22" s="130">
        <f>MAX(0,M22-M21)</f>
        <v/>
      </c>
      <c r="O22" s="129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RESUMO'!V30</f>
        <v/>
      </c>
      <c r="N23" s="130">
        <f>MAX(0,M23-M22)</f>
        <v/>
      </c>
      <c r="O23" s="129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RESUMO'!W30</f>
        <v/>
      </c>
      <c r="N24" s="130">
        <f>MAX(0,M24-M23)</f>
        <v/>
      </c>
      <c r="O24" s="129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RESUMO'!X30</f>
        <v/>
      </c>
      <c r="N25" s="130">
        <f>MAX(0,M25-M24)</f>
        <v/>
      </c>
      <c r="O25" s="129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RESUMO'!Y30</f>
        <v/>
      </c>
      <c r="N26" s="130">
        <f>MAX(0,M26-M25)</f>
        <v/>
      </c>
      <c r="O26" s="129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RESUMO'!Z30</f>
        <v/>
      </c>
      <c r="N27" s="130">
        <f>MAX(0,M27-M26)</f>
        <v/>
      </c>
      <c r="O27" s="129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RESUMO'!AA30</f>
        <v/>
      </c>
      <c r="N28" s="130">
        <f>MAX(0,M28-M27)</f>
        <v/>
      </c>
      <c r="O28" s="129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RESUMO'!AB30</f>
        <v/>
      </c>
      <c r="N29" s="130">
        <f>MAX(0,M29-M28)</f>
        <v/>
      </c>
      <c r="O29" s="129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RESUMO'!AC30</f>
        <v/>
      </c>
      <c r="N30" s="130">
        <f>MAX(0,M30-M29)</f>
        <v/>
      </c>
      <c r="O30" s="129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RESUMO'!AD30</f>
        <v/>
      </c>
      <c r="N31" s="130">
        <f>MAX(0,M31-M30)</f>
        <v/>
      </c>
      <c r="O31" s="129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RESUMO'!AE30</f>
        <v/>
      </c>
      <c r="N32" s="130">
        <f>MAX(0,M32-M31)</f>
        <v/>
      </c>
      <c r="O32" s="129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RESUMO'!AF30</f>
        <v/>
      </c>
      <c r="N33" s="130">
        <f>MAX(0,M33-M32)</f>
        <v/>
      </c>
      <c r="O33" s="129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RESUMO'!AG30</f>
        <v/>
      </c>
      <c r="N34" s="130">
        <f>MAX(0,M34-M33)</f>
        <v/>
      </c>
      <c r="O34" s="129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RESUMO'!AH30</f>
        <v/>
      </c>
      <c r="N35" s="130">
        <f>MAX(0,M35-M34)</f>
        <v/>
      </c>
      <c r="O35" s="129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14464.15</v>
      </c>
      <c r="M36" s="129">
        <f>'CP RESUMO'!AI30</f>
        <v/>
      </c>
      <c r="N36" s="130">
        <f>MAX(0,M36-M35)</f>
        <v/>
      </c>
      <c r="O36" s="129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9187.33</v>
      </c>
      <c r="M37" s="129">
        <f>'CP RESUMO'!AJ30</f>
        <v/>
      </c>
      <c r="N37" s="130">
        <f>MAX(0,M37-M36)</f>
        <v/>
      </c>
      <c r="O37" s="129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15783.36</v>
      </c>
      <c r="M38" s="129">
        <f>'CP RESUMO'!AK30</f>
        <v/>
      </c>
      <c r="N38" s="130">
        <f>MAX(0,M38-M37)</f>
        <v/>
      </c>
      <c r="O38" s="129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7915.24</v>
      </c>
      <c r="M39" s="129">
        <f>'CP RESUMO'!AL30</f>
        <v/>
      </c>
      <c r="N39" s="130">
        <f>MAX(0,M39-M38)</f>
        <v/>
      </c>
      <c r="O39" s="129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14181.47</v>
      </c>
      <c r="M40" s="129">
        <f>'CP RESUMO'!AM30</f>
        <v/>
      </c>
      <c r="N40" s="130">
        <f>MAX(0,M40-M39)</f>
        <v/>
      </c>
      <c r="O40" s="129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64499.76</v>
      </c>
      <c r="M41" s="129">
        <f>'CP RESUMO'!AN30</f>
        <v/>
      </c>
      <c r="N41" s="130">
        <f>MAX(0,M41-M40)</f>
        <v/>
      </c>
      <c r="O41" s="129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85465.72</v>
      </c>
      <c r="M42" s="129">
        <f>'CP RESUMO'!AO30</f>
        <v/>
      </c>
      <c r="N42" s="130">
        <f>MAX(0,M42-M41)</f>
        <v/>
      </c>
      <c r="O42" s="129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131355.25</v>
      </c>
      <c r="M43" s="129">
        <f>'CP RESUMO'!AP30</f>
        <v/>
      </c>
      <c r="N43" s="130">
        <f>MAX(0,M43-M42)</f>
        <v/>
      </c>
      <c r="O43" s="129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24970.69</v>
      </c>
      <c r="M44" s="129">
        <f>'CP RESUMO'!AQ30</f>
        <v/>
      </c>
      <c r="N44" s="130">
        <f>MAX(0,M44-M43)</f>
        <v/>
      </c>
      <c r="O44" s="129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39434.85</v>
      </c>
      <c r="M45" s="129">
        <f>'CP RESUMO'!AR30</f>
        <v/>
      </c>
      <c r="N45" s="130">
        <f>MAX(0,M45-M44)</f>
        <v/>
      </c>
      <c r="O45" s="129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24970.69</v>
      </c>
      <c r="M46" s="129">
        <f>'CP RESUMO'!AS30</f>
        <v/>
      </c>
      <c r="N46" s="130">
        <f>MAX(0,M46-M45)</f>
        <v/>
      </c>
      <c r="O46" s="129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28221.59</v>
      </c>
      <c r="M47" s="129">
        <f>'CP RESUMO'!AT30</f>
        <v/>
      </c>
      <c r="N47" s="130">
        <f>MAX(0,M47-M46)</f>
        <v/>
      </c>
      <c r="O47" s="129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10694.99</v>
      </c>
      <c r="M48" s="129">
        <f>'CP RESUMO'!AU30</f>
        <v/>
      </c>
      <c r="N48" s="130">
        <f>MAX(0,M48-M47)</f>
        <v/>
      </c>
      <c r="O48" s="129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RESUMO'!AV30</f>
        <v/>
      </c>
      <c r="N49" s="130">
        <f>MAX(0,M49-M48)</f>
        <v/>
      </c>
      <c r="O49" s="129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RESUMO'!AW30</f>
        <v/>
      </c>
      <c r="N50" s="130">
        <f>MAX(0,M50-M49)</f>
        <v/>
      </c>
      <c r="O50" s="129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RESUMO'!AX30</f>
        <v/>
      </c>
      <c r="N51" s="130">
        <f>MAX(0,M51-M50)</f>
        <v/>
      </c>
      <c r="O51" s="129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RESUMO'!AY30</f>
        <v/>
      </c>
      <c r="N52" s="130">
        <f>MAX(0,M52-M51)</f>
        <v/>
      </c>
      <c r="O52" s="129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RESUMO'!AZ30</f>
        <v/>
      </c>
      <c r="N53" s="130">
        <f>MAX(0,M53-M52)</f>
        <v/>
      </c>
      <c r="O53" s="129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RESUMO'!BA30</f>
        <v/>
      </c>
      <c r="N54" s="130">
        <f>MAX(0,M54-M53)</f>
        <v/>
      </c>
      <c r="O54" s="129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RESUMO'!BB30</f>
        <v/>
      </c>
      <c r="N55" s="130">
        <f>MAX(0,M55-M54)</f>
        <v/>
      </c>
      <c r="O55" s="129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RESUMO'!BC30</f>
        <v/>
      </c>
      <c r="N56" s="130">
        <f>MAX(0,M56-M55)</f>
        <v/>
      </c>
      <c r="O56" s="129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RESUMO'!BD30</f>
        <v/>
      </c>
      <c r="N57" s="130">
        <f>MAX(0,M57-M56)</f>
        <v/>
      </c>
      <c r="O57" s="129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RESUMO'!BE30</f>
        <v/>
      </c>
      <c r="N58" s="130">
        <f>MAX(0,M58-M57)</f>
        <v/>
      </c>
      <c r="O58" s="129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RESUMO'!BF30</f>
        <v/>
      </c>
      <c r="N59" s="130">
        <f>MAX(0,M59-M58)</f>
        <v/>
      </c>
      <c r="O59" s="129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RESUMO'!BG30</f>
        <v/>
      </c>
      <c r="N60" s="130">
        <f>MAX(0,M60-M59)</f>
        <v/>
      </c>
      <c r="O60" s="129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RESUMO'!BH30</f>
        <v/>
      </c>
      <c r="N61" s="130">
        <f>MAX(0,M61-M60)</f>
        <v/>
      </c>
      <c r="O61" s="129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RESUMO'!BI30</f>
        <v/>
      </c>
      <c r="N62" s="130">
        <f>MAX(0,M62-M61)</f>
        <v/>
      </c>
      <c r="O62" s="129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RESUMO'!BJ30</f>
        <v/>
      </c>
      <c r="N63" s="130">
        <f>MAX(0,M63-M62)</f>
        <v/>
      </c>
      <c r="O63" s="129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RESUMO'!BK30</f>
        <v/>
      </c>
      <c r="N64" s="130">
        <f>MAX(0,M64-M63)</f>
        <v/>
      </c>
      <c r="O64" s="129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RESUMO'!BL30</f>
        <v/>
      </c>
      <c r="N65" s="130">
        <f>MAX(0,M65-M64)</f>
        <v/>
      </c>
      <c r="O65" s="129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RESUMO'!BM30</f>
        <v/>
      </c>
      <c r="N66" s="130">
        <f>MAX(0,M66-M65)</f>
        <v/>
      </c>
      <c r="O66" s="129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RESUMO'!BN30</f>
        <v/>
      </c>
      <c r="N67" s="130">
        <f>MAX(0,M67-M66)</f>
        <v/>
      </c>
      <c r="O67" s="129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RESUMO'!BO30</f>
        <v/>
      </c>
      <c r="N68" s="130">
        <f>MAX(0,M68-M67)</f>
        <v/>
      </c>
      <c r="O68" s="129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RESUMO'!BP30</f>
        <v/>
      </c>
      <c r="N69" s="130">
        <f>MAX(0,M69-M68)</f>
        <v/>
      </c>
      <c r="O69" s="129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RESUMO'!BQ30</f>
        <v/>
      </c>
      <c r="N70" s="130">
        <f>MAX(0,M70-M69)</f>
        <v/>
      </c>
      <c r="O70" s="129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RESUMO'!BR30</f>
        <v/>
      </c>
      <c r="N71" s="130">
        <f>MAX(0,M71-M70)</f>
        <v/>
      </c>
      <c r="O71" s="129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RESUMO'!BS30</f>
        <v/>
      </c>
      <c r="N72" s="130">
        <f>MAX(0,M72-M71)</f>
        <v/>
      </c>
      <c r="O72" s="129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RESUMO'!BT30</f>
        <v/>
      </c>
      <c r="N73" s="130">
        <f>MAX(0,M73-M72)</f>
        <v/>
      </c>
      <c r="O73" s="129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RESUMO'!BU30</f>
        <v/>
      </c>
      <c r="N74" s="130">
        <f>MAX(0,M74-M73)</f>
        <v/>
      </c>
      <c r="O74" s="129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RESUMO'!BV30</f>
        <v/>
      </c>
      <c r="N75" s="130">
        <f>MAX(0,M75-M74)</f>
        <v/>
      </c>
      <c r="O75" s="129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RESUMO'!BW30</f>
        <v/>
      </c>
      <c r="N76" s="130">
        <f>MAX(0,M76-M75)</f>
        <v/>
      </c>
      <c r="O76" s="129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PL'!F37</f>
        <v/>
      </c>
      <c r="K5" s="62">
        <f>'VALOR POR PL'!G37</f>
        <v/>
      </c>
      <c r="M5" s="129">
        <f>'CP RESUMO'!D31</f>
        <v/>
      </c>
      <c r="N5" s="130" t="n">
        <v>0</v>
      </c>
      <c r="O5" s="129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RESUMO'!E31</f>
        <v/>
      </c>
      <c r="N6" s="130">
        <f>MAX(0,M6-M5)</f>
        <v/>
      </c>
      <c r="O6" s="129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PL'!L37</f>
        <v/>
      </c>
      <c r="M7" s="129">
        <f>'CP RESUMO'!F31</f>
        <v/>
      </c>
      <c r="N7" s="130">
        <f>MAX(0,M7-M6)</f>
        <v/>
      </c>
      <c r="O7" s="129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RESUMO'!G31</f>
        <v/>
      </c>
      <c r="N8" s="130">
        <f>MAX(0,M8-M7)</f>
        <v/>
      </c>
      <c r="O8" s="129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RESUMO'!H31</f>
        <v/>
      </c>
      <c r="N9" s="130">
        <f>MAX(0,M9-M8)</f>
        <v/>
      </c>
      <c r="O9" s="129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RESUMO'!I31</f>
        <v/>
      </c>
      <c r="N10" s="130">
        <f>MAX(0,M10-M9)</f>
        <v/>
      </c>
      <c r="O10" s="129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RESUMO'!J31</f>
        <v/>
      </c>
      <c r="N11" s="130">
        <f>MAX(0,M11-M10)</f>
        <v/>
      </c>
      <c r="O11" s="129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RESUMO'!K31</f>
        <v/>
      </c>
      <c r="N12" s="130">
        <f>MAX(0,M12-M11)</f>
        <v/>
      </c>
      <c r="O12" s="129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PL'!I37</f>
        <v/>
      </c>
      <c r="M13" s="129">
        <f>'CP RESUMO'!L31</f>
        <v/>
      </c>
      <c r="N13" s="130">
        <f>MAX(0,M13-M12)</f>
        <v/>
      </c>
      <c r="O13" s="129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29">
        <f>'CP RESUMO'!M31</f>
        <v/>
      </c>
      <c r="N14" s="130">
        <f>MAX(0,M14-M13)</f>
        <v/>
      </c>
      <c r="O14" s="129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RESUMO'!N31</f>
        <v/>
      </c>
      <c r="N15" s="130">
        <f>MAX(0,M15-M14)</f>
        <v/>
      </c>
      <c r="O15" s="129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RESUMO'!O31</f>
        <v/>
      </c>
      <c r="N16" s="130">
        <f>MAX(0,M16-M15)</f>
        <v/>
      </c>
      <c r="O16" s="129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RESUMO'!P31</f>
        <v/>
      </c>
      <c r="N17" s="130">
        <f>MAX(0,M17-M16)</f>
        <v/>
      </c>
      <c r="O17" s="129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RESUMO'!Q31</f>
        <v/>
      </c>
      <c r="N18" s="130">
        <f>MAX(0,M18-M17)</f>
        <v/>
      </c>
      <c r="O18" s="129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RESUMO'!R31</f>
        <v/>
      </c>
      <c r="N19" s="130">
        <f>MAX(0,M19-M18)</f>
        <v/>
      </c>
      <c r="O19" s="129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RESUMO'!S31</f>
        <v/>
      </c>
      <c r="N20" s="130">
        <f>MAX(0,M20-M19)</f>
        <v/>
      </c>
      <c r="O20" s="129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RESUMO'!T31</f>
        <v/>
      </c>
      <c r="N21" s="130">
        <f>MAX(0,M21-M20)</f>
        <v/>
      </c>
      <c r="O21" s="129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RESUMO'!U31</f>
        <v/>
      </c>
      <c r="N22" s="130">
        <f>MAX(0,M22-M21)</f>
        <v/>
      </c>
      <c r="O22" s="129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RESUMO'!V31</f>
        <v/>
      </c>
      <c r="N23" s="130">
        <f>MAX(0,M23-M22)</f>
        <v/>
      </c>
      <c r="O23" s="129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RESUMO'!W31</f>
        <v/>
      </c>
      <c r="N24" s="130">
        <f>MAX(0,M24-M23)</f>
        <v/>
      </c>
      <c r="O24" s="129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RESUMO'!X31</f>
        <v/>
      </c>
      <c r="N25" s="130">
        <f>MAX(0,M25-M24)</f>
        <v/>
      </c>
      <c r="O25" s="129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RESUMO'!Y31</f>
        <v/>
      </c>
      <c r="N26" s="130">
        <f>MAX(0,M26-M25)</f>
        <v/>
      </c>
      <c r="O26" s="129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RESUMO'!Z31</f>
        <v/>
      </c>
      <c r="N27" s="130">
        <f>MAX(0,M27-M26)</f>
        <v/>
      </c>
      <c r="O27" s="129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RESUMO'!AA31</f>
        <v/>
      </c>
      <c r="N28" s="130">
        <f>MAX(0,M28-M27)</f>
        <v/>
      </c>
      <c r="O28" s="129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RESUMO'!AB31</f>
        <v/>
      </c>
      <c r="N29" s="130">
        <f>MAX(0,M29-M28)</f>
        <v/>
      </c>
      <c r="O29" s="129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RESUMO'!AC31</f>
        <v/>
      </c>
      <c r="N30" s="130">
        <f>MAX(0,M30-M29)</f>
        <v/>
      </c>
      <c r="O30" s="129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RESUMO'!AD31</f>
        <v/>
      </c>
      <c r="N31" s="130">
        <f>MAX(0,M31-M30)</f>
        <v/>
      </c>
      <c r="O31" s="129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RESUMO'!AE31</f>
        <v/>
      </c>
      <c r="N32" s="130">
        <f>MAX(0,M32-M31)</f>
        <v/>
      </c>
      <c r="O32" s="129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RESUMO'!AF31</f>
        <v/>
      </c>
      <c r="N33" s="130">
        <f>MAX(0,M33-M32)</f>
        <v/>
      </c>
      <c r="O33" s="129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RESUMO'!AG31</f>
        <v/>
      </c>
      <c r="N34" s="130">
        <f>MAX(0,M34-M33)</f>
        <v/>
      </c>
      <c r="O34" s="129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RESUMO'!AH31</f>
        <v/>
      </c>
      <c r="N35" s="130">
        <f>MAX(0,M35-M34)</f>
        <v/>
      </c>
      <c r="O35" s="129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RESUMO'!AI31</f>
        <v/>
      </c>
      <c r="N36" s="130">
        <f>MAX(0,M36-M35)</f>
        <v/>
      </c>
      <c r="O36" s="129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RESUMO'!AJ31</f>
        <v/>
      </c>
      <c r="N37" s="130">
        <f>MAX(0,M37-M36)</f>
        <v/>
      </c>
      <c r="O37" s="129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RESUMO'!AK31</f>
        <v/>
      </c>
      <c r="N38" s="130">
        <f>MAX(0,M38-M37)</f>
        <v/>
      </c>
      <c r="O38" s="129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RESUMO'!AL31</f>
        <v/>
      </c>
      <c r="N39" s="130">
        <f>MAX(0,M39-M38)</f>
        <v/>
      </c>
      <c r="O39" s="129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RESUMO'!AM31</f>
        <v/>
      </c>
      <c r="N40" s="130">
        <f>MAX(0,M40-M39)</f>
        <v/>
      </c>
      <c r="O40" s="129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RESUMO'!AN31</f>
        <v/>
      </c>
      <c r="N41" s="130">
        <f>MAX(0,M41-M40)</f>
        <v/>
      </c>
      <c r="O41" s="129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RESUMO'!AO31</f>
        <v/>
      </c>
      <c r="N42" s="130">
        <f>MAX(0,M42-M41)</f>
        <v/>
      </c>
      <c r="O42" s="129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288141.96</v>
      </c>
      <c r="M43" s="129">
        <f>'CP RESUMO'!AP31</f>
        <v/>
      </c>
      <c r="N43" s="130">
        <f>MAX(0,M43-M42)</f>
        <v/>
      </c>
      <c r="O43" s="129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288141.96</v>
      </c>
      <c r="M44" s="129">
        <f>'CP RESUMO'!AQ31</f>
        <v/>
      </c>
      <c r="N44" s="130">
        <f>MAX(0,M44-M43)</f>
        <v/>
      </c>
      <c r="O44" s="129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288141.96</v>
      </c>
      <c r="M45" s="129">
        <f>'CP RESUMO'!AR31</f>
        <v/>
      </c>
      <c r="N45" s="130">
        <f>MAX(0,M45-M44)</f>
        <v/>
      </c>
      <c r="O45" s="129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288141.96</v>
      </c>
      <c r="M46" s="129">
        <f>'CP RESUMO'!AS31</f>
        <v/>
      </c>
      <c r="N46" s="130">
        <f>MAX(0,M46-M45)</f>
        <v/>
      </c>
      <c r="O46" s="129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288141.96</v>
      </c>
      <c r="M47" s="129">
        <f>'CP RESUMO'!AT31</f>
        <v/>
      </c>
      <c r="N47" s="130">
        <f>MAX(0,M47-M46)</f>
        <v/>
      </c>
      <c r="O47" s="129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288141.96</v>
      </c>
      <c r="M48" s="129">
        <f>'CP RESUMO'!AU31</f>
        <v/>
      </c>
      <c r="N48" s="130">
        <f>MAX(0,M48-M47)</f>
        <v/>
      </c>
      <c r="O48" s="129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RESUMO'!AV31</f>
        <v/>
      </c>
      <c r="N49" s="130">
        <f>MAX(0,M49-M48)</f>
        <v/>
      </c>
      <c r="O49" s="129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RESUMO'!AW31</f>
        <v/>
      </c>
      <c r="N50" s="130">
        <f>MAX(0,M50-M49)</f>
        <v/>
      </c>
      <c r="O50" s="129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RESUMO'!AX31</f>
        <v/>
      </c>
      <c r="N51" s="130">
        <f>MAX(0,M51-M50)</f>
        <v/>
      </c>
      <c r="O51" s="129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RESUMO'!AY31</f>
        <v/>
      </c>
      <c r="N52" s="130">
        <f>MAX(0,M52-M51)</f>
        <v/>
      </c>
      <c r="O52" s="129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RESUMO'!AZ31</f>
        <v/>
      </c>
      <c r="N53" s="130">
        <f>MAX(0,M53-M52)</f>
        <v/>
      </c>
      <c r="O53" s="129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RESUMO'!BA31</f>
        <v/>
      </c>
      <c r="N54" s="130">
        <f>MAX(0,M54-M53)</f>
        <v/>
      </c>
      <c r="O54" s="129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RESUMO'!BB31</f>
        <v/>
      </c>
      <c r="N55" s="130">
        <f>MAX(0,M55-M54)</f>
        <v/>
      </c>
      <c r="O55" s="129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RESUMO'!BC31</f>
        <v/>
      </c>
      <c r="N56" s="130">
        <f>MAX(0,M56-M55)</f>
        <v/>
      </c>
      <c r="O56" s="129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RESUMO'!BD31</f>
        <v/>
      </c>
      <c r="N57" s="130">
        <f>MAX(0,M57-M56)</f>
        <v/>
      </c>
      <c r="O57" s="129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RESUMO'!BE31</f>
        <v/>
      </c>
      <c r="N58" s="130">
        <f>MAX(0,M58-M57)</f>
        <v/>
      </c>
      <c r="O58" s="129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RESUMO'!BF31</f>
        <v/>
      </c>
      <c r="N59" s="130">
        <f>MAX(0,M59-M58)</f>
        <v/>
      </c>
      <c r="O59" s="129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RESUMO'!BG31</f>
        <v/>
      </c>
      <c r="N60" s="130">
        <f>MAX(0,M60-M59)</f>
        <v/>
      </c>
      <c r="O60" s="129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RESUMO'!BH31</f>
        <v/>
      </c>
      <c r="N61" s="130">
        <f>MAX(0,M61-M60)</f>
        <v/>
      </c>
      <c r="O61" s="129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RESUMO'!BI31</f>
        <v/>
      </c>
      <c r="N62" s="130">
        <f>MAX(0,M62-M61)</f>
        <v/>
      </c>
      <c r="O62" s="129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RESUMO'!BJ31</f>
        <v/>
      </c>
      <c r="N63" s="130">
        <f>MAX(0,M63-M62)</f>
        <v/>
      </c>
      <c r="O63" s="129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RESUMO'!BK31</f>
        <v/>
      </c>
      <c r="N64" s="130">
        <f>MAX(0,M64-M63)</f>
        <v/>
      </c>
      <c r="O64" s="129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RESUMO'!BL31</f>
        <v/>
      </c>
      <c r="N65" s="130">
        <f>MAX(0,M65-M64)</f>
        <v/>
      </c>
      <c r="O65" s="129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RESUMO'!BM31</f>
        <v/>
      </c>
      <c r="N66" s="130">
        <f>MAX(0,M66-M65)</f>
        <v/>
      </c>
      <c r="O66" s="129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RESUMO'!BN31</f>
        <v/>
      </c>
      <c r="N67" s="130">
        <f>MAX(0,M67-M66)</f>
        <v/>
      </c>
      <c r="O67" s="129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RESUMO'!BO31</f>
        <v/>
      </c>
      <c r="N68" s="130">
        <f>MAX(0,M68-M67)</f>
        <v/>
      </c>
      <c r="O68" s="129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RESUMO'!BP31</f>
        <v/>
      </c>
      <c r="N69" s="130">
        <f>MAX(0,M69-M68)</f>
        <v/>
      </c>
      <c r="O69" s="129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RESUMO'!BQ31</f>
        <v/>
      </c>
      <c r="N70" s="130">
        <f>MAX(0,M70-M69)</f>
        <v/>
      </c>
      <c r="O70" s="129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RESUMO'!BR31</f>
        <v/>
      </c>
      <c r="N71" s="130">
        <f>MAX(0,M71-M70)</f>
        <v/>
      </c>
      <c r="O71" s="129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RESUMO'!BS31</f>
        <v/>
      </c>
      <c r="N72" s="130">
        <f>MAX(0,M72-M71)</f>
        <v/>
      </c>
      <c r="O72" s="129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RESUMO'!BT31</f>
        <v/>
      </c>
      <c r="N73" s="130">
        <f>MAX(0,M73-M72)</f>
        <v/>
      </c>
      <c r="O73" s="129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RESUMO'!BU31</f>
        <v/>
      </c>
      <c r="N74" s="130">
        <f>MAX(0,M74-M73)</f>
        <v/>
      </c>
      <c r="O74" s="129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RESUMO'!BV31</f>
        <v/>
      </c>
      <c r="N75" s="130">
        <f>MAX(0,M75-M74)</f>
        <v/>
      </c>
      <c r="O75" s="129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RESUMO'!BW31</f>
        <v/>
      </c>
      <c r="N76" s="130">
        <f>MAX(0,M76-M75)</f>
        <v/>
      </c>
      <c r="O76" s="129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PL'!F38</f>
        <v/>
      </c>
      <c r="K5" s="62">
        <f>'VALOR POR PL'!G38</f>
        <v/>
      </c>
      <c r="M5" s="129">
        <f>'CP RESUMO'!D32</f>
        <v/>
      </c>
      <c r="N5" s="130" t="n">
        <v>0</v>
      </c>
      <c r="O5" s="129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RESUMO'!E32</f>
        <v/>
      </c>
      <c r="N6" s="130">
        <f>MAX(0,M6-M5)</f>
        <v/>
      </c>
      <c r="O6" s="129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PL'!L38</f>
        <v/>
      </c>
      <c r="M7" s="129">
        <f>'CP RESUMO'!F32</f>
        <v/>
      </c>
      <c r="N7" s="130">
        <f>MAX(0,M7-M6)</f>
        <v/>
      </c>
      <c r="O7" s="129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RESUMO'!G32</f>
        <v/>
      </c>
      <c r="N8" s="130">
        <f>MAX(0,M8-M7)</f>
        <v/>
      </c>
      <c r="O8" s="129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RESUMO'!H32</f>
        <v/>
      </c>
      <c r="N9" s="130">
        <f>MAX(0,M9-M8)</f>
        <v/>
      </c>
      <c r="O9" s="129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RESUMO'!I32</f>
        <v/>
      </c>
      <c r="N10" s="130">
        <f>MAX(0,M10-M9)</f>
        <v/>
      </c>
      <c r="O10" s="129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RESUMO'!J32</f>
        <v/>
      </c>
      <c r="N11" s="130">
        <f>MAX(0,M11-M10)</f>
        <v/>
      </c>
      <c r="O11" s="129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RESUMO'!K32</f>
        <v/>
      </c>
      <c r="N12" s="130">
        <f>MAX(0,M12-M11)</f>
        <v/>
      </c>
      <c r="O12" s="129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PL'!I38</f>
        <v/>
      </c>
      <c r="M13" s="129">
        <f>'CP RESUMO'!L32</f>
        <v/>
      </c>
      <c r="N13" s="130">
        <f>MAX(0,M13-M12)</f>
        <v/>
      </c>
      <c r="O13" s="129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29">
        <f>'CP RESUMO'!M32</f>
        <v/>
      </c>
      <c r="N14" s="130">
        <f>MAX(0,M14-M13)</f>
        <v/>
      </c>
      <c r="O14" s="129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RESUMO'!N32</f>
        <v/>
      </c>
      <c r="N15" s="130">
        <f>MAX(0,M15-M14)</f>
        <v/>
      </c>
      <c r="O15" s="129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RESUMO'!O32</f>
        <v/>
      </c>
      <c r="N16" s="130">
        <f>MAX(0,M16-M15)</f>
        <v/>
      </c>
      <c r="O16" s="129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RESUMO'!P32</f>
        <v/>
      </c>
      <c r="N17" s="130">
        <f>MAX(0,M17-M16)</f>
        <v/>
      </c>
      <c r="O17" s="129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RESUMO'!Q32</f>
        <v/>
      </c>
      <c r="N18" s="130">
        <f>MAX(0,M18-M17)</f>
        <v/>
      </c>
      <c r="O18" s="129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RESUMO'!R32</f>
        <v/>
      </c>
      <c r="N19" s="130">
        <f>MAX(0,M19-M18)</f>
        <v/>
      </c>
      <c r="O19" s="129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RESUMO'!S32</f>
        <v/>
      </c>
      <c r="N20" s="130">
        <f>MAX(0,M20-M19)</f>
        <v/>
      </c>
      <c r="O20" s="129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RESUMO'!T32</f>
        <v/>
      </c>
      <c r="N21" s="130">
        <f>MAX(0,M21-M20)</f>
        <v/>
      </c>
      <c r="O21" s="129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RESUMO'!U32</f>
        <v/>
      </c>
      <c r="N22" s="130">
        <f>MAX(0,M22-M21)</f>
        <v/>
      </c>
      <c r="O22" s="129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RESUMO'!V32</f>
        <v/>
      </c>
      <c r="N23" s="130">
        <f>MAX(0,M23-M22)</f>
        <v/>
      </c>
      <c r="O23" s="129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No original, REV. PISOS e REV. PAREDE liam a mesma linha do ERP (R$ 380.967 contado duas vezes). Corrigido: o ERP tem esse valor só em PAREDES.</t>
        </is>
      </c>
      <c r="M24" s="129">
        <f>'CP RESUMO'!W32</f>
        <v/>
      </c>
      <c r="N24" s="130">
        <f>MAX(0,M24-M23)</f>
        <v/>
      </c>
      <c r="O24" s="129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RESUMO'!X32</f>
        <v/>
      </c>
      <c r="N25" s="130">
        <f>MAX(0,M25-M24)</f>
        <v/>
      </c>
      <c r="O25" s="129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RESUMO'!Y32</f>
        <v/>
      </c>
      <c r="N26" s="130">
        <f>MAX(0,M26-M25)</f>
        <v/>
      </c>
      <c r="O26" s="129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3226.59</v>
      </c>
      <c r="M27" s="129">
        <f>'CP RESUMO'!Z32</f>
        <v/>
      </c>
      <c r="N27" s="130">
        <f>MAX(0,M27-M26)</f>
        <v/>
      </c>
      <c r="O27" s="129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28746.02</v>
      </c>
      <c r="M28" s="129">
        <f>'CP RESUMO'!AA32</f>
        <v/>
      </c>
      <c r="N28" s="130">
        <f>MAX(0,M28-M27)</f>
        <v/>
      </c>
      <c r="O28" s="129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80469.3</v>
      </c>
      <c r="M29" s="129">
        <f>'CP RESUMO'!AB32</f>
        <v/>
      </c>
      <c r="N29" s="130">
        <f>MAX(0,M29-M28)</f>
        <v/>
      </c>
      <c r="O29" s="129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63749.67</v>
      </c>
      <c r="M30" s="129">
        <f>'CP RESUMO'!AC32</f>
        <v/>
      </c>
      <c r="N30" s="130">
        <f>MAX(0,M30-M29)</f>
        <v/>
      </c>
      <c r="O30" s="129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28257.14</v>
      </c>
      <c r="M31" s="129">
        <f>'CP RESUMO'!AD32</f>
        <v/>
      </c>
      <c r="N31" s="130">
        <f>MAX(0,M31-M30)</f>
        <v/>
      </c>
      <c r="O31" s="129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31483.73</v>
      </c>
      <c r="M32" s="129">
        <f>'CP RESUMO'!AE32</f>
        <v/>
      </c>
      <c r="N32" s="130">
        <f>MAX(0,M32-M31)</f>
        <v/>
      </c>
      <c r="O32" s="129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74113.88</v>
      </c>
      <c r="M33" s="129">
        <f>'CP RESUMO'!AF32</f>
        <v/>
      </c>
      <c r="N33" s="130">
        <f>MAX(0,M33-M32)</f>
        <v/>
      </c>
      <c r="O33" s="129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108335.33</v>
      </c>
      <c r="M34" s="129">
        <f>'CP RESUMO'!AG32</f>
        <v/>
      </c>
      <c r="N34" s="130">
        <f>MAX(0,M34-M33)</f>
        <v/>
      </c>
      <c r="O34" s="129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99828.86</v>
      </c>
      <c r="M35" s="129">
        <f>'CP RESUMO'!AH32</f>
        <v/>
      </c>
      <c r="N35" s="130">
        <f>MAX(0,M35-M34)</f>
        <v/>
      </c>
      <c r="O35" s="129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99828.86</v>
      </c>
      <c r="M36" s="129">
        <f>'CP RESUMO'!AI32</f>
        <v/>
      </c>
      <c r="N36" s="130">
        <f>MAX(0,M36-M35)</f>
        <v/>
      </c>
      <c r="O36" s="129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43216.8</v>
      </c>
      <c r="M37" s="129">
        <f>'CP RESUMO'!AJ32</f>
        <v/>
      </c>
      <c r="N37" s="130">
        <f>MAX(0,M37-M36)</f>
        <v/>
      </c>
      <c r="O37" s="129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96504.49000000001</v>
      </c>
      <c r="M38" s="129">
        <f>'CP RESUMO'!AK32</f>
        <v/>
      </c>
      <c r="N38" s="130">
        <f>MAX(0,M38-M37)</f>
        <v/>
      </c>
      <c r="O38" s="129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79198.21000000001</v>
      </c>
      <c r="M39" s="129">
        <f>'CP RESUMO'!AL32</f>
        <v/>
      </c>
      <c r="N39" s="130">
        <f>MAX(0,M39-M38)</f>
        <v/>
      </c>
      <c r="O39" s="129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40870.19</v>
      </c>
      <c r="M40" s="129">
        <f>'CP RESUMO'!AM32</f>
        <v/>
      </c>
      <c r="N40" s="130">
        <f>MAX(0,M40-M39)</f>
        <v/>
      </c>
      <c r="O40" s="129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65509.63</v>
      </c>
      <c r="M41" s="129">
        <f>'CP RESUMO'!AN32</f>
        <v/>
      </c>
      <c r="N41" s="130">
        <f>MAX(0,M41-M40)</f>
        <v/>
      </c>
      <c r="O41" s="129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RESUMO'!AO32</f>
        <v/>
      </c>
      <c r="N42" s="130">
        <f>MAX(0,M42-M41)</f>
        <v/>
      </c>
      <c r="O42" s="129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586.65</v>
      </c>
      <c r="M43" s="129">
        <f>'CP RESUMO'!AP32</f>
        <v/>
      </c>
      <c r="N43" s="130">
        <f>MAX(0,M43-M42)</f>
        <v/>
      </c>
      <c r="O43" s="129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RESUMO'!AQ32</f>
        <v/>
      </c>
      <c r="N44" s="130">
        <f>MAX(0,M44-M43)</f>
        <v/>
      </c>
      <c r="O44" s="129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RESUMO'!AR32</f>
        <v/>
      </c>
      <c r="N45" s="130">
        <f>MAX(0,M45-M44)</f>
        <v/>
      </c>
      <c r="O45" s="129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RESUMO'!AS32</f>
        <v/>
      </c>
      <c r="N46" s="130">
        <f>MAX(0,M46-M45)</f>
        <v/>
      </c>
      <c r="O46" s="129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RESUMO'!AT32</f>
        <v/>
      </c>
      <c r="N47" s="130">
        <f>MAX(0,M47-M46)</f>
        <v/>
      </c>
      <c r="O47" s="129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RESUMO'!AU32</f>
        <v/>
      </c>
      <c r="N48" s="130">
        <f>MAX(0,M48-M47)</f>
        <v/>
      </c>
      <c r="O48" s="129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RESUMO'!AV32</f>
        <v/>
      </c>
      <c r="N49" s="130">
        <f>MAX(0,M49-M48)</f>
        <v/>
      </c>
      <c r="O49" s="129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RESUMO'!AW32</f>
        <v/>
      </c>
      <c r="N50" s="130">
        <f>MAX(0,M50-M49)</f>
        <v/>
      </c>
      <c r="O50" s="129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RESUMO'!AX32</f>
        <v/>
      </c>
      <c r="N51" s="130">
        <f>MAX(0,M51-M50)</f>
        <v/>
      </c>
      <c r="O51" s="129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RESUMO'!AY32</f>
        <v/>
      </c>
      <c r="N52" s="130">
        <f>MAX(0,M52-M51)</f>
        <v/>
      </c>
      <c r="O52" s="129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RESUMO'!AZ32</f>
        <v/>
      </c>
      <c r="N53" s="130">
        <f>MAX(0,M53-M52)</f>
        <v/>
      </c>
      <c r="O53" s="129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RESUMO'!BA32</f>
        <v/>
      </c>
      <c r="N54" s="130">
        <f>MAX(0,M54-M53)</f>
        <v/>
      </c>
      <c r="O54" s="129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RESUMO'!BB32</f>
        <v/>
      </c>
      <c r="N55" s="130">
        <f>MAX(0,M55-M54)</f>
        <v/>
      </c>
      <c r="O55" s="129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RESUMO'!BC32</f>
        <v/>
      </c>
      <c r="N56" s="130">
        <f>MAX(0,M56-M55)</f>
        <v/>
      </c>
      <c r="O56" s="129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RESUMO'!BD32</f>
        <v/>
      </c>
      <c r="N57" s="130">
        <f>MAX(0,M57-M56)</f>
        <v/>
      </c>
      <c r="O57" s="129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RESUMO'!BE32</f>
        <v/>
      </c>
      <c r="N58" s="130">
        <f>MAX(0,M58-M57)</f>
        <v/>
      </c>
      <c r="O58" s="129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RESUMO'!BF32</f>
        <v/>
      </c>
      <c r="N59" s="130">
        <f>MAX(0,M59-M58)</f>
        <v/>
      </c>
      <c r="O59" s="129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RESUMO'!BG32</f>
        <v/>
      </c>
      <c r="N60" s="130">
        <f>MAX(0,M60-M59)</f>
        <v/>
      </c>
      <c r="O60" s="129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RESUMO'!BH32</f>
        <v/>
      </c>
      <c r="N61" s="130">
        <f>MAX(0,M61-M60)</f>
        <v/>
      </c>
      <c r="O61" s="129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RESUMO'!BI32</f>
        <v/>
      </c>
      <c r="N62" s="130">
        <f>MAX(0,M62-M61)</f>
        <v/>
      </c>
      <c r="O62" s="129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RESUMO'!BJ32</f>
        <v/>
      </c>
      <c r="N63" s="130">
        <f>MAX(0,M63-M62)</f>
        <v/>
      </c>
      <c r="O63" s="129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RESUMO'!BK32</f>
        <v/>
      </c>
      <c r="N64" s="130">
        <f>MAX(0,M64-M63)</f>
        <v/>
      </c>
      <c r="O64" s="129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RESUMO'!BL32</f>
        <v/>
      </c>
      <c r="N65" s="130">
        <f>MAX(0,M65-M64)</f>
        <v/>
      </c>
      <c r="O65" s="129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RESUMO'!BM32</f>
        <v/>
      </c>
      <c r="N66" s="130">
        <f>MAX(0,M66-M65)</f>
        <v/>
      </c>
      <c r="O66" s="129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RESUMO'!BN32</f>
        <v/>
      </c>
      <c r="N67" s="130">
        <f>MAX(0,M67-M66)</f>
        <v/>
      </c>
      <c r="O67" s="129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RESUMO'!BO32</f>
        <v/>
      </c>
      <c r="N68" s="130">
        <f>MAX(0,M68-M67)</f>
        <v/>
      </c>
      <c r="O68" s="129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RESUMO'!BP32</f>
        <v/>
      </c>
      <c r="N69" s="130">
        <f>MAX(0,M69-M68)</f>
        <v/>
      </c>
      <c r="O69" s="129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RESUMO'!BQ32</f>
        <v/>
      </c>
      <c r="N70" s="130">
        <f>MAX(0,M70-M69)</f>
        <v/>
      </c>
      <c r="O70" s="129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RESUMO'!BR32</f>
        <v/>
      </c>
      <c r="N71" s="130">
        <f>MAX(0,M71-M70)</f>
        <v/>
      </c>
      <c r="O71" s="129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RESUMO'!BS32</f>
        <v/>
      </c>
      <c r="N72" s="130">
        <f>MAX(0,M72-M71)</f>
        <v/>
      </c>
      <c r="O72" s="129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RESUMO'!BT32</f>
        <v/>
      </c>
      <c r="N73" s="130">
        <f>MAX(0,M73-M72)</f>
        <v/>
      </c>
      <c r="O73" s="129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RESUMO'!BU32</f>
        <v/>
      </c>
      <c r="N74" s="130">
        <f>MAX(0,M74-M73)</f>
        <v/>
      </c>
      <c r="O74" s="129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RESUMO'!BV32</f>
        <v/>
      </c>
      <c r="N75" s="130">
        <f>MAX(0,M75-M74)</f>
        <v/>
      </c>
      <c r="O75" s="129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RESUMO'!BW32</f>
        <v/>
      </c>
      <c r="N76" s="130">
        <f>MAX(0,M76-M75)</f>
        <v/>
      </c>
      <c r="O76" s="129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PL'!F39</f>
        <v/>
      </c>
      <c r="K5" s="62">
        <f>'VALOR POR PL'!G39</f>
        <v/>
      </c>
      <c r="M5" s="129">
        <f>'CP RESUMO'!D33</f>
        <v/>
      </c>
      <c r="N5" s="130" t="n">
        <v>0</v>
      </c>
      <c r="O5" s="129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RESUMO'!E33</f>
        <v/>
      </c>
      <c r="N6" s="130">
        <f>MAX(0,M6-M5)</f>
        <v/>
      </c>
      <c r="O6" s="129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PL'!L39</f>
        <v/>
      </c>
      <c r="M7" s="129">
        <f>'CP RESUMO'!F33</f>
        <v/>
      </c>
      <c r="N7" s="130">
        <f>MAX(0,M7-M6)</f>
        <v/>
      </c>
      <c r="O7" s="129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RESUMO'!G33</f>
        <v/>
      </c>
      <c r="N8" s="130">
        <f>MAX(0,M8-M7)</f>
        <v/>
      </c>
      <c r="O8" s="129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RESUMO'!H33</f>
        <v/>
      </c>
      <c r="N9" s="130">
        <f>MAX(0,M9-M8)</f>
        <v/>
      </c>
      <c r="O9" s="129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RESUMO'!I33</f>
        <v/>
      </c>
      <c r="N10" s="130">
        <f>MAX(0,M10-M9)</f>
        <v/>
      </c>
      <c r="O10" s="129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RESUMO'!J33</f>
        <v/>
      </c>
      <c r="N11" s="130">
        <f>MAX(0,M11-M10)</f>
        <v/>
      </c>
      <c r="O11" s="129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RESUMO'!K33</f>
        <v/>
      </c>
      <c r="N12" s="130">
        <f>MAX(0,M12-M11)</f>
        <v/>
      </c>
      <c r="O12" s="129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PL'!I39</f>
        <v/>
      </c>
      <c r="M13" s="129">
        <f>'CP RESUMO'!L33</f>
        <v/>
      </c>
      <c r="N13" s="130">
        <f>MAX(0,M13-M12)</f>
        <v/>
      </c>
      <c r="O13" s="129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29">
        <f>'CP RESUMO'!M33</f>
        <v/>
      </c>
      <c r="N14" s="130">
        <f>MAX(0,M14-M13)</f>
        <v/>
      </c>
      <c r="O14" s="129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RESUMO'!N33</f>
        <v/>
      </c>
      <c r="N15" s="130">
        <f>MAX(0,M15-M14)</f>
        <v/>
      </c>
      <c r="O15" s="129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RESUMO'!O33</f>
        <v/>
      </c>
      <c r="N16" s="130">
        <f>MAX(0,M16-M15)</f>
        <v/>
      </c>
      <c r="O16" s="129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RESUMO'!P33</f>
        <v/>
      </c>
      <c r="N17" s="130">
        <f>MAX(0,M17-M16)</f>
        <v/>
      </c>
      <c r="O17" s="129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RESUMO'!Q33</f>
        <v/>
      </c>
      <c r="N18" s="130">
        <f>MAX(0,M18-M17)</f>
        <v/>
      </c>
      <c r="O18" s="129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RESUMO'!R33</f>
        <v/>
      </c>
      <c r="N19" s="130">
        <f>MAX(0,M19-M18)</f>
        <v/>
      </c>
      <c r="O19" s="129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RESUMO'!S33</f>
        <v/>
      </c>
      <c r="N20" s="130">
        <f>MAX(0,M20-M19)</f>
        <v/>
      </c>
      <c r="O20" s="129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RESUMO'!T33</f>
        <v/>
      </c>
      <c r="N21" s="130">
        <f>MAX(0,M21-M20)</f>
        <v/>
      </c>
      <c r="O21" s="129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RESUMO'!U33</f>
        <v/>
      </c>
      <c r="N22" s="130">
        <f>MAX(0,M22-M21)</f>
        <v/>
      </c>
      <c r="O22" s="129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RESUMO'!V33</f>
        <v/>
      </c>
      <c r="N23" s="130">
        <f>MAX(0,M23-M22)</f>
        <v/>
      </c>
      <c r="O23" s="129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RESUMO'!W33</f>
        <v/>
      </c>
      <c r="N24" s="130">
        <f>MAX(0,M24-M23)</f>
        <v/>
      </c>
      <c r="O24" s="129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RESUMO'!X33</f>
        <v/>
      </c>
      <c r="N25" s="130">
        <f>MAX(0,M25-M24)</f>
        <v/>
      </c>
      <c r="O25" s="129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188.02</v>
      </c>
      <c r="M26" s="129">
        <f>'CP RESUMO'!Y33</f>
        <v/>
      </c>
      <c r="N26" s="130">
        <f>MAX(0,M26-M25)</f>
        <v/>
      </c>
      <c r="O26" s="129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234754.56</v>
      </c>
      <c r="M27" s="129">
        <f>'CP RESUMO'!Z33</f>
        <v/>
      </c>
      <c r="N27" s="130">
        <f>MAX(0,M27-M26)</f>
        <v/>
      </c>
      <c r="O27" s="129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114348.19</v>
      </c>
      <c r="M28" s="129">
        <f>'CP RESUMO'!AA33</f>
        <v/>
      </c>
      <c r="N28" s="130">
        <f>MAX(0,M28-M27)</f>
        <v/>
      </c>
      <c r="O28" s="129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17669.7</v>
      </c>
      <c r="M29" s="129">
        <f>'CP RESUMO'!AB33</f>
        <v/>
      </c>
      <c r="N29" s="130">
        <f>MAX(0,M29-M28)</f>
        <v/>
      </c>
      <c r="O29" s="129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79261.22</v>
      </c>
      <c r="M30" s="129">
        <f>'CP RESUMO'!AC33</f>
        <v/>
      </c>
      <c r="N30" s="130">
        <f>MAX(0,M30-M29)</f>
        <v/>
      </c>
      <c r="O30" s="129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158522.43</v>
      </c>
      <c r="M31" s="129">
        <f>'CP RESUMO'!AD33</f>
        <v/>
      </c>
      <c r="N31" s="130">
        <f>MAX(0,M31-M30)</f>
        <v/>
      </c>
      <c r="O31" s="129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167357.28</v>
      </c>
      <c r="M32" s="129">
        <f>'CP RESUMO'!AE33</f>
        <v/>
      </c>
      <c r="N32" s="130">
        <f>MAX(0,M32-M31)</f>
        <v/>
      </c>
      <c r="O32" s="129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202444.25</v>
      </c>
      <c r="M33" s="129">
        <f>'CP RESUMO'!AF33</f>
        <v/>
      </c>
      <c r="N33" s="130">
        <f>MAX(0,M33-M32)</f>
        <v/>
      </c>
      <c r="O33" s="129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185026.98</v>
      </c>
      <c r="M34" s="129">
        <f>'CP RESUMO'!AG33</f>
        <v/>
      </c>
      <c r="N34" s="130">
        <f>MAX(0,M34-M33)</f>
        <v/>
      </c>
      <c r="O34" s="129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123183.04</v>
      </c>
      <c r="M35" s="129">
        <f>'CP RESUMO'!AH33</f>
        <v/>
      </c>
      <c r="N35" s="130">
        <f>MAX(0,M35-M34)</f>
        <v/>
      </c>
      <c r="O35" s="129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273123.05</v>
      </c>
      <c r="M36" s="129">
        <f>'CP RESUMO'!AI33</f>
        <v/>
      </c>
      <c r="N36" s="130">
        <f>MAX(0,M36-M35)</f>
        <v/>
      </c>
      <c r="O36" s="129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185026.98</v>
      </c>
      <c r="M37" s="129">
        <f>'CP RESUMO'!AJ33</f>
        <v/>
      </c>
      <c r="N37" s="130">
        <f>MAX(0,M37-M36)</f>
        <v/>
      </c>
      <c r="O37" s="129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86329.10000000001</v>
      </c>
      <c r="M38" s="129">
        <f>'CP RESUMO'!AK33</f>
        <v/>
      </c>
      <c r="N38" s="130">
        <f>MAX(0,M38-M37)</f>
        <v/>
      </c>
      <c r="O38" s="129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49222.73</v>
      </c>
      <c r="M39" s="129">
        <f>'CP RESUMO'!AL33</f>
        <v/>
      </c>
      <c r="N39" s="130">
        <f>MAX(0,M39-M38)</f>
        <v/>
      </c>
      <c r="O39" s="129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32562.73</v>
      </c>
      <c r="M40" s="129">
        <f>'CP RESUMO'!AM33</f>
        <v/>
      </c>
      <c r="N40" s="130">
        <f>MAX(0,M40-M39)</f>
        <v/>
      </c>
      <c r="O40" s="129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36464.8</v>
      </c>
      <c r="M41" s="129">
        <f>'CP RESUMO'!AN33</f>
        <v/>
      </c>
      <c r="N41" s="130">
        <f>MAX(0,M41-M40)</f>
        <v/>
      </c>
      <c r="O41" s="129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RESUMO'!AO33</f>
        <v/>
      </c>
      <c r="N42" s="130">
        <f>MAX(0,M42-M41)</f>
        <v/>
      </c>
      <c r="O42" s="129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194188.65</v>
      </c>
      <c r="M43" s="129">
        <f>'CP RESUMO'!AP33</f>
        <v/>
      </c>
      <c r="N43" s="130">
        <f>MAX(0,M43-M42)</f>
        <v/>
      </c>
      <c r="O43" s="129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3601.94</v>
      </c>
      <c r="M44" s="129">
        <f>'CP RESUMO'!AQ33</f>
        <v/>
      </c>
      <c r="N44" s="130">
        <f>MAX(0,M44-M43)</f>
        <v/>
      </c>
      <c r="O44" s="129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RESUMO'!AR33</f>
        <v/>
      </c>
      <c r="N45" s="130">
        <f>MAX(0,M45-M44)</f>
        <v/>
      </c>
      <c r="O45" s="129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RESUMO'!AS33</f>
        <v/>
      </c>
      <c r="N46" s="130">
        <f>MAX(0,M46-M45)</f>
        <v/>
      </c>
      <c r="O46" s="129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RESUMO'!AT33</f>
        <v/>
      </c>
      <c r="N47" s="130">
        <f>MAX(0,M47-M46)</f>
        <v/>
      </c>
      <c r="O47" s="129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RESUMO'!AU33</f>
        <v/>
      </c>
      <c r="N48" s="130">
        <f>MAX(0,M48-M47)</f>
        <v/>
      </c>
      <c r="O48" s="129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RESUMO'!AV33</f>
        <v/>
      </c>
      <c r="N49" s="130">
        <f>MAX(0,M49-M48)</f>
        <v/>
      </c>
      <c r="O49" s="129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RESUMO'!AW33</f>
        <v/>
      </c>
      <c r="N50" s="130">
        <f>MAX(0,M50-M49)</f>
        <v/>
      </c>
      <c r="O50" s="129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RESUMO'!AX33</f>
        <v/>
      </c>
      <c r="N51" s="130">
        <f>MAX(0,M51-M50)</f>
        <v/>
      </c>
      <c r="O51" s="129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RESUMO'!AY33</f>
        <v/>
      </c>
      <c r="N52" s="130">
        <f>MAX(0,M52-M51)</f>
        <v/>
      </c>
      <c r="O52" s="129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RESUMO'!AZ33</f>
        <v/>
      </c>
      <c r="N53" s="130">
        <f>MAX(0,M53-M52)</f>
        <v/>
      </c>
      <c r="O53" s="129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RESUMO'!BA33</f>
        <v/>
      </c>
      <c r="N54" s="130">
        <f>MAX(0,M54-M53)</f>
        <v/>
      </c>
      <c r="O54" s="129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RESUMO'!BB33</f>
        <v/>
      </c>
      <c r="N55" s="130">
        <f>MAX(0,M55-M54)</f>
        <v/>
      </c>
      <c r="O55" s="129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RESUMO'!BC33</f>
        <v/>
      </c>
      <c r="N56" s="130">
        <f>MAX(0,M56-M55)</f>
        <v/>
      </c>
      <c r="O56" s="129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RESUMO'!BD33</f>
        <v/>
      </c>
      <c r="N57" s="130">
        <f>MAX(0,M57-M56)</f>
        <v/>
      </c>
      <c r="O57" s="129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RESUMO'!BE33</f>
        <v/>
      </c>
      <c r="N58" s="130">
        <f>MAX(0,M58-M57)</f>
        <v/>
      </c>
      <c r="O58" s="129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RESUMO'!BF33</f>
        <v/>
      </c>
      <c r="N59" s="130">
        <f>MAX(0,M59-M58)</f>
        <v/>
      </c>
      <c r="O59" s="129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RESUMO'!BG33</f>
        <v/>
      </c>
      <c r="N60" s="130">
        <f>MAX(0,M60-M59)</f>
        <v/>
      </c>
      <c r="O60" s="129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RESUMO'!BH33</f>
        <v/>
      </c>
      <c r="N61" s="130">
        <f>MAX(0,M61-M60)</f>
        <v/>
      </c>
      <c r="O61" s="129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RESUMO'!BI33</f>
        <v/>
      </c>
      <c r="N62" s="130">
        <f>MAX(0,M62-M61)</f>
        <v/>
      </c>
      <c r="O62" s="129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RESUMO'!BJ33</f>
        <v/>
      </c>
      <c r="N63" s="130">
        <f>MAX(0,M63-M62)</f>
        <v/>
      </c>
      <c r="O63" s="129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RESUMO'!BK33</f>
        <v/>
      </c>
      <c r="N64" s="130">
        <f>MAX(0,M64-M63)</f>
        <v/>
      </c>
      <c r="O64" s="129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RESUMO'!BL33</f>
        <v/>
      </c>
      <c r="N65" s="130">
        <f>MAX(0,M65-M64)</f>
        <v/>
      </c>
      <c r="O65" s="129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RESUMO'!BM33</f>
        <v/>
      </c>
      <c r="N66" s="130">
        <f>MAX(0,M66-M65)</f>
        <v/>
      </c>
      <c r="O66" s="129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RESUMO'!BN33</f>
        <v/>
      </c>
      <c r="N67" s="130">
        <f>MAX(0,M67-M66)</f>
        <v/>
      </c>
      <c r="O67" s="129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RESUMO'!BO33</f>
        <v/>
      </c>
      <c r="N68" s="130">
        <f>MAX(0,M68-M67)</f>
        <v/>
      </c>
      <c r="O68" s="129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RESUMO'!BP33</f>
        <v/>
      </c>
      <c r="N69" s="130">
        <f>MAX(0,M69-M68)</f>
        <v/>
      </c>
      <c r="O69" s="129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RESUMO'!BQ33</f>
        <v/>
      </c>
      <c r="N70" s="130">
        <f>MAX(0,M70-M69)</f>
        <v/>
      </c>
      <c r="O70" s="129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RESUMO'!BR33</f>
        <v/>
      </c>
      <c r="N71" s="130">
        <f>MAX(0,M71-M70)</f>
        <v/>
      </c>
      <c r="O71" s="129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RESUMO'!BS33</f>
        <v/>
      </c>
      <c r="N72" s="130">
        <f>MAX(0,M72-M71)</f>
        <v/>
      </c>
      <c r="O72" s="129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RESUMO'!BT33</f>
        <v/>
      </c>
      <c r="N73" s="130">
        <f>MAX(0,M73-M72)</f>
        <v/>
      </c>
      <c r="O73" s="129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RESUMO'!BU33</f>
        <v/>
      </c>
      <c r="N74" s="130">
        <f>MAX(0,M74-M73)</f>
        <v/>
      </c>
      <c r="O74" s="129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RESUMO'!BV33</f>
        <v/>
      </c>
      <c r="N75" s="130">
        <f>MAX(0,M75-M74)</f>
        <v/>
      </c>
      <c r="O75" s="129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RESUMO'!BW33</f>
        <v/>
      </c>
      <c r="N76" s="130">
        <f>MAX(0,M76-M75)</f>
        <v/>
      </c>
      <c r="O76" s="129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PL'!F40</f>
        <v/>
      </c>
      <c r="K5" s="62">
        <f>'VALOR POR PL'!G40</f>
        <v/>
      </c>
      <c r="M5" s="129">
        <f>'CP RESUMO'!D34</f>
        <v/>
      </c>
      <c r="N5" s="130" t="n">
        <v>0</v>
      </c>
      <c r="O5" s="129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RESUMO'!E34</f>
        <v/>
      </c>
      <c r="N6" s="130">
        <f>MAX(0,M6-M5)</f>
        <v/>
      </c>
      <c r="O6" s="129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PL'!L40</f>
        <v/>
      </c>
      <c r="M7" s="129">
        <f>'CP RESUMO'!F34</f>
        <v/>
      </c>
      <c r="N7" s="130">
        <f>MAX(0,M7-M6)</f>
        <v/>
      </c>
      <c r="O7" s="129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RESUMO'!G34</f>
        <v/>
      </c>
      <c r="N8" s="130">
        <f>MAX(0,M8-M7)</f>
        <v/>
      </c>
      <c r="O8" s="129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RESUMO'!H34</f>
        <v/>
      </c>
      <c r="N9" s="130">
        <f>MAX(0,M9-M8)</f>
        <v/>
      </c>
      <c r="O9" s="129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RESUMO'!I34</f>
        <v/>
      </c>
      <c r="N10" s="130">
        <f>MAX(0,M10-M9)</f>
        <v/>
      </c>
      <c r="O10" s="129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RESUMO'!J34</f>
        <v/>
      </c>
      <c r="N11" s="130">
        <f>MAX(0,M11-M10)</f>
        <v/>
      </c>
      <c r="O11" s="129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RESUMO'!K34</f>
        <v/>
      </c>
      <c r="N12" s="130">
        <f>MAX(0,M12-M11)</f>
        <v/>
      </c>
      <c r="O12" s="129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PL'!I40</f>
        <v/>
      </c>
      <c r="M13" s="129">
        <f>'CP RESUMO'!L34</f>
        <v/>
      </c>
      <c r="N13" s="130">
        <f>MAX(0,M13-M12)</f>
        <v/>
      </c>
      <c r="O13" s="129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29">
        <f>'CP RESUMO'!M34</f>
        <v/>
      </c>
      <c r="N14" s="130">
        <f>MAX(0,M14-M13)</f>
        <v/>
      </c>
      <c r="O14" s="129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RESUMO'!N34</f>
        <v/>
      </c>
      <c r="N15" s="130">
        <f>MAX(0,M15-M14)</f>
        <v/>
      </c>
      <c r="O15" s="129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RESUMO'!O34</f>
        <v/>
      </c>
      <c r="N16" s="130">
        <f>MAX(0,M16-M15)</f>
        <v/>
      </c>
      <c r="O16" s="129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RESUMO'!P34</f>
        <v/>
      </c>
      <c r="N17" s="130">
        <f>MAX(0,M17-M16)</f>
        <v/>
      </c>
      <c r="O17" s="129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RESUMO'!Q34</f>
        <v/>
      </c>
      <c r="N18" s="130">
        <f>MAX(0,M18-M17)</f>
        <v/>
      </c>
      <c r="O18" s="129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RESUMO'!R34</f>
        <v/>
      </c>
      <c r="N19" s="130">
        <f>MAX(0,M19-M18)</f>
        <v/>
      </c>
      <c r="O19" s="129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RESUMO'!S34</f>
        <v/>
      </c>
      <c r="N20" s="130">
        <f>MAX(0,M20-M19)</f>
        <v/>
      </c>
      <c r="O20" s="129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RESUMO'!T34</f>
        <v/>
      </c>
      <c r="N21" s="130">
        <f>MAX(0,M21-M20)</f>
        <v/>
      </c>
      <c r="O21" s="129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RESUMO'!U34</f>
        <v/>
      </c>
      <c r="N22" s="130">
        <f>MAX(0,M22-M21)</f>
        <v/>
      </c>
      <c r="O22" s="129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RESUMO'!V34</f>
        <v/>
      </c>
      <c r="N23" s="130">
        <f>MAX(0,M23-M22)</f>
        <v/>
      </c>
      <c r="O23" s="129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RESUMO'!W34</f>
        <v/>
      </c>
      <c r="N24" s="130">
        <f>MAX(0,M24-M23)</f>
        <v/>
      </c>
      <c r="O24" s="129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RESUMO'!X34</f>
        <v/>
      </c>
      <c r="N25" s="130">
        <f>MAX(0,M25-M24)</f>
        <v/>
      </c>
      <c r="O25" s="129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RESUMO'!Y34</f>
        <v/>
      </c>
      <c r="N26" s="130">
        <f>MAX(0,M26-M25)</f>
        <v/>
      </c>
      <c r="O26" s="129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RESUMO'!Z34</f>
        <v/>
      </c>
      <c r="N27" s="130">
        <f>MAX(0,M27-M26)</f>
        <v/>
      </c>
      <c r="O27" s="129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RESUMO'!AA34</f>
        <v/>
      </c>
      <c r="N28" s="130">
        <f>MAX(0,M28-M27)</f>
        <v/>
      </c>
      <c r="O28" s="129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RESUMO'!AB34</f>
        <v/>
      </c>
      <c r="N29" s="130">
        <f>MAX(0,M29-M28)</f>
        <v/>
      </c>
      <c r="O29" s="129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140514.84</v>
      </c>
      <c r="M30" s="129">
        <f>'CP RESUMO'!AC34</f>
        <v/>
      </c>
      <c r="N30" s="130">
        <f>MAX(0,M30-M29)</f>
        <v/>
      </c>
      <c r="O30" s="129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196591.87</v>
      </c>
      <c r="M31" s="129">
        <f>'CP RESUMO'!AD34</f>
        <v/>
      </c>
      <c r="N31" s="130">
        <f>MAX(0,M31-M30)</f>
        <v/>
      </c>
      <c r="O31" s="129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201103.81</v>
      </c>
      <c r="M32" s="129">
        <f>'CP RESUMO'!AE34</f>
        <v/>
      </c>
      <c r="N32" s="130">
        <f>MAX(0,M32-M31)</f>
        <v/>
      </c>
      <c r="O32" s="129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115288.45</v>
      </c>
      <c r="M33" s="129">
        <f>'CP RESUMO'!AF34</f>
        <v/>
      </c>
      <c r="N33" s="130">
        <f>MAX(0,M33-M32)</f>
        <v/>
      </c>
      <c r="O33" s="129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510508.11</v>
      </c>
      <c r="M34" s="129">
        <f>'CP RESUMO'!AG34</f>
        <v/>
      </c>
      <c r="N34" s="130">
        <f>MAX(0,M34-M33)</f>
        <v/>
      </c>
      <c r="O34" s="129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887692.3100000001</v>
      </c>
      <c r="M35" s="129">
        <f>'CP RESUMO'!AH34</f>
        <v/>
      </c>
      <c r="N35" s="130">
        <f>MAX(0,M35-M34)</f>
        <v/>
      </c>
      <c r="O35" s="129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1083261.64</v>
      </c>
      <c r="M36" s="129">
        <f>'CP RESUMO'!AI34</f>
        <v/>
      </c>
      <c r="N36" s="130">
        <f>MAX(0,M36-M35)</f>
        <v/>
      </c>
      <c r="O36" s="129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867401.83</v>
      </c>
      <c r="M37" s="129">
        <f>'CP RESUMO'!AJ34</f>
        <v/>
      </c>
      <c r="N37" s="130">
        <f>MAX(0,M37-M36)</f>
        <v/>
      </c>
      <c r="O37" s="129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901160.37</v>
      </c>
      <c r="M38" s="129">
        <f>'CP RESUMO'!AK34</f>
        <v/>
      </c>
      <c r="N38" s="130">
        <f>MAX(0,M38-M37)</f>
        <v/>
      </c>
      <c r="O38" s="129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1321310.17</v>
      </c>
      <c r="M39" s="129">
        <f>'CP RESUMO'!AL34</f>
        <v/>
      </c>
      <c r="N39" s="130">
        <f>MAX(0,M39-M38)</f>
        <v/>
      </c>
      <c r="O39" s="129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1586808.43</v>
      </c>
      <c r="M40" s="129">
        <f>'CP RESUMO'!AM34</f>
        <v/>
      </c>
      <c r="N40" s="130">
        <f>MAX(0,M40-M39)</f>
        <v/>
      </c>
      <c r="O40" s="129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1577632.14</v>
      </c>
      <c r="M41" s="129">
        <f>'CP RESUMO'!AN34</f>
        <v/>
      </c>
      <c r="N41" s="130">
        <f>MAX(0,M41-M40)</f>
        <v/>
      </c>
      <c r="O41" s="129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1177051.68</v>
      </c>
      <c r="M42" s="129">
        <f>'CP RESUMO'!AO34</f>
        <v/>
      </c>
      <c r="N42" s="130">
        <f>MAX(0,M42-M41)</f>
        <v/>
      </c>
      <c r="O42" s="129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1274343.71</v>
      </c>
      <c r="M43" s="129">
        <f>'CP RESUMO'!AP34</f>
        <v/>
      </c>
      <c r="N43" s="130">
        <f>MAX(0,M43-M42)</f>
        <v/>
      </c>
      <c r="O43" s="129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1339123.05</v>
      </c>
      <c r="M44" s="129">
        <f>'CP RESUMO'!AQ34</f>
        <v/>
      </c>
      <c r="N44" s="130">
        <f>MAX(0,M44-M43)</f>
        <v/>
      </c>
      <c r="O44" s="129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1253709.38</v>
      </c>
      <c r="M45" s="129">
        <f>'CP RESUMO'!AR34</f>
        <v/>
      </c>
      <c r="N45" s="130">
        <f>MAX(0,M45-M44)</f>
        <v/>
      </c>
      <c r="O45" s="129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1234983.72</v>
      </c>
      <c r="M46" s="129">
        <f>'CP RESUMO'!AS34</f>
        <v/>
      </c>
      <c r="N46" s="130">
        <f>MAX(0,M46-M45)</f>
        <v/>
      </c>
      <c r="O46" s="129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783212.4399999999</v>
      </c>
      <c r="M47" s="129">
        <f>'CP RESUMO'!AT34</f>
        <v/>
      </c>
      <c r="N47" s="130">
        <f>MAX(0,M47-M46)</f>
        <v/>
      </c>
      <c r="O47" s="129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788892.0600000001</v>
      </c>
      <c r="M48" s="129">
        <f>'CP RESUMO'!AU34</f>
        <v/>
      </c>
      <c r="N48" s="130">
        <f>MAX(0,M48-M47)</f>
        <v/>
      </c>
      <c r="O48" s="129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329342.69</v>
      </c>
      <c r="M49" s="129">
        <f>'CP RESUMO'!AV34</f>
        <v/>
      </c>
      <c r="N49" s="130">
        <f>MAX(0,M49-M48)</f>
        <v/>
      </c>
      <c r="O49" s="129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RESUMO'!AW34</f>
        <v/>
      </c>
      <c r="N50" s="130">
        <f>MAX(0,M50-M49)</f>
        <v/>
      </c>
      <c r="O50" s="129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RESUMO'!AX34</f>
        <v/>
      </c>
      <c r="N51" s="130">
        <f>MAX(0,M51-M50)</f>
        <v/>
      </c>
      <c r="O51" s="129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RESUMO'!AY34</f>
        <v/>
      </c>
      <c r="N52" s="130">
        <f>MAX(0,M52-M51)</f>
        <v/>
      </c>
      <c r="O52" s="129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RESUMO'!AZ34</f>
        <v/>
      </c>
      <c r="N53" s="130">
        <f>MAX(0,M53-M52)</f>
        <v/>
      </c>
      <c r="O53" s="129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RESUMO'!BA34</f>
        <v/>
      </c>
      <c r="N54" s="130">
        <f>MAX(0,M54-M53)</f>
        <v/>
      </c>
      <c r="O54" s="129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RESUMO'!BB34</f>
        <v/>
      </c>
      <c r="N55" s="130">
        <f>MAX(0,M55-M54)</f>
        <v/>
      </c>
      <c r="O55" s="129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RESUMO'!BC34</f>
        <v/>
      </c>
      <c r="N56" s="130">
        <f>MAX(0,M56-M55)</f>
        <v/>
      </c>
      <c r="O56" s="129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RESUMO'!BD34</f>
        <v/>
      </c>
      <c r="N57" s="130">
        <f>MAX(0,M57-M56)</f>
        <v/>
      </c>
      <c r="O57" s="129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RESUMO'!BE34</f>
        <v/>
      </c>
      <c r="N58" s="130">
        <f>MAX(0,M58-M57)</f>
        <v/>
      </c>
      <c r="O58" s="129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RESUMO'!BF34</f>
        <v/>
      </c>
      <c r="N59" s="130">
        <f>MAX(0,M59-M58)</f>
        <v/>
      </c>
      <c r="O59" s="129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RESUMO'!BG34</f>
        <v/>
      </c>
      <c r="N60" s="130">
        <f>MAX(0,M60-M59)</f>
        <v/>
      </c>
      <c r="O60" s="129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RESUMO'!BH34</f>
        <v/>
      </c>
      <c r="N61" s="130">
        <f>MAX(0,M61-M60)</f>
        <v/>
      </c>
      <c r="O61" s="129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RESUMO'!BI34</f>
        <v/>
      </c>
      <c r="N62" s="130">
        <f>MAX(0,M62-M61)</f>
        <v/>
      </c>
      <c r="O62" s="129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RESUMO'!BJ34</f>
        <v/>
      </c>
      <c r="N63" s="130">
        <f>MAX(0,M63-M62)</f>
        <v/>
      </c>
      <c r="O63" s="129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RESUMO'!BK34</f>
        <v/>
      </c>
      <c r="N64" s="130">
        <f>MAX(0,M64-M63)</f>
        <v/>
      </c>
      <c r="O64" s="129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RESUMO'!BL34</f>
        <v/>
      </c>
      <c r="N65" s="130">
        <f>MAX(0,M65-M64)</f>
        <v/>
      </c>
      <c r="O65" s="129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RESUMO'!BM34</f>
        <v/>
      </c>
      <c r="N66" s="130">
        <f>MAX(0,M66-M65)</f>
        <v/>
      </c>
      <c r="O66" s="129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RESUMO'!BN34</f>
        <v/>
      </c>
      <c r="N67" s="130">
        <f>MAX(0,M67-M66)</f>
        <v/>
      </c>
      <c r="O67" s="129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RESUMO'!BO34</f>
        <v/>
      </c>
      <c r="N68" s="130">
        <f>MAX(0,M68-M67)</f>
        <v/>
      </c>
      <c r="O68" s="129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RESUMO'!BP34</f>
        <v/>
      </c>
      <c r="N69" s="130">
        <f>MAX(0,M69-M68)</f>
        <v/>
      </c>
      <c r="O69" s="129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RESUMO'!BQ34</f>
        <v/>
      </c>
      <c r="N70" s="130">
        <f>MAX(0,M70-M69)</f>
        <v/>
      </c>
      <c r="O70" s="129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RESUMO'!BR34</f>
        <v/>
      </c>
      <c r="N71" s="130">
        <f>MAX(0,M71-M70)</f>
        <v/>
      </c>
      <c r="O71" s="129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RESUMO'!BS34</f>
        <v/>
      </c>
      <c r="N72" s="130">
        <f>MAX(0,M72-M71)</f>
        <v/>
      </c>
      <c r="O72" s="129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RESUMO'!BT34</f>
        <v/>
      </c>
      <c r="N73" s="130">
        <f>MAX(0,M73-M72)</f>
        <v/>
      </c>
      <c r="O73" s="129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RESUMO'!BU34</f>
        <v/>
      </c>
      <c r="N74" s="130">
        <f>MAX(0,M74-M73)</f>
        <v/>
      </c>
      <c r="O74" s="129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RESUMO'!BV34</f>
        <v/>
      </c>
      <c r="N75" s="130">
        <f>MAX(0,M75-M74)</f>
        <v/>
      </c>
      <c r="O75" s="129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RESUMO'!BW34</f>
        <v/>
      </c>
      <c r="N76" s="130">
        <f>MAX(0,M76-M75)</f>
        <v/>
      </c>
      <c r="O76" s="129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PL'!F41</f>
        <v/>
      </c>
      <c r="K5" s="62">
        <f>'VALOR POR PL'!G41</f>
        <v/>
      </c>
      <c r="M5" s="129">
        <f>'CP RESUMO'!D35</f>
        <v/>
      </c>
      <c r="N5" s="130" t="n">
        <v>0</v>
      </c>
      <c r="O5" s="129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RESUMO'!E35</f>
        <v/>
      </c>
      <c r="N6" s="130">
        <f>MAX(0,M6-M5)</f>
        <v/>
      </c>
      <c r="O6" s="129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PL'!L41</f>
        <v/>
      </c>
      <c r="M7" s="129">
        <f>'CP RESUMO'!F35</f>
        <v/>
      </c>
      <c r="N7" s="130">
        <f>MAX(0,M7-M6)</f>
        <v/>
      </c>
      <c r="O7" s="129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RESUMO'!G35</f>
        <v/>
      </c>
      <c r="N8" s="130">
        <f>MAX(0,M8-M7)</f>
        <v/>
      </c>
      <c r="O8" s="129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RESUMO'!H35</f>
        <v/>
      </c>
      <c r="N9" s="130">
        <f>MAX(0,M9-M8)</f>
        <v/>
      </c>
      <c r="O9" s="129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RESUMO'!I35</f>
        <v/>
      </c>
      <c r="N10" s="130">
        <f>MAX(0,M10-M9)</f>
        <v/>
      </c>
      <c r="O10" s="129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RESUMO'!J35</f>
        <v/>
      </c>
      <c r="N11" s="130">
        <f>MAX(0,M11-M10)</f>
        <v/>
      </c>
      <c r="O11" s="129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RESUMO'!K35</f>
        <v/>
      </c>
      <c r="N12" s="130">
        <f>MAX(0,M12-M11)</f>
        <v/>
      </c>
      <c r="O12" s="129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PL'!I41</f>
        <v/>
      </c>
      <c r="M13" s="129">
        <f>'CP RESUMO'!L35</f>
        <v/>
      </c>
      <c r="N13" s="130">
        <f>MAX(0,M13-M12)</f>
        <v/>
      </c>
      <c r="O13" s="129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29">
        <f>'CP RESUMO'!M35</f>
        <v/>
      </c>
      <c r="N14" s="130">
        <f>MAX(0,M14-M13)</f>
        <v/>
      </c>
      <c r="O14" s="129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RESUMO'!N35</f>
        <v/>
      </c>
      <c r="N15" s="130">
        <f>MAX(0,M15-M14)</f>
        <v/>
      </c>
      <c r="O15" s="129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RESUMO'!O35</f>
        <v/>
      </c>
      <c r="N16" s="130">
        <f>MAX(0,M16-M15)</f>
        <v/>
      </c>
      <c r="O16" s="129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RESUMO'!P35</f>
        <v/>
      </c>
      <c r="N17" s="130">
        <f>MAX(0,M17-M16)</f>
        <v/>
      </c>
      <c r="O17" s="129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RESUMO'!Q35</f>
        <v/>
      </c>
      <c r="N18" s="130">
        <f>MAX(0,M18-M17)</f>
        <v/>
      </c>
      <c r="O18" s="129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RESUMO'!R35</f>
        <v/>
      </c>
      <c r="N19" s="130">
        <f>MAX(0,M19-M18)</f>
        <v/>
      </c>
      <c r="O19" s="129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RESUMO'!S35</f>
        <v/>
      </c>
      <c r="N20" s="130">
        <f>MAX(0,M20-M19)</f>
        <v/>
      </c>
      <c r="O20" s="129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RESUMO'!T35</f>
        <v/>
      </c>
      <c r="N21" s="130">
        <f>MAX(0,M21-M20)</f>
        <v/>
      </c>
      <c r="O21" s="129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RESUMO'!U35</f>
        <v/>
      </c>
      <c r="N22" s="130">
        <f>MAX(0,M22-M21)</f>
        <v/>
      </c>
      <c r="O22" s="129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RESUMO'!V35</f>
        <v/>
      </c>
      <c r="N23" s="130">
        <f>MAX(0,M23-M22)</f>
        <v/>
      </c>
      <c r="O23" s="129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PL 31 do Ed Jardim (no Botânico é PAVIMENTAÇÃO). No Prevision é o item 18.</t>
        </is>
      </c>
      <c r="M24" s="129">
        <f>'CP RESUMO'!W35</f>
        <v/>
      </c>
      <c r="N24" s="130">
        <f>MAX(0,M24-M23)</f>
        <v/>
      </c>
      <c r="O24" s="129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RESUMO'!X35</f>
        <v/>
      </c>
      <c r="N25" s="130">
        <f>MAX(0,M25-M24)</f>
        <v/>
      </c>
      <c r="O25" s="129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RESUMO'!Y35</f>
        <v/>
      </c>
      <c r="N26" s="130">
        <f>MAX(0,M26-M25)</f>
        <v/>
      </c>
      <c r="O26" s="129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RESUMO'!Z35</f>
        <v/>
      </c>
      <c r="N27" s="130">
        <f>MAX(0,M27-M26)</f>
        <v/>
      </c>
      <c r="O27" s="129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RESUMO'!AA35</f>
        <v/>
      </c>
      <c r="N28" s="130">
        <f>MAX(0,M28-M27)</f>
        <v/>
      </c>
      <c r="O28" s="129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RESUMO'!AB35</f>
        <v/>
      </c>
      <c r="N29" s="130">
        <f>MAX(0,M29-M28)</f>
        <v/>
      </c>
      <c r="O29" s="129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RESUMO'!AC35</f>
        <v/>
      </c>
      <c r="N30" s="130">
        <f>MAX(0,M30-M29)</f>
        <v/>
      </c>
      <c r="O30" s="129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RESUMO'!AD35</f>
        <v/>
      </c>
      <c r="N31" s="130">
        <f>MAX(0,M31-M30)</f>
        <v/>
      </c>
      <c r="O31" s="129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RESUMO'!AE35</f>
        <v/>
      </c>
      <c r="N32" s="130">
        <f>MAX(0,M32-M31)</f>
        <v/>
      </c>
      <c r="O32" s="129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RESUMO'!AF35</f>
        <v/>
      </c>
      <c r="N33" s="130">
        <f>MAX(0,M33-M32)</f>
        <v/>
      </c>
      <c r="O33" s="129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RESUMO'!AG35</f>
        <v/>
      </c>
      <c r="N34" s="130">
        <f>MAX(0,M34-M33)</f>
        <v/>
      </c>
      <c r="O34" s="129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RESUMO'!AH35</f>
        <v/>
      </c>
      <c r="N35" s="130">
        <f>MAX(0,M35-M34)</f>
        <v/>
      </c>
      <c r="O35" s="129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RESUMO'!AI35</f>
        <v/>
      </c>
      <c r="N36" s="130">
        <f>MAX(0,M36-M35)</f>
        <v/>
      </c>
      <c r="O36" s="129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RESUMO'!AJ35</f>
        <v/>
      </c>
      <c r="N37" s="130">
        <f>MAX(0,M37-M36)</f>
        <v/>
      </c>
      <c r="O37" s="129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RESUMO'!AK35</f>
        <v/>
      </c>
      <c r="N38" s="130">
        <f>MAX(0,M38-M37)</f>
        <v/>
      </c>
      <c r="O38" s="129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RESUMO'!AL35</f>
        <v/>
      </c>
      <c r="N39" s="130">
        <f>MAX(0,M39-M38)</f>
        <v/>
      </c>
      <c r="O39" s="129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RESUMO'!AM35</f>
        <v/>
      </c>
      <c r="N40" s="130">
        <f>MAX(0,M40-M39)</f>
        <v/>
      </c>
      <c r="O40" s="129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RESUMO'!AN35</f>
        <v/>
      </c>
      <c r="N41" s="130">
        <f>MAX(0,M41-M40)</f>
        <v/>
      </c>
      <c r="O41" s="129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98000</v>
      </c>
      <c r="M42" s="129">
        <f>'CP RESUMO'!AO35</f>
        <v/>
      </c>
      <c r="N42" s="130">
        <f>MAX(0,M42-M41)</f>
        <v/>
      </c>
      <c r="O42" s="129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97186</v>
      </c>
      <c r="M43" s="129">
        <f>'CP RESUMO'!AP35</f>
        <v/>
      </c>
      <c r="N43" s="130">
        <f>MAX(0,M43-M42)</f>
        <v/>
      </c>
      <c r="O43" s="129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RESUMO'!AQ35</f>
        <v/>
      </c>
      <c r="N44" s="130">
        <f>MAX(0,M44-M43)</f>
        <v/>
      </c>
      <c r="O44" s="129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RESUMO'!AR35</f>
        <v/>
      </c>
      <c r="N45" s="130">
        <f>MAX(0,M45-M44)</f>
        <v/>
      </c>
      <c r="O45" s="129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RESUMO'!AS35</f>
        <v/>
      </c>
      <c r="N46" s="130">
        <f>MAX(0,M46-M45)</f>
        <v/>
      </c>
      <c r="O46" s="129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RESUMO'!AT35</f>
        <v/>
      </c>
      <c r="N47" s="130">
        <f>MAX(0,M47-M46)</f>
        <v/>
      </c>
      <c r="O47" s="129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RESUMO'!AU35</f>
        <v/>
      </c>
      <c r="N48" s="130">
        <f>MAX(0,M48-M47)</f>
        <v/>
      </c>
      <c r="O48" s="129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RESUMO'!AV35</f>
        <v/>
      </c>
      <c r="N49" s="130">
        <f>MAX(0,M49-M48)</f>
        <v/>
      </c>
      <c r="O49" s="129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RESUMO'!AW35</f>
        <v/>
      </c>
      <c r="N50" s="130">
        <f>MAX(0,M50-M49)</f>
        <v/>
      </c>
      <c r="O50" s="129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RESUMO'!AX35</f>
        <v/>
      </c>
      <c r="N51" s="130">
        <f>MAX(0,M51-M50)</f>
        <v/>
      </c>
      <c r="O51" s="129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RESUMO'!AY35</f>
        <v/>
      </c>
      <c r="N52" s="130">
        <f>MAX(0,M52-M51)</f>
        <v/>
      </c>
      <c r="O52" s="129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RESUMO'!AZ35</f>
        <v/>
      </c>
      <c r="N53" s="130">
        <f>MAX(0,M53-M52)</f>
        <v/>
      </c>
      <c r="O53" s="129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RESUMO'!BA35</f>
        <v/>
      </c>
      <c r="N54" s="130">
        <f>MAX(0,M54-M53)</f>
        <v/>
      </c>
      <c r="O54" s="129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RESUMO'!BB35</f>
        <v/>
      </c>
      <c r="N55" s="130">
        <f>MAX(0,M55-M54)</f>
        <v/>
      </c>
      <c r="O55" s="129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RESUMO'!BC35</f>
        <v/>
      </c>
      <c r="N56" s="130">
        <f>MAX(0,M56-M55)</f>
        <v/>
      </c>
      <c r="O56" s="129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RESUMO'!BD35</f>
        <v/>
      </c>
      <c r="N57" s="130">
        <f>MAX(0,M57-M56)</f>
        <v/>
      </c>
      <c r="O57" s="129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RESUMO'!BE35</f>
        <v/>
      </c>
      <c r="N58" s="130">
        <f>MAX(0,M58-M57)</f>
        <v/>
      </c>
      <c r="O58" s="129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RESUMO'!BF35</f>
        <v/>
      </c>
      <c r="N59" s="130">
        <f>MAX(0,M59-M58)</f>
        <v/>
      </c>
      <c r="O59" s="129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RESUMO'!BG35</f>
        <v/>
      </c>
      <c r="N60" s="130">
        <f>MAX(0,M60-M59)</f>
        <v/>
      </c>
      <c r="O60" s="129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RESUMO'!BH35</f>
        <v/>
      </c>
      <c r="N61" s="130">
        <f>MAX(0,M61-M60)</f>
        <v/>
      </c>
      <c r="O61" s="129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RESUMO'!BI35</f>
        <v/>
      </c>
      <c r="N62" s="130">
        <f>MAX(0,M62-M61)</f>
        <v/>
      </c>
      <c r="O62" s="129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RESUMO'!BJ35</f>
        <v/>
      </c>
      <c r="N63" s="130">
        <f>MAX(0,M63-M62)</f>
        <v/>
      </c>
      <c r="O63" s="129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RESUMO'!BK35</f>
        <v/>
      </c>
      <c r="N64" s="130">
        <f>MAX(0,M64-M63)</f>
        <v/>
      </c>
      <c r="O64" s="129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RESUMO'!BL35</f>
        <v/>
      </c>
      <c r="N65" s="130">
        <f>MAX(0,M65-M64)</f>
        <v/>
      </c>
      <c r="O65" s="129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RESUMO'!BM35</f>
        <v/>
      </c>
      <c r="N66" s="130">
        <f>MAX(0,M66-M65)</f>
        <v/>
      </c>
      <c r="O66" s="129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RESUMO'!BN35</f>
        <v/>
      </c>
      <c r="N67" s="130">
        <f>MAX(0,M67-M66)</f>
        <v/>
      </c>
      <c r="O67" s="129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RESUMO'!BO35</f>
        <v/>
      </c>
      <c r="N68" s="130">
        <f>MAX(0,M68-M67)</f>
        <v/>
      </c>
      <c r="O68" s="129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RESUMO'!BP35</f>
        <v/>
      </c>
      <c r="N69" s="130">
        <f>MAX(0,M69-M68)</f>
        <v/>
      </c>
      <c r="O69" s="129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RESUMO'!BQ35</f>
        <v/>
      </c>
      <c r="N70" s="130">
        <f>MAX(0,M70-M69)</f>
        <v/>
      </c>
      <c r="O70" s="129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RESUMO'!BR35</f>
        <v/>
      </c>
      <c r="N71" s="130">
        <f>MAX(0,M71-M70)</f>
        <v/>
      </c>
      <c r="O71" s="129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RESUMO'!BS35</f>
        <v/>
      </c>
      <c r="N72" s="130">
        <f>MAX(0,M72-M71)</f>
        <v/>
      </c>
      <c r="O72" s="129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RESUMO'!BT35</f>
        <v/>
      </c>
      <c r="N73" s="130">
        <f>MAX(0,M73-M72)</f>
        <v/>
      </c>
      <c r="O73" s="129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RESUMO'!BU35</f>
        <v/>
      </c>
      <c r="N74" s="130">
        <f>MAX(0,M74-M73)</f>
        <v/>
      </c>
      <c r="O74" s="129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RESUMO'!BV35</f>
        <v/>
      </c>
      <c r="N75" s="130">
        <f>MAX(0,M75-M74)</f>
        <v/>
      </c>
      <c r="O75" s="129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RESUMO'!BW35</f>
        <v/>
      </c>
      <c r="N76" s="130">
        <f>MAX(0,M76-M75)</f>
        <v/>
      </c>
      <c r="O76" s="129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PL'!F42</f>
        <v/>
      </c>
      <c r="K5" s="62">
        <f>'VALOR POR PL'!G42</f>
        <v/>
      </c>
      <c r="M5" s="129">
        <f>'CP RESUMO'!D36</f>
        <v/>
      </c>
      <c r="N5" s="130" t="n">
        <v>0</v>
      </c>
      <c r="O5" s="129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RESUMO'!E36</f>
        <v/>
      </c>
      <c r="N6" s="130">
        <f>MAX(0,M6-M5)</f>
        <v/>
      </c>
      <c r="O6" s="129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PL'!L42</f>
        <v/>
      </c>
      <c r="M7" s="129">
        <f>'CP RESUMO'!F36</f>
        <v/>
      </c>
      <c r="N7" s="130">
        <f>MAX(0,M7-M6)</f>
        <v/>
      </c>
      <c r="O7" s="129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RESUMO'!G36</f>
        <v/>
      </c>
      <c r="N8" s="130">
        <f>MAX(0,M8-M7)</f>
        <v/>
      </c>
      <c r="O8" s="129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RESUMO'!H36</f>
        <v/>
      </c>
      <c r="N9" s="130">
        <f>MAX(0,M9-M8)</f>
        <v/>
      </c>
      <c r="O9" s="129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RESUMO'!I36</f>
        <v/>
      </c>
      <c r="N10" s="130">
        <f>MAX(0,M10-M9)</f>
        <v/>
      </c>
      <c r="O10" s="129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RESUMO'!J36</f>
        <v/>
      </c>
      <c r="N11" s="130">
        <f>MAX(0,M11-M10)</f>
        <v/>
      </c>
      <c r="O11" s="129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RESUMO'!K36</f>
        <v/>
      </c>
      <c r="N12" s="130">
        <f>MAX(0,M12-M11)</f>
        <v/>
      </c>
      <c r="O12" s="129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PL'!I42</f>
        <v/>
      </c>
      <c r="M13" s="129">
        <f>'CP RESUMO'!L36</f>
        <v/>
      </c>
      <c r="N13" s="130">
        <f>MAX(0,M13-M12)</f>
        <v/>
      </c>
      <c r="O13" s="129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29">
        <f>'CP RESUMO'!M36</f>
        <v/>
      </c>
      <c r="N14" s="130">
        <f>MAX(0,M14-M13)</f>
        <v/>
      </c>
      <c r="O14" s="129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RESUMO'!N36</f>
        <v/>
      </c>
      <c r="N15" s="130">
        <f>MAX(0,M15-M14)</f>
        <v/>
      </c>
      <c r="O15" s="129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RESUMO'!O36</f>
        <v/>
      </c>
      <c r="N16" s="130">
        <f>MAX(0,M16-M15)</f>
        <v/>
      </c>
      <c r="O16" s="129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RESUMO'!P36</f>
        <v/>
      </c>
      <c r="N17" s="130">
        <f>MAX(0,M17-M16)</f>
        <v/>
      </c>
      <c r="O17" s="129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RESUMO'!Q36</f>
        <v/>
      </c>
      <c r="N18" s="130">
        <f>MAX(0,M18-M17)</f>
        <v/>
      </c>
      <c r="O18" s="129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RESUMO'!R36</f>
        <v/>
      </c>
      <c r="N19" s="130">
        <f>MAX(0,M19-M18)</f>
        <v/>
      </c>
      <c r="O19" s="129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RESUMO'!S36</f>
        <v/>
      </c>
      <c r="N20" s="130">
        <f>MAX(0,M20-M19)</f>
        <v/>
      </c>
      <c r="O20" s="129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RESUMO'!T36</f>
        <v/>
      </c>
      <c r="N21" s="130">
        <f>MAX(0,M21-M20)</f>
        <v/>
      </c>
      <c r="O21" s="129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RESUMO'!U36</f>
        <v/>
      </c>
      <c r="N22" s="130">
        <f>MAX(0,M22-M21)</f>
        <v/>
      </c>
      <c r="O22" s="129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RESUMO'!V36</f>
        <v/>
      </c>
      <c r="N23" s="130">
        <f>MAX(0,M23-M22)</f>
        <v/>
      </c>
      <c r="O23" s="129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RESUMO'!W36</f>
        <v/>
      </c>
      <c r="N24" s="130">
        <f>MAX(0,M24-M23)</f>
        <v/>
      </c>
      <c r="O24" s="129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RESUMO'!X36</f>
        <v/>
      </c>
      <c r="N25" s="130">
        <f>MAX(0,M25-M24)</f>
        <v/>
      </c>
      <c r="O25" s="129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75315.92</v>
      </c>
      <c r="M26" s="129">
        <f>'CP RESUMO'!Y36</f>
        <v/>
      </c>
      <c r="N26" s="130">
        <f>MAX(0,M26-M25)</f>
        <v/>
      </c>
      <c r="O26" s="129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94583.85000000001</v>
      </c>
      <c r="M27" s="129">
        <f>'CP RESUMO'!Z36</f>
        <v/>
      </c>
      <c r="N27" s="130">
        <f>MAX(0,M27-M26)</f>
        <v/>
      </c>
      <c r="O27" s="129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152611.43</v>
      </c>
      <c r="M28" s="129">
        <f>'CP RESUMO'!AA36</f>
        <v/>
      </c>
      <c r="N28" s="130">
        <f>MAX(0,M28-M27)</f>
        <v/>
      </c>
      <c r="O28" s="129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307960.59</v>
      </c>
      <c r="M29" s="129">
        <f>'CP RESUMO'!AB36</f>
        <v/>
      </c>
      <c r="N29" s="130">
        <f>MAX(0,M29-M28)</f>
        <v/>
      </c>
      <c r="O29" s="129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270357.07</v>
      </c>
      <c r="M30" s="129">
        <f>'CP RESUMO'!AC36</f>
        <v/>
      </c>
      <c r="N30" s="130">
        <f>MAX(0,M30-M29)</f>
        <v/>
      </c>
      <c r="O30" s="129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393960.29</v>
      </c>
      <c r="M31" s="129">
        <f>'CP RESUMO'!AD36</f>
        <v/>
      </c>
      <c r="N31" s="130">
        <f>MAX(0,M31-M30)</f>
        <v/>
      </c>
      <c r="O31" s="129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221184.1</v>
      </c>
      <c r="M32" s="129">
        <f>'CP RESUMO'!AE36</f>
        <v/>
      </c>
      <c r="N32" s="130">
        <f>MAX(0,M32-M31)</f>
        <v/>
      </c>
      <c r="O32" s="129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103698.08</v>
      </c>
      <c r="M33" s="129">
        <f>'CP RESUMO'!AF36</f>
        <v/>
      </c>
      <c r="N33" s="130">
        <f>MAX(0,M33-M32)</f>
        <v/>
      </c>
      <c r="O33" s="129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238730.08</v>
      </c>
      <c r="M34" s="129">
        <f>'CP RESUMO'!AG36</f>
        <v/>
      </c>
      <c r="N34" s="130">
        <f>MAX(0,M34-M33)</f>
        <v/>
      </c>
      <c r="O34" s="129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132522.19</v>
      </c>
      <c r="M35" s="129">
        <f>'CP RESUMO'!AH36</f>
        <v/>
      </c>
      <c r="N35" s="130">
        <f>MAX(0,M35-M34)</f>
        <v/>
      </c>
      <c r="O35" s="129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193508.3</v>
      </c>
      <c r="M36" s="129">
        <f>'CP RESUMO'!AI36</f>
        <v/>
      </c>
      <c r="N36" s="130">
        <f>MAX(0,M36-M35)</f>
        <v/>
      </c>
      <c r="O36" s="129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300377.15</v>
      </c>
      <c r="M37" s="129">
        <f>'CP RESUMO'!AJ36</f>
        <v/>
      </c>
      <c r="N37" s="130">
        <f>MAX(0,M37-M36)</f>
        <v/>
      </c>
      <c r="O37" s="129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431447.19</v>
      </c>
      <c r="M38" s="129">
        <f>'CP RESUMO'!AK36</f>
        <v/>
      </c>
      <c r="N38" s="130">
        <f>MAX(0,M38-M37)</f>
        <v/>
      </c>
      <c r="O38" s="129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604299.42</v>
      </c>
      <c r="M39" s="129">
        <f>'CP RESUMO'!AL36</f>
        <v/>
      </c>
      <c r="N39" s="130">
        <f>MAX(0,M39-M38)</f>
        <v/>
      </c>
      <c r="O39" s="129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723496.74</v>
      </c>
      <c r="M40" s="129">
        <f>'CP RESUMO'!AM36</f>
        <v/>
      </c>
      <c r="N40" s="130">
        <f>MAX(0,M40-M39)</f>
        <v/>
      </c>
      <c r="O40" s="129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304130.98</v>
      </c>
      <c r="M41" s="129">
        <f>'CP RESUMO'!AN36</f>
        <v/>
      </c>
      <c r="N41" s="130">
        <f>MAX(0,M41-M40)</f>
        <v/>
      </c>
      <c r="O41" s="129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163099.32</v>
      </c>
      <c r="M42" s="129">
        <f>'CP RESUMO'!AO36</f>
        <v/>
      </c>
      <c r="N42" s="130">
        <f>MAX(0,M42-M41)</f>
        <v/>
      </c>
      <c r="O42" s="129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97116.33</v>
      </c>
      <c r="M43" s="129">
        <f>'CP RESUMO'!AP36</f>
        <v/>
      </c>
      <c r="N43" s="130">
        <f>MAX(0,M43-M42)</f>
        <v/>
      </c>
      <c r="O43" s="129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60713.37</v>
      </c>
      <c r="M44" s="129">
        <f>'CP RESUMO'!AQ36</f>
        <v/>
      </c>
      <c r="N44" s="130">
        <f>MAX(0,M44-M43)</f>
        <v/>
      </c>
      <c r="O44" s="129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46385.34</v>
      </c>
      <c r="M45" s="129">
        <f>'CP RESUMO'!AR36</f>
        <v/>
      </c>
      <c r="N45" s="130">
        <f>MAX(0,M45-M44)</f>
        <v/>
      </c>
      <c r="O45" s="129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30923.56</v>
      </c>
      <c r="M46" s="129">
        <f>'CP RESUMO'!AS36</f>
        <v/>
      </c>
      <c r="N46" s="130">
        <f>MAX(0,M46-M45)</f>
        <v/>
      </c>
      <c r="O46" s="129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RESUMO'!AT36</f>
        <v/>
      </c>
      <c r="N47" s="130">
        <f>MAX(0,M47-M46)</f>
        <v/>
      </c>
      <c r="O47" s="129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RESUMO'!AU36</f>
        <v/>
      </c>
      <c r="N48" s="130">
        <f>MAX(0,M48-M47)</f>
        <v/>
      </c>
      <c r="O48" s="129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RESUMO'!AV36</f>
        <v/>
      </c>
      <c r="N49" s="130">
        <f>MAX(0,M49-M48)</f>
        <v/>
      </c>
      <c r="O49" s="129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RESUMO'!AW36</f>
        <v/>
      </c>
      <c r="N50" s="130">
        <f>MAX(0,M50-M49)</f>
        <v/>
      </c>
      <c r="O50" s="129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RESUMO'!AX36</f>
        <v/>
      </c>
      <c r="N51" s="130">
        <f>MAX(0,M51-M50)</f>
        <v/>
      </c>
      <c r="O51" s="129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93814.60000000001</v>
      </c>
      <c r="M52" s="129">
        <f>'CP RESUMO'!AY36</f>
        <v/>
      </c>
      <c r="N52" s="130">
        <f>MAX(0,M52-M51)</f>
        <v/>
      </c>
      <c r="O52" s="129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RESUMO'!AZ36</f>
        <v/>
      </c>
      <c r="N53" s="130">
        <f>MAX(0,M53-M52)</f>
        <v/>
      </c>
      <c r="O53" s="129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RESUMO'!BA36</f>
        <v/>
      </c>
      <c r="N54" s="130">
        <f>MAX(0,M54-M53)</f>
        <v/>
      </c>
      <c r="O54" s="129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2335717.01</v>
      </c>
      <c r="M55" s="129">
        <f>'CP RESUMO'!BB36</f>
        <v/>
      </c>
      <c r="N55" s="130">
        <f>MAX(0,M55-M54)</f>
        <v/>
      </c>
      <c r="O55" s="129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RESUMO'!BC36</f>
        <v/>
      </c>
      <c r="N56" s="130">
        <f>MAX(0,M56-M55)</f>
        <v/>
      </c>
      <c r="O56" s="129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RESUMO'!BD36</f>
        <v/>
      </c>
      <c r="N57" s="130">
        <f>MAX(0,M57-M56)</f>
        <v/>
      </c>
      <c r="O57" s="129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RESUMO'!BE36</f>
        <v/>
      </c>
      <c r="N58" s="130">
        <f>MAX(0,M58-M57)</f>
        <v/>
      </c>
      <c r="O58" s="129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RESUMO'!BF36</f>
        <v/>
      </c>
      <c r="N59" s="130">
        <f>MAX(0,M59-M58)</f>
        <v/>
      </c>
      <c r="O59" s="129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RESUMO'!BG36</f>
        <v/>
      </c>
      <c r="N60" s="130">
        <f>MAX(0,M60-M59)</f>
        <v/>
      </c>
      <c r="O60" s="129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RESUMO'!BH36</f>
        <v/>
      </c>
      <c r="N61" s="130">
        <f>MAX(0,M61-M60)</f>
        <v/>
      </c>
      <c r="O61" s="129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RESUMO'!BI36</f>
        <v/>
      </c>
      <c r="N62" s="130">
        <f>MAX(0,M62-M61)</f>
        <v/>
      </c>
      <c r="O62" s="129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RESUMO'!BJ36</f>
        <v/>
      </c>
      <c r="N63" s="130">
        <f>MAX(0,M63-M62)</f>
        <v/>
      </c>
      <c r="O63" s="129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RESUMO'!BK36</f>
        <v/>
      </c>
      <c r="N64" s="130">
        <f>MAX(0,M64-M63)</f>
        <v/>
      </c>
      <c r="O64" s="129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RESUMO'!BL36</f>
        <v/>
      </c>
      <c r="N65" s="130">
        <f>MAX(0,M65-M64)</f>
        <v/>
      </c>
      <c r="O65" s="129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RESUMO'!BM36</f>
        <v/>
      </c>
      <c r="N66" s="130">
        <f>MAX(0,M66-M65)</f>
        <v/>
      </c>
      <c r="O66" s="129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RESUMO'!BN36</f>
        <v/>
      </c>
      <c r="N67" s="130">
        <f>MAX(0,M67-M66)</f>
        <v/>
      </c>
      <c r="O67" s="129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RESUMO'!BO36</f>
        <v/>
      </c>
      <c r="N68" s="130">
        <f>MAX(0,M68-M67)</f>
        <v/>
      </c>
      <c r="O68" s="129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RESUMO'!BP36</f>
        <v/>
      </c>
      <c r="N69" s="130">
        <f>MAX(0,M69-M68)</f>
        <v/>
      </c>
      <c r="O69" s="129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RESUMO'!BQ36</f>
        <v/>
      </c>
      <c r="N70" s="130">
        <f>MAX(0,M70-M69)</f>
        <v/>
      </c>
      <c r="O70" s="129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RESUMO'!BR36</f>
        <v/>
      </c>
      <c r="N71" s="130">
        <f>MAX(0,M71-M70)</f>
        <v/>
      </c>
      <c r="O71" s="129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RESUMO'!BS36</f>
        <v/>
      </c>
      <c r="N72" s="130">
        <f>MAX(0,M72-M71)</f>
        <v/>
      </c>
      <c r="O72" s="129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RESUMO'!BT36</f>
        <v/>
      </c>
      <c r="N73" s="130">
        <f>MAX(0,M73-M72)</f>
        <v/>
      </c>
      <c r="O73" s="129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RESUMO'!BU36</f>
        <v/>
      </c>
      <c r="N74" s="130">
        <f>MAX(0,M74-M73)</f>
        <v/>
      </c>
      <c r="O74" s="129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RESUMO'!BV36</f>
        <v/>
      </c>
      <c r="N75" s="130">
        <f>MAX(0,M75-M74)</f>
        <v/>
      </c>
      <c r="O75" s="129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RESUMO'!BW36</f>
        <v/>
      </c>
      <c r="N76" s="130">
        <f>MAX(0,M76-M75)</f>
        <v/>
      </c>
      <c r="O76" s="129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PL'!F43</f>
        <v/>
      </c>
      <c r="K5" s="62">
        <f>'VALOR POR PL'!G43</f>
        <v/>
      </c>
      <c r="M5" s="129">
        <f>'CP RESUMO'!D37</f>
        <v/>
      </c>
      <c r="N5" s="130" t="n">
        <v>0</v>
      </c>
      <c r="O5" s="129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RESUMO'!E37</f>
        <v/>
      </c>
      <c r="N6" s="130">
        <f>MAX(0,M6-M5)</f>
        <v/>
      </c>
      <c r="O6" s="129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PL'!L43</f>
        <v/>
      </c>
      <c r="M7" s="129">
        <f>'CP RESUMO'!F37</f>
        <v/>
      </c>
      <c r="N7" s="130">
        <f>MAX(0,M7-M6)</f>
        <v/>
      </c>
      <c r="O7" s="129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RESUMO'!G37</f>
        <v/>
      </c>
      <c r="N8" s="130">
        <f>MAX(0,M8-M7)</f>
        <v/>
      </c>
      <c r="O8" s="129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RESUMO'!H37</f>
        <v/>
      </c>
      <c r="N9" s="130">
        <f>MAX(0,M9-M8)</f>
        <v/>
      </c>
      <c r="O9" s="129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RESUMO'!I37</f>
        <v/>
      </c>
      <c r="N10" s="130">
        <f>MAX(0,M10-M9)</f>
        <v/>
      </c>
      <c r="O10" s="129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RESUMO'!J37</f>
        <v/>
      </c>
      <c r="N11" s="130">
        <f>MAX(0,M11-M10)</f>
        <v/>
      </c>
      <c r="O11" s="129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RESUMO'!K37</f>
        <v/>
      </c>
      <c r="N12" s="130">
        <f>MAX(0,M12-M11)</f>
        <v/>
      </c>
      <c r="O12" s="129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PL'!I43</f>
        <v/>
      </c>
      <c r="M13" s="129">
        <f>'CP RESUMO'!L37</f>
        <v/>
      </c>
      <c r="N13" s="130">
        <f>MAX(0,M13-M12)</f>
        <v/>
      </c>
      <c r="O13" s="129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29">
        <f>'CP RESUMO'!M37</f>
        <v/>
      </c>
      <c r="N14" s="130">
        <f>MAX(0,M14-M13)</f>
        <v/>
      </c>
      <c r="O14" s="129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RESUMO'!N37</f>
        <v/>
      </c>
      <c r="N15" s="130">
        <f>MAX(0,M15-M14)</f>
        <v/>
      </c>
      <c r="O15" s="129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RESUMO'!O37</f>
        <v/>
      </c>
      <c r="N16" s="130">
        <f>MAX(0,M16-M15)</f>
        <v/>
      </c>
      <c r="O16" s="129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RESUMO'!P37</f>
        <v/>
      </c>
      <c r="N17" s="130">
        <f>MAX(0,M17-M16)</f>
        <v/>
      </c>
      <c r="O17" s="129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RESUMO'!Q37</f>
        <v/>
      </c>
      <c r="N18" s="130">
        <f>MAX(0,M18-M17)</f>
        <v/>
      </c>
      <c r="O18" s="129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RESUMO'!R37</f>
        <v/>
      </c>
      <c r="N19" s="130">
        <f>MAX(0,M19-M18)</f>
        <v/>
      </c>
      <c r="O19" s="129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RESUMO'!S37</f>
        <v/>
      </c>
      <c r="N20" s="130">
        <f>MAX(0,M20-M19)</f>
        <v/>
      </c>
      <c r="O20" s="129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RESUMO'!T37</f>
        <v/>
      </c>
      <c r="N21" s="130">
        <f>MAX(0,M21-M20)</f>
        <v/>
      </c>
      <c r="O21" s="129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RESUMO'!U37</f>
        <v/>
      </c>
      <c r="N22" s="130">
        <f>MAX(0,M22-M21)</f>
        <v/>
      </c>
      <c r="O22" s="129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RESUMO'!V37</f>
        <v/>
      </c>
      <c r="N23" s="130">
        <f>MAX(0,M23-M22)</f>
        <v/>
      </c>
      <c r="O23" s="129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RESUMO'!W37</f>
        <v/>
      </c>
      <c r="N24" s="130">
        <f>MAX(0,M24-M23)</f>
        <v/>
      </c>
      <c r="O24" s="129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RESUMO'!X37</f>
        <v/>
      </c>
      <c r="N25" s="130">
        <f>MAX(0,M25-M24)</f>
        <v/>
      </c>
      <c r="O25" s="129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RESUMO'!Y37</f>
        <v/>
      </c>
      <c r="N26" s="130">
        <f>MAX(0,M26-M25)</f>
        <v/>
      </c>
      <c r="O26" s="129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RESUMO'!Z37</f>
        <v/>
      </c>
      <c r="N27" s="130">
        <f>MAX(0,M27-M26)</f>
        <v/>
      </c>
      <c r="O27" s="129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RESUMO'!AA37</f>
        <v/>
      </c>
      <c r="N28" s="130">
        <f>MAX(0,M28-M27)</f>
        <v/>
      </c>
      <c r="O28" s="129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RESUMO'!AB37</f>
        <v/>
      </c>
      <c r="N29" s="130">
        <f>MAX(0,M29-M28)</f>
        <v/>
      </c>
      <c r="O29" s="129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RESUMO'!AC37</f>
        <v/>
      </c>
      <c r="N30" s="130">
        <f>MAX(0,M30-M29)</f>
        <v/>
      </c>
      <c r="O30" s="129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RESUMO'!AD37</f>
        <v/>
      </c>
      <c r="N31" s="130">
        <f>MAX(0,M31-M30)</f>
        <v/>
      </c>
      <c r="O31" s="129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RESUMO'!AE37</f>
        <v/>
      </c>
      <c r="N32" s="130">
        <f>MAX(0,M32-M31)</f>
        <v/>
      </c>
      <c r="O32" s="129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RESUMO'!AF37</f>
        <v/>
      </c>
      <c r="N33" s="130">
        <f>MAX(0,M33-M32)</f>
        <v/>
      </c>
      <c r="O33" s="129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RESUMO'!AG37</f>
        <v/>
      </c>
      <c r="N34" s="130">
        <f>MAX(0,M34-M33)</f>
        <v/>
      </c>
      <c r="O34" s="129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RESUMO'!AH37</f>
        <v/>
      </c>
      <c r="N35" s="130">
        <f>MAX(0,M35-M34)</f>
        <v/>
      </c>
      <c r="O35" s="129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RESUMO'!AI37</f>
        <v/>
      </c>
      <c r="N36" s="130">
        <f>MAX(0,M36-M35)</f>
        <v/>
      </c>
      <c r="O36" s="129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RESUMO'!AJ37</f>
        <v/>
      </c>
      <c r="N37" s="130">
        <f>MAX(0,M37-M36)</f>
        <v/>
      </c>
      <c r="O37" s="129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202419.5</v>
      </c>
      <c r="M38" s="129">
        <f>'CP RESUMO'!AK37</f>
        <v/>
      </c>
      <c r="N38" s="130">
        <f>MAX(0,M38-M37)</f>
        <v/>
      </c>
      <c r="O38" s="129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202419.5</v>
      </c>
      <c r="M39" s="129">
        <f>'CP RESUMO'!AL37</f>
        <v/>
      </c>
      <c r="N39" s="130">
        <f>MAX(0,M39-M38)</f>
        <v/>
      </c>
      <c r="O39" s="129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202419.5</v>
      </c>
      <c r="M40" s="129">
        <f>'CP RESUMO'!AM37</f>
        <v/>
      </c>
      <c r="N40" s="130">
        <f>MAX(0,M40-M39)</f>
        <v/>
      </c>
      <c r="O40" s="129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202419.5</v>
      </c>
      <c r="M41" s="129">
        <f>'CP RESUMO'!AN37</f>
        <v/>
      </c>
      <c r="N41" s="130">
        <f>MAX(0,M41-M40)</f>
        <v/>
      </c>
      <c r="O41" s="129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202419.5</v>
      </c>
      <c r="M42" s="129">
        <f>'CP RESUMO'!AO37</f>
        <v/>
      </c>
      <c r="N42" s="130">
        <f>MAX(0,M42-M41)</f>
        <v/>
      </c>
      <c r="O42" s="129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202419.5</v>
      </c>
      <c r="M43" s="129">
        <f>'CP RESUMO'!AP37</f>
        <v/>
      </c>
      <c r="N43" s="130">
        <f>MAX(0,M43-M42)</f>
        <v/>
      </c>
      <c r="O43" s="129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202419.5</v>
      </c>
      <c r="M44" s="129">
        <f>'CP RESUMO'!AQ37</f>
        <v/>
      </c>
      <c r="N44" s="130">
        <f>MAX(0,M44-M43)</f>
        <v/>
      </c>
      <c r="O44" s="129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202419.5</v>
      </c>
      <c r="M45" s="129">
        <f>'CP RESUMO'!AR37</f>
        <v/>
      </c>
      <c r="N45" s="130">
        <f>MAX(0,M45-M44)</f>
        <v/>
      </c>
      <c r="O45" s="129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202419.5</v>
      </c>
      <c r="M46" s="129">
        <f>'CP RESUMO'!AS37</f>
        <v/>
      </c>
      <c r="N46" s="130">
        <f>MAX(0,M46-M45)</f>
        <v/>
      </c>
      <c r="O46" s="129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202419.5</v>
      </c>
      <c r="M47" s="129">
        <f>'CP RESUMO'!AT37</f>
        <v/>
      </c>
      <c r="N47" s="130">
        <f>MAX(0,M47-M46)</f>
        <v/>
      </c>
      <c r="O47" s="129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RESUMO'!AU37</f>
        <v/>
      </c>
      <c r="N48" s="130">
        <f>MAX(0,M48-M47)</f>
        <v/>
      </c>
      <c r="O48" s="129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RESUMO'!AV37</f>
        <v/>
      </c>
      <c r="N49" s="130">
        <f>MAX(0,M49-M48)</f>
        <v/>
      </c>
      <c r="O49" s="129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RESUMO'!AW37</f>
        <v/>
      </c>
      <c r="N50" s="130">
        <f>MAX(0,M50-M49)</f>
        <v/>
      </c>
      <c r="O50" s="129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RESUMO'!AX37</f>
        <v/>
      </c>
      <c r="N51" s="130">
        <f>MAX(0,M51-M50)</f>
        <v/>
      </c>
      <c r="O51" s="129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RESUMO'!AY37</f>
        <v/>
      </c>
      <c r="N52" s="130">
        <f>MAX(0,M52-M51)</f>
        <v/>
      </c>
      <c r="O52" s="129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RESUMO'!AZ37</f>
        <v/>
      </c>
      <c r="N53" s="130">
        <f>MAX(0,M53-M52)</f>
        <v/>
      </c>
      <c r="O53" s="129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RESUMO'!BA37</f>
        <v/>
      </c>
      <c r="N54" s="130">
        <f>MAX(0,M54-M53)</f>
        <v/>
      </c>
      <c r="O54" s="129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RESUMO'!BB37</f>
        <v/>
      </c>
      <c r="N55" s="130">
        <f>MAX(0,M55-M54)</f>
        <v/>
      </c>
      <c r="O55" s="129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RESUMO'!BC37</f>
        <v/>
      </c>
      <c r="N56" s="130">
        <f>MAX(0,M56-M55)</f>
        <v/>
      </c>
      <c r="O56" s="129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RESUMO'!BD37</f>
        <v/>
      </c>
      <c r="N57" s="130">
        <f>MAX(0,M57-M56)</f>
        <v/>
      </c>
      <c r="O57" s="129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RESUMO'!BE37</f>
        <v/>
      </c>
      <c r="N58" s="130">
        <f>MAX(0,M58-M57)</f>
        <v/>
      </c>
      <c r="O58" s="129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RESUMO'!BF37</f>
        <v/>
      </c>
      <c r="N59" s="130">
        <f>MAX(0,M59-M58)</f>
        <v/>
      </c>
      <c r="O59" s="129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RESUMO'!BG37</f>
        <v/>
      </c>
      <c r="N60" s="130">
        <f>MAX(0,M60-M59)</f>
        <v/>
      </c>
      <c r="O60" s="129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RESUMO'!BH37</f>
        <v/>
      </c>
      <c r="N61" s="130">
        <f>MAX(0,M61-M60)</f>
        <v/>
      </c>
      <c r="O61" s="129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RESUMO'!BI37</f>
        <v/>
      </c>
      <c r="N62" s="130">
        <f>MAX(0,M62-M61)</f>
        <v/>
      </c>
      <c r="O62" s="129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RESUMO'!BJ37</f>
        <v/>
      </c>
      <c r="N63" s="130">
        <f>MAX(0,M63-M62)</f>
        <v/>
      </c>
      <c r="O63" s="129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RESUMO'!BK37</f>
        <v/>
      </c>
      <c r="N64" s="130">
        <f>MAX(0,M64-M63)</f>
        <v/>
      </c>
      <c r="O64" s="129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RESUMO'!BL37</f>
        <v/>
      </c>
      <c r="N65" s="130">
        <f>MAX(0,M65-M64)</f>
        <v/>
      </c>
      <c r="O65" s="129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RESUMO'!BM37</f>
        <v/>
      </c>
      <c r="N66" s="130">
        <f>MAX(0,M66-M65)</f>
        <v/>
      </c>
      <c r="O66" s="129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RESUMO'!BN37</f>
        <v/>
      </c>
      <c r="N67" s="130">
        <f>MAX(0,M67-M66)</f>
        <v/>
      </c>
      <c r="O67" s="129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RESUMO'!BO37</f>
        <v/>
      </c>
      <c r="N68" s="130">
        <f>MAX(0,M68-M67)</f>
        <v/>
      </c>
      <c r="O68" s="129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RESUMO'!BP37</f>
        <v/>
      </c>
      <c r="N69" s="130">
        <f>MAX(0,M69-M68)</f>
        <v/>
      </c>
      <c r="O69" s="129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RESUMO'!BQ37</f>
        <v/>
      </c>
      <c r="N70" s="130">
        <f>MAX(0,M70-M69)</f>
        <v/>
      </c>
      <c r="O70" s="129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RESUMO'!BR37</f>
        <v/>
      </c>
      <c r="N71" s="130">
        <f>MAX(0,M71-M70)</f>
        <v/>
      </c>
      <c r="O71" s="129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RESUMO'!BS37</f>
        <v/>
      </c>
      <c r="N72" s="130">
        <f>MAX(0,M72-M71)</f>
        <v/>
      </c>
      <c r="O72" s="129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RESUMO'!BT37</f>
        <v/>
      </c>
      <c r="N73" s="130">
        <f>MAX(0,M73-M72)</f>
        <v/>
      </c>
      <c r="O73" s="129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RESUMO'!BU37</f>
        <v/>
      </c>
      <c r="N74" s="130">
        <f>MAX(0,M74-M73)</f>
        <v/>
      </c>
      <c r="O74" s="129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RESUMO'!BV37</f>
        <v/>
      </c>
      <c r="N75" s="130">
        <f>MAX(0,M75-M74)</f>
        <v/>
      </c>
      <c r="O75" s="129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RESUMO'!BW37</f>
        <v/>
      </c>
      <c r="N76" s="130">
        <f>MAX(0,M76-M75)</f>
        <v/>
      </c>
      <c r="O76" s="129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PL'!F44</f>
        <v/>
      </c>
      <c r="K5" s="62">
        <f>'VALOR POR PL'!G44</f>
        <v/>
      </c>
      <c r="M5" s="129">
        <f>'CP RESUMO'!D38</f>
        <v/>
      </c>
      <c r="N5" s="130" t="n">
        <v>0</v>
      </c>
      <c r="O5" s="129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0">
        <f>(IF(AND(1+$K$33&gt;=1,1+$K$33&lt;=72),INDEX($N$5:$N$76,1+$K$33),0)+IF(AND(1+$K$34&gt;=1,1+$K$34&lt;=72),INDEX($N$5:$N$76,1+$K$34),0)+IF(AND(1+$K$35&gt;=1,1+$K$35&lt;=72),INDEX($N$5:$N$76,1+$K$35),0))/3</f>
        <v/>
      </c>
      <c r="T5" s="13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1">
        <f>DATE(YEAR(B5),MONTH(B5)+1,1)</f>
        <v/>
      </c>
      <c r="C6" s="62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RESUMO'!E38</f>
        <v/>
      </c>
      <c r="N6" s="130">
        <f>MAX(0,M6-M5)</f>
        <v/>
      </c>
      <c r="O6" s="129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0">
        <f>(IF(AND(2+$K$33&gt;=1,2+$K$33&lt;=72),INDEX($N$5:$N$76,2+$K$33),0)+IF(AND(2+$K$34&gt;=1,2+$K$34&lt;=72),INDEX($N$5:$N$76,2+$K$34),0)+IF(AND(2+$K$35&gt;=1,2+$K$35&lt;=72),INDEX($N$5:$N$76,2+$K$35),0))/3</f>
        <v/>
      </c>
      <c r="T6" s="13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1">
        <f>DATE(YEAR(B6),MONTH(B6)+1,1)</f>
        <v/>
      </c>
      <c r="C7" s="62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PL'!L44</f>
        <v/>
      </c>
      <c r="M7" s="129">
        <f>'CP RESUMO'!F38</f>
        <v/>
      </c>
      <c r="N7" s="130">
        <f>MAX(0,M7-M6)</f>
        <v/>
      </c>
      <c r="O7" s="129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0">
        <f>(IF(AND(3+$K$33&gt;=1,3+$K$33&lt;=72),INDEX($N$5:$N$76,3+$K$33),0)+IF(AND(3+$K$34&gt;=1,3+$K$34&lt;=72),INDEX($N$5:$N$76,3+$K$34),0)+IF(AND(3+$K$35&gt;=1,3+$K$35&lt;=72),INDEX($N$5:$N$76,3+$K$35),0))/3</f>
        <v/>
      </c>
      <c r="T7" s="13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1">
        <f>DATE(YEAR(B7),MONTH(B7)+1,1)</f>
        <v/>
      </c>
      <c r="C8" s="62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RESUMO'!G38</f>
        <v/>
      </c>
      <c r="N8" s="130">
        <f>MAX(0,M8-M7)</f>
        <v/>
      </c>
      <c r="O8" s="129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0">
        <f>(IF(AND(4+$K$33&gt;=1,4+$K$33&lt;=72),INDEX($N$5:$N$76,4+$K$33),0)+IF(AND(4+$K$34&gt;=1,4+$K$34&lt;=72),INDEX($N$5:$N$76,4+$K$34),0)+IF(AND(4+$K$35&gt;=1,4+$K$35&lt;=72),INDEX($N$5:$N$76,4+$K$35),0))/3</f>
        <v/>
      </c>
      <c r="T8" s="13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1">
        <f>DATE(YEAR(B8),MONTH(B8)+1,1)</f>
        <v/>
      </c>
      <c r="C9" s="62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RESUMO'!H38</f>
        <v/>
      </c>
      <c r="N9" s="130">
        <f>MAX(0,M9-M8)</f>
        <v/>
      </c>
      <c r="O9" s="129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0">
        <f>(IF(AND(5+$K$33&gt;=1,5+$K$33&lt;=72),INDEX($N$5:$N$76,5+$K$33),0)+IF(AND(5+$K$34&gt;=1,5+$K$34&lt;=72),INDEX($N$5:$N$76,5+$K$34),0)+IF(AND(5+$K$35&gt;=1,5+$K$35&lt;=72),INDEX($N$5:$N$76,5+$K$35),0))/3</f>
        <v/>
      </c>
      <c r="T9" s="13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1">
        <f>DATE(YEAR(B9),MONTH(B9)+1,1)</f>
        <v/>
      </c>
      <c r="C10" s="62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RESUMO'!I38</f>
        <v/>
      </c>
      <c r="N10" s="130">
        <f>MAX(0,M10-M9)</f>
        <v/>
      </c>
      <c r="O10" s="129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0">
        <f>(IF(AND(6+$K$33&gt;=1,6+$K$33&lt;=72),INDEX($N$5:$N$76,6+$K$33),0)+IF(AND(6+$K$34&gt;=1,6+$K$34&lt;=72),INDEX($N$5:$N$76,6+$K$34),0)+IF(AND(6+$K$35&gt;=1,6+$K$35&lt;=72),INDEX($N$5:$N$76,6+$K$35),0))/3</f>
        <v/>
      </c>
      <c r="T10" s="13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1">
        <f>DATE(YEAR(B10),MONTH(B10)+1,1)</f>
        <v/>
      </c>
      <c r="C11" s="62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RESUMO'!J38</f>
        <v/>
      </c>
      <c r="N11" s="130">
        <f>MAX(0,M11-M10)</f>
        <v/>
      </c>
      <c r="O11" s="129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0">
        <f>(IF(AND(7+$K$33&gt;=1,7+$K$33&lt;=72),INDEX($N$5:$N$76,7+$K$33),0)+IF(AND(7+$K$34&gt;=1,7+$K$34&lt;=72),INDEX($N$5:$N$76,7+$K$34),0)+IF(AND(7+$K$35&gt;=1,7+$K$35&lt;=72),INDEX($N$5:$N$76,7+$K$35),0))/3</f>
        <v/>
      </c>
      <c r="T11" s="13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1">
        <f>DATE(YEAR(B11),MONTH(B11)+1,1)</f>
        <v/>
      </c>
      <c r="C12" s="62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RESUMO'!K38</f>
        <v/>
      </c>
      <c r="N12" s="130">
        <f>MAX(0,M12-M11)</f>
        <v/>
      </c>
      <c r="O12" s="129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0">
        <f>(IF(AND(8+$K$33&gt;=1,8+$K$33&lt;=72),INDEX($N$5:$N$76,8+$K$33),0)+IF(AND(8+$K$34&gt;=1,8+$K$34&lt;=72),INDEX($N$5:$N$76,8+$K$34),0)+IF(AND(8+$K$35&gt;=1,8+$K$35&lt;=72),INDEX($N$5:$N$76,8+$K$35),0))/3</f>
        <v/>
      </c>
      <c r="T12" s="13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1">
        <f>DATE(YEAR(B12),MONTH(B12)+1,1)</f>
        <v/>
      </c>
      <c r="C13" s="62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PL'!I44</f>
        <v/>
      </c>
      <c r="M13" s="129">
        <f>'CP RESUMO'!L38</f>
        <v/>
      </c>
      <c r="N13" s="130">
        <f>MAX(0,M13-M12)</f>
        <v/>
      </c>
      <c r="O13" s="129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0">
        <f>(IF(AND(9+$K$33&gt;=1,9+$K$33&lt;=72),INDEX($N$5:$N$76,9+$K$33),0)+IF(AND(9+$K$34&gt;=1,9+$K$34&lt;=72),INDEX($N$5:$N$76,9+$K$34),0)+IF(AND(9+$K$35&gt;=1,9+$K$35&lt;=72),INDEX($N$5:$N$76,9+$K$35),0))/3</f>
        <v/>
      </c>
      <c r="T13" s="13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1">
        <f>DATE(YEAR(B13),MONTH(B13)+1,1)</f>
        <v/>
      </c>
      <c r="C14" s="62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29">
        <f>'CP RESUMO'!M38</f>
        <v/>
      </c>
      <c r="N14" s="130">
        <f>MAX(0,M14-M13)</f>
        <v/>
      </c>
      <c r="O14" s="129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0">
        <f>(IF(AND(10+$K$33&gt;=1,10+$K$33&lt;=72),INDEX($N$5:$N$76,10+$K$33),0)+IF(AND(10+$K$34&gt;=1,10+$K$34&lt;=72),INDEX($N$5:$N$76,10+$K$34),0)+IF(AND(10+$K$35&gt;=1,10+$K$35&lt;=72),INDEX($N$5:$N$76,10+$K$35),0))/3</f>
        <v/>
      </c>
      <c r="T14" s="13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1">
        <f>DATE(YEAR(B14),MONTH(B14)+1,1)</f>
        <v/>
      </c>
      <c r="C15" s="62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MDO PREVISION + MATERIAL PREMISSA</t>
        </is>
      </c>
      <c r="M15" s="129">
        <f>'CP RESUMO'!N38</f>
        <v/>
      </c>
      <c r="N15" s="130">
        <f>MAX(0,M15-M14)</f>
        <v/>
      </c>
      <c r="O15" s="129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0">
        <f>(IF(AND(11+$K$33&gt;=1,11+$K$33&lt;=72),INDEX($N$5:$N$76,11+$K$33),0)+IF(AND(11+$K$34&gt;=1,11+$K$34&lt;=72),INDEX($N$5:$N$76,11+$K$34),0)+IF(AND(11+$K$35&gt;=1,11+$K$35&lt;=72),INDEX($N$5:$N$76,11+$K$35),0))/3</f>
        <v/>
      </c>
      <c r="T15" s="13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1">
        <f>DATE(YEAR(B15),MONTH(B15)+1,1)</f>
        <v/>
      </c>
      <c r="C16" s="62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29">
        <f>'CP RESUMO'!O38</f>
        <v/>
      </c>
      <c r="N16" s="130">
        <f>MAX(0,M16-M15)</f>
        <v/>
      </c>
      <c r="O16" s="129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0">
        <f>(IF(AND(12+$K$33&gt;=1,12+$K$33&lt;=72),INDEX($N$5:$N$76,12+$K$33),0)+IF(AND(12+$K$34&gt;=1,12+$K$34&lt;=72),INDEX($N$5:$N$76,12+$K$34),0)+IF(AND(12+$K$35&gt;=1,12+$K$35&lt;=72),INDEX($N$5:$N$76,12+$K$35),0))/3</f>
        <v/>
      </c>
      <c r="T16" s="13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1">
        <f>DATE(YEAR(B16),MONTH(B16)+1,1)</f>
        <v/>
      </c>
      <c r="C17" s="62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RESUMO'!P38</f>
        <v/>
      </c>
      <c r="N17" s="130">
        <f>MAX(0,M17-M16)</f>
        <v/>
      </c>
      <c r="O17" s="129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0">
        <f>(IF(AND(13+$K$33&gt;=1,13+$K$33&lt;=72),INDEX($N$5:$N$76,13+$K$33),0)+IF(AND(13+$K$34&gt;=1,13+$K$34&lt;=72),INDEX($N$5:$N$76,13+$K$34),0)+IF(AND(13+$K$35&gt;=1,13+$K$35&lt;=72),INDEX($N$5:$N$76,13+$K$35),0))/3</f>
        <v/>
      </c>
      <c r="T17" s="13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1">
        <f>DATE(YEAR(B17),MONTH(B17)+1,1)</f>
        <v/>
      </c>
      <c r="C18" s="62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RESUMO'!Q38</f>
        <v/>
      </c>
      <c r="N18" s="130">
        <f>MAX(0,M18-M17)</f>
        <v/>
      </c>
      <c r="O18" s="129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0">
        <f>(IF(AND(14+$K$33&gt;=1,14+$K$33&lt;=72),INDEX($N$5:$N$76,14+$K$33),0)+IF(AND(14+$K$34&gt;=1,14+$K$34&lt;=72),INDEX($N$5:$N$76,14+$K$34),0)+IF(AND(14+$K$35&gt;=1,14+$K$35&lt;=72),INDEX($N$5:$N$76,14+$K$35),0))/3</f>
        <v/>
      </c>
      <c r="T18" s="13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1">
        <f>DATE(YEAR(B18),MONTH(B18)+1,1)</f>
        <v/>
      </c>
      <c r="C19" s="62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RESUMO'!R38</f>
        <v/>
      </c>
      <c r="N19" s="130">
        <f>MAX(0,M19-M18)</f>
        <v/>
      </c>
      <c r="O19" s="129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0">
        <f>(IF(AND(15+$K$33&gt;=1,15+$K$33&lt;=72),INDEX($N$5:$N$76,15+$K$33),0)+IF(AND(15+$K$34&gt;=1,15+$K$34&lt;=72),INDEX($N$5:$N$76,15+$K$34),0)+IF(AND(15+$K$35&gt;=1,15+$K$35&lt;=72),INDEX($N$5:$N$76,15+$K$35),0))/3</f>
        <v/>
      </c>
      <c r="T19" s="13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RESUMO'!S38</f>
        <v/>
      </c>
      <c r="N20" s="130">
        <f>MAX(0,M20-M19)</f>
        <v/>
      </c>
      <c r="O20" s="129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0">
        <f>(IF(AND(16+$K$33&gt;=1,16+$K$33&lt;=72),INDEX($N$5:$N$76,16+$K$33),0)+IF(AND(16+$K$34&gt;=1,16+$K$34&lt;=72),INDEX($N$5:$N$76,16+$K$34),0)+IF(AND(16+$K$35&gt;=1,16+$K$35&lt;=72),INDEX($N$5:$N$76,16+$K$35),0))/3</f>
        <v/>
      </c>
      <c r="T20" s="13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1">
        <f>DATE(YEAR(B20),MONTH(B20)+1,1)</f>
        <v/>
      </c>
      <c r="C21" s="62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RESUMO'!T38</f>
        <v/>
      </c>
      <c r="N21" s="130">
        <f>MAX(0,M21-M20)</f>
        <v/>
      </c>
      <c r="O21" s="129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0">
        <f>(IF(AND(17+$K$33&gt;=1,17+$K$33&lt;=72),INDEX($N$5:$N$76,17+$K$33),0)+IF(AND(17+$K$34&gt;=1,17+$K$34&lt;=72),INDEX($N$5:$N$76,17+$K$34),0)+IF(AND(17+$K$35&gt;=1,17+$K$35&lt;=72),INDEX($N$5:$N$76,17+$K$35),0))/3</f>
        <v/>
      </c>
      <c r="T21" s="13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1">
        <f>DATE(YEAR(B21),MONTH(B21)+1,1)</f>
        <v/>
      </c>
      <c r="C22" s="62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RESUMO'!U38</f>
        <v/>
      </c>
      <c r="N22" s="130">
        <f>MAX(0,M22-M21)</f>
        <v/>
      </c>
      <c r="O22" s="129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0">
        <f>(IF(AND(18+$K$33&gt;=1,18+$K$33&lt;=72),INDEX($N$5:$N$76,18+$K$33),0)+IF(AND(18+$K$34&gt;=1,18+$K$34&lt;=72),INDEX($N$5:$N$76,18+$K$34),0)+IF(AND(18+$K$35&gt;=1,18+$K$35&lt;=72),INDEX($N$5:$N$76,18+$K$35),0))/3</f>
        <v/>
      </c>
      <c r="T22" s="13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1">
        <f>DATE(YEAR(B22),MONTH(B22)+1,1)</f>
        <v/>
      </c>
      <c r="C23" s="62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RESUMO'!V38</f>
        <v/>
      </c>
      <c r="N23" s="130">
        <f>MAX(0,M23-M22)</f>
        <v/>
      </c>
      <c r="O23" s="129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0">
        <f>(IF(AND(19+$K$33&gt;=1,19+$K$33&lt;=72),INDEX($N$5:$N$76,19+$K$33),0)+IF(AND(19+$K$34&gt;=1,19+$K$34&lt;=72),INDEX($N$5:$N$76,19+$K$34),0)+IF(AND(19+$K$35&gt;=1,19+$K$35&lt;=72),INDEX($N$5:$N$76,19+$K$35),0))/3</f>
        <v/>
      </c>
      <c r="T23" s="13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Saldo dividido: MDO segue a curva do Prevision; material segue a premissa (pedido antecipado, pagamento 28/56/84 dias).</t>
        </is>
      </c>
      <c r="M24" s="129">
        <f>'CP RESUMO'!W38</f>
        <v/>
      </c>
      <c r="N24" s="130">
        <f>MAX(0,M24-M23)</f>
        <v/>
      </c>
      <c r="O24" s="129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0">
        <f>(IF(AND(20+$K$33&gt;=1,20+$K$33&lt;=72),INDEX($N$5:$N$76,20+$K$33),0)+IF(AND(20+$K$34&gt;=1,20+$K$34&lt;=72),INDEX($N$5:$N$76,20+$K$34),0)+IF(AND(20+$K$35&gt;=1,20+$K$35&lt;=72),INDEX($N$5:$N$76,20+$K$35),0))/3</f>
        <v/>
      </c>
      <c r="T24" s="13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1">
        <f>DATE(YEAR(B24),MONTH(B24)+1,1)</f>
        <v/>
      </c>
      <c r="C25" s="62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I25" s="65" t="inlineStr">
        <is>
          <t>DIVISÃO MDO × MATERIAL</t>
        </is>
      </c>
      <c r="J25" s="66" t="n"/>
      <c r="K25" s="67" t="n"/>
      <c r="M25" s="129">
        <f>'CP RESUMO'!X38</f>
        <v/>
      </c>
      <c r="N25" s="130">
        <f>MAX(0,M25-M24)</f>
        <v/>
      </c>
      <c r="O25" s="129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0">
        <f>(IF(AND(21+$K$33&gt;=1,21+$K$33&lt;=72),INDEX($N$5:$N$76,21+$K$33),0)+IF(AND(21+$K$34&gt;=1,21+$K$34&lt;=72),INDEX($N$5:$N$76,21+$K$34),0)+IF(AND(21+$K$35&gt;=1,21+$K$35&lt;=72),INDEX($N$5:$N$76,21+$K$35),0))/3</f>
        <v/>
      </c>
      <c r="T25" s="13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1">
        <f>DATE(YEAR(B25),MONTH(B25)+1,1)</f>
        <v/>
      </c>
      <c r="C26" s="62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I26" s="46" t="inlineStr">
        <is>
          <t>% MÃO DE OBRA (segue a curva do Prevision)</t>
        </is>
      </c>
      <c r="K26" s="55" t="n">
        <v>0.4</v>
      </c>
      <c r="M26" s="129">
        <f>'CP RESUMO'!Y38</f>
        <v/>
      </c>
      <c r="N26" s="130">
        <f>MAX(0,M26-M25)</f>
        <v/>
      </c>
      <c r="O26" s="129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0">
        <f>(IF(AND(22+$K$33&gt;=1,22+$K$33&lt;=72),INDEX($N$5:$N$76,22+$K$33),0)+IF(AND(22+$K$34&gt;=1,22+$K$34&lt;=72),INDEX($N$5:$N$76,22+$K$34),0)+IF(AND(22+$K$35&gt;=1,22+$K$35&lt;=72),INDEX($N$5:$N$76,22+$K$35),0))/3</f>
        <v/>
      </c>
      <c r="T26" s="13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1">
        <f>DATE(YEAR(B26),MONTH(B26)+1,1)</f>
        <v/>
      </c>
      <c r="C27" s="62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I27" s="46" t="inlineStr">
        <is>
          <t>% MATERIAL (segue a premissa)</t>
        </is>
      </c>
      <c r="K27" s="139">
        <f>1-K26</f>
        <v/>
      </c>
      <c r="M27" s="129">
        <f>'CP RESUMO'!Z38</f>
        <v/>
      </c>
      <c r="N27" s="130">
        <f>MAX(0,M27-M26)</f>
        <v/>
      </c>
      <c r="O27" s="129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0">
        <f>(IF(AND(23+$K$33&gt;=1,23+$K$33&lt;=72),INDEX($N$5:$N$76,23+$K$33),0)+IF(AND(23+$K$34&gt;=1,23+$K$34&lt;=72),INDEX($N$5:$N$76,23+$K$34),0)+IF(AND(23+$K$35&gt;=1,23+$K$35&lt;=72),INDEX($N$5:$N$76,23+$K$35),0))/3</f>
        <v/>
      </c>
      <c r="T27" s="13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1">
        <f>DATE(YEAR(B27),MONTH(B27)+1,1)</f>
        <v/>
      </c>
      <c r="C28" s="62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I28" s="46" t="inlineStr">
        <is>
          <t>ANTECEDÊNCIA DO PEDIDO (dias antes da instalação)</t>
        </is>
      </c>
      <c r="K28" s="140" t="n">
        <v>180</v>
      </c>
      <c r="M28" s="129">
        <f>'CP RESUMO'!AA38</f>
        <v/>
      </c>
      <c r="N28" s="130">
        <f>MAX(0,M28-M27)</f>
        <v/>
      </c>
      <c r="O28" s="129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0">
        <f>(IF(AND(24+$K$33&gt;=1,24+$K$33&lt;=72),INDEX($N$5:$N$76,24+$K$33),0)+IF(AND(24+$K$34&gt;=1,24+$K$34&lt;=72),INDEX($N$5:$N$76,24+$K$34),0)+IF(AND(24+$K$35&gt;=1,24+$K$35&lt;=72),INDEX($N$5:$N$76,24+$K$35),0))/3</f>
        <v/>
      </c>
      <c r="T28" s="13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1">
        <f>DATE(YEAR(B28),MONTH(B28)+1,1)</f>
        <v/>
      </c>
      <c r="C29" s="62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I29" s="46" t="inlineStr">
        <is>
          <t>1ª PARCELA (dias após o pedido)</t>
        </is>
      </c>
      <c r="K29" s="140" t="n">
        <v>28</v>
      </c>
      <c r="M29" s="129">
        <f>'CP RESUMO'!AB38</f>
        <v/>
      </c>
      <c r="N29" s="130">
        <f>MAX(0,M29-M28)</f>
        <v/>
      </c>
      <c r="O29" s="129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0">
        <f>(IF(AND(25+$K$33&gt;=1,25+$K$33&lt;=72),INDEX($N$5:$N$76,25+$K$33),0)+IF(AND(25+$K$34&gt;=1,25+$K$34&lt;=72),INDEX($N$5:$N$76,25+$K$34),0)+IF(AND(25+$K$35&gt;=1,25+$K$35&lt;=72),INDEX($N$5:$N$76,25+$K$35),0))/3</f>
        <v/>
      </c>
      <c r="T29" s="13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1">
        <f>DATE(YEAR(B29),MONTH(B29)+1,1)</f>
        <v/>
      </c>
      <c r="C30" s="62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I30" s="46" t="inlineStr">
        <is>
          <t>2ª PARCELA (dias após o pedido)</t>
        </is>
      </c>
      <c r="K30" s="140" t="n">
        <v>56</v>
      </c>
      <c r="M30" s="129">
        <f>'CP RESUMO'!AC38</f>
        <v/>
      </c>
      <c r="N30" s="130">
        <f>MAX(0,M30-M29)</f>
        <v/>
      </c>
      <c r="O30" s="129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0">
        <f>(IF(AND(26+$K$33&gt;=1,26+$K$33&lt;=72),INDEX($N$5:$N$76,26+$K$33),0)+IF(AND(26+$K$34&gt;=1,26+$K$34&lt;=72),INDEX($N$5:$N$76,26+$K$34),0)+IF(AND(26+$K$35&gt;=1,26+$K$35&lt;=72),INDEX($N$5:$N$76,26+$K$35),0))/3</f>
        <v/>
      </c>
      <c r="T30" s="13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1">
        <f>DATE(YEAR(B30),MONTH(B30)+1,1)</f>
        <v/>
      </c>
      <c r="C31" s="62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I31" s="46" t="inlineStr">
        <is>
          <t>3ª PARCELA (dias após o pedido)</t>
        </is>
      </c>
      <c r="K31" s="140" t="n">
        <v>84</v>
      </c>
      <c r="M31" s="129">
        <f>'CP RESUMO'!AD38</f>
        <v/>
      </c>
      <c r="N31" s="130">
        <f>MAX(0,M31-M30)</f>
        <v/>
      </c>
      <c r="O31" s="129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0">
        <f>(IF(AND(27+$K$33&gt;=1,27+$K$33&lt;=72),INDEX($N$5:$N$76,27+$K$33),0)+IF(AND(27+$K$34&gt;=1,27+$K$34&lt;=72),INDEX($N$5:$N$76,27+$K$34),0)+IF(AND(27+$K$35&gt;=1,27+$K$35&lt;=72),INDEX($N$5:$N$76,27+$K$35),0))/3</f>
        <v/>
      </c>
      <c r="T31" s="13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1">
        <f>DATE(YEAR(B31),MONTH(B31)+1,1)</f>
        <v/>
      </c>
      <c r="C32" s="62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I32" s="46" t="inlineStr">
        <is>
          <t>Σ PESOS DO MATERIAL (meses futuros)</t>
        </is>
      </c>
      <c r="K32" s="130">
        <f>SUM(T5:T76)</f>
        <v/>
      </c>
      <c r="M32" s="129">
        <f>'CP RESUMO'!AE38</f>
        <v/>
      </c>
      <c r="N32" s="130">
        <f>MAX(0,M32-M31)</f>
        <v/>
      </c>
      <c r="O32" s="129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0">
        <f>(IF(AND(28+$K$33&gt;=1,28+$K$33&lt;=72),INDEX($N$5:$N$76,28+$K$33),0)+IF(AND(28+$K$34&gt;=1,28+$K$34&lt;=72),INDEX($N$5:$N$76,28+$K$34),0)+IF(AND(28+$K$35&gt;=1,28+$K$35&lt;=72),INDEX($N$5:$N$76,28+$K$35),0))/3</f>
        <v/>
      </c>
      <c r="T32" s="13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1">
        <f>DATE(YEAR(B32),MONTH(B32)+1,1)</f>
        <v/>
      </c>
      <c r="C33" s="62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I33" s="46" t="inlineStr">
        <is>
          <t>Parcela 1 paga X meses antes da instalação</t>
        </is>
      </c>
      <c r="K33" s="68">
        <f>ROUND((K28-K29)/30,0)</f>
        <v/>
      </c>
      <c r="M33" s="129">
        <f>'CP RESUMO'!AF38</f>
        <v/>
      </c>
      <c r="N33" s="130">
        <f>MAX(0,M33-M32)</f>
        <v/>
      </c>
      <c r="O33" s="129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0">
        <f>(IF(AND(29+$K$33&gt;=1,29+$K$33&lt;=72),INDEX($N$5:$N$76,29+$K$33),0)+IF(AND(29+$K$34&gt;=1,29+$K$34&lt;=72),INDEX($N$5:$N$76,29+$K$34),0)+IF(AND(29+$K$35&gt;=1,29+$K$35&lt;=72),INDEX($N$5:$N$76,29+$K$35),0))/3</f>
        <v/>
      </c>
      <c r="T33" s="13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1">
        <f>DATE(YEAR(B33),MONTH(B33)+1,1)</f>
        <v/>
      </c>
      <c r="C34" s="62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I34" s="46" t="inlineStr">
        <is>
          <t>Parcela 2 paga X meses antes da instalação</t>
        </is>
      </c>
      <c r="K34" s="68">
        <f>ROUND((K28-K30)/30,0)</f>
        <v/>
      </c>
      <c r="M34" s="129">
        <f>'CP RESUMO'!AG38</f>
        <v/>
      </c>
      <c r="N34" s="130">
        <f>MAX(0,M34-M33)</f>
        <v/>
      </c>
      <c r="O34" s="129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0">
        <f>(IF(AND(30+$K$33&gt;=1,30+$K$33&lt;=72),INDEX($N$5:$N$76,30+$K$33),0)+IF(AND(30+$K$34&gt;=1,30+$K$34&lt;=72),INDEX($N$5:$N$76,30+$K$34),0)+IF(AND(30+$K$35&gt;=1,30+$K$35&lt;=72),INDEX($N$5:$N$76,30+$K$35),0))/3</f>
        <v/>
      </c>
      <c r="T34" s="13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1">
        <f>DATE(YEAR(B34),MONTH(B34)+1,1)</f>
        <v/>
      </c>
      <c r="C35" s="62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I35" s="46" t="inlineStr">
        <is>
          <t>Parcela 3 paga X meses antes da instalação</t>
        </is>
      </c>
      <c r="K35" s="68">
        <f>ROUND((K28-K31)/30,0)</f>
        <v/>
      </c>
      <c r="M35" s="129">
        <f>'CP RESUMO'!AH38</f>
        <v/>
      </c>
      <c r="N35" s="130">
        <f>MAX(0,M35-M34)</f>
        <v/>
      </c>
      <c r="O35" s="129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0">
        <f>(IF(AND(31+$K$33&gt;=1,31+$K$33&lt;=72),INDEX($N$5:$N$76,31+$K$33),0)+IF(AND(31+$K$34&gt;=1,31+$K$34&lt;=72),INDEX($N$5:$N$76,31+$K$34),0)+IF(AND(31+$K$35&gt;=1,31+$K$35&lt;=72),INDEX($N$5:$N$76,31+$K$35),0))/3</f>
        <v/>
      </c>
      <c r="T35" s="13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1">
        <f>DATE(YEAR(B35),MONTH(B35)+1,1)</f>
        <v/>
      </c>
      <c r="C36" s="62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I36" s="46" t="inlineStr">
        <is>
          <t>MDO no fluxo (R$)</t>
        </is>
      </c>
      <c r="K36" s="49">
        <f>SUM(R5:R76)</f>
        <v/>
      </c>
      <c r="M36" s="129">
        <f>'CP RESUMO'!AI38</f>
        <v/>
      </c>
      <c r="N36" s="130">
        <f>MAX(0,M36-M35)</f>
        <v/>
      </c>
      <c r="O36" s="129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0">
        <f>(IF(AND(32+$K$33&gt;=1,32+$K$33&lt;=72),INDEX($N$5:$N$76,32+$K$33),0)+IF(AND(32+$K$34&gt;=1,32+$K$34&lt;=72),INDEX($N$5:$N$76,32+$K$34),0)+IF(AND(32+$K$35&gt;=1,32+$K$35&lt;=72),INDEX($N$5:$N$76,32+$K$35),0))/3</f>
        <v/>
      </c>
      <c r="T36" s="13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1">
        <f>DATE(YEAR(B36),MONTH(B36)+1,1)</f>
        <v/>
      </c>
      <c r="C37" s="62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60846.8</v>
      </c>
      <c r="I37" s="46" t="inlineStr">
        <is>
          <t>MATERIAL no fluxo (R$)</t>
        </is>
      </c>
      <c r="K37" s="49">
        <f>SUM(U5:U76)</f>
        <v/>
      </c>
      <c r="M37" s="129">
        <f>'CP RESUMO'!AJ38</f>
        <v/>
      </c>
      <c r="N37" s="130">
        <f>MAX(0,M37-M36)</f>
        <v/>
      </c>
      <c r="O37" s="129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0">
        <f>(IF(AND(33+$K$33&gt;=1,33+$K$33&lt;=72),INDEX($N$5:$N$76,33+$K$33),0)+IF(AND(33+$K$34&gt;=1,33+$K$34&lt;=72),INDEX($N$5:$N$76,33+$K$34),0)+IF(AND(33+$K$35&gt;=1,33+$K$35&lt;=72),INDEX($N$5:$N$76,33+$K$35),0))/3</f>
        <v/>
      </c>
      <c r="T37" s="13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1">
        <f>DATE(YEAR(B37),MONTH(B37)+1,1)</f>
        <v/>
      </c>
      <c r="C38" s="62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55034.2</v>
      </c>
      <c r="M38" s="129">
        <f>'CP RESUMO'!AK38</f>
        <v/>
      </c>
      <c r="N38" s="130">
        <f>MAX(0,M38-M37)</f>
        <v/>
      </c>
      <c r="O38" s="129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0">
        <f>(IF(AND(34+$K$33&gt;=1,34+$K$33&lt;=72),INDEX($N$5:$N$76,34+$K$33),0)+IF(AND(34+$K$34&gt;=1,34+$K$34&lt;=72),INDEX($N$5:$N$76,34+$K$34),0)+IF(AND(34+$K$35&gt;=1,34+$K$35&lt;=72),INDEX($N$5:$N$76,34+$K$35),0))/3</f>
        <v/>
      </c>
      <c r="T38" s="13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1">
        <f>DATE(YEAR(B38),MONTH(B38)+1,1)</f>
        <v/>
      </c>
      <c r="C39" s="62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74945.45</v>
      </c>
      <c r="M39" s="129">
        <f>'CP RESUMO'!AL38</f>
        <v/>
      </c>
      <c r="N39" s="130">
        <f>MAX(0,M39-M38)</f>
        <v/>
      </c>
      <c r="O39" s="129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0">
        <f>(IF(AND(35+$K$33&gt;=1,35+$K$33&lt;=72),INDEX($N$5:$N$76,35+$K$33),0)+IF(AND(35+$K$34&gt;=1,35+$K$34&lt;=72),INDEX($N$5:$N$76,35+$K$34),0)+IF(AND(35+$K$35&gt;=1,35+$K$35&lt;=72),INDEX($N$5:$N$76,35+$K$35),0))/3</f>
        <v/>
      </c>
      <c r="T39" s="13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1">
        <f>DATE(YEAR(B39),MONTH(B39)+1,1)</f>
        <v/>
      </c>
      <c r="C40" s="62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41677.58</v>
      </c>
      <c r="M40" s="129">
        <f>'CP RESUMO'!AM38</f>
        <v/>
      </c>
      <c r="N40" s="130">
        <f>MAX(0,M40-M39)</f>
        <v/>
      </c>
      <c r="O40" s="129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0">
        <f>(IF(AND(36+$K$33&gt;=1,36+$K$33&lt;=72),INDEX($N$5:$N$76,36+$K$33),0)+IF(AND(36+$K$34&gt;=1,36+$K$34&lt;=72),INDEX($N$5:$N$76,36+$K$34),0)+IF(AND(36+$K$35&gt;=1,36+$K$35&lt;=72),INDEX($N$5:$N$76,36+$K$35),0))/3</f>
        <v/>
      </c>
      <c r="T40" s="13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1">
        <f>DATE(YEAR(B40),MONTH(B40)+1,1)</f>
        <v/>
      </c>
      <c r="C41" s="62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69380.19</v>
      </c>
      <c r="M41" s="129">
        <f>'CP RESUMO'!AN38</f>
        <v/>
      </c>
      <c r="N41" s="130">
        <f>MAX(0,M41-M40)</f>
        <v/>
      </c>
      <c r="O41" s="129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0">
        <f>(IF(AND(37+$K$33&gt;=1,37+$K$33&lt;=72),INDEX($N$5:$N$76,37+$K$33),0)+IF(AND(37+$K$34&gt;=1,37+$K$34&lt;=72),INDEX($N$5:$N$76,37+$K$34),0)+IF(AND(37+$K$35&gt;=1,37+$K$35&lt;=72),INDEX($N$5:$N$76,37+$K$35),0))/3</f>
        <v/>
      </c>
      <c r="T41" s="13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1">
        <f>DATE(YEAR(B41),MONTH(B41)+1,1)</f>
        <v/>
      </c>
      <c r="C42" s="62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142099.54</v>
      </c>
      <c r="M42" s="129">
        <f>'CP RESUMO'!AO38</f>
        <v/>
      </c>
      <c r="N42" s="130">
        <f>MAX(0,M42-M41)</f>
        <v/>
      </c>
      <c r="O42" s="129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0">
        <f>(IF(AND(38+$K$33&gt;=1,38+$K$33&lt;=72),INDEX($N$5:$N$76,38+$K$33),0)+IF(AND(38+$K$34&gt;=1,38+$K$34&lt;=72),INDEX($N$5:$N$76,38+$K$34),0)+IF(AND(38+$K$35&gt;=1,38+$K$35&lt;=72),INDEX($N$5:$N$76,38+$K$35),0))/3</f>
        <v/>
      </c>
      <c r="T42" s="13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1">
        <f>DATE(YEAR(B42),MONTH(B42)+1,1)</f>
        <v/>
      </c>
      <c r="C43" s="62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174007</v>
      </c>
      <c r="M43" s="129">
        <f>'CP RESUMO'!AP38</f>
        <v/>
      </c>
      <c r="N43" s="130">
        <f>MAX(0,M43-M42)</f>
        <v/>
      </c>
      <c r="O43" s="129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0">
        <f>(IF(AND(39+$K$33&gt;=1,39+$K$33&lt;=72),INDEX($N$5:$N$76,39+$K$33),0)+IF(AND(39+$K$34&gt;=1,39+$K$34&lt;=72),INDEX($N$5:$N$76,39+$K$34),0)+IF(AND(39+$K$35&gt;=1,39+$K$35&lt;=72),INDEX($N$5:$N$76,39+$K$35),0))/3</f>
        <v/>
      </c>
      <c r="T43" s="13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1">
        <f>DATE(YEAR(B43),MONTH(B43)+1,1)</f>
        <v/>
      </c>
      <c r="C44" s="62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176480.45</v>
      </c>
      <c r="M44" s="129">
        <f>'CP RESUMO'!AQ38</f>
        <v/>
      </c>
      <c r="N44" s="130">
        <f>MAX(0,M44-M43)</f>
        <v/>
      </c>
      <c r="O44" s="129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0">
        <f>(IF(AND(40+$K$33&gt;=1,40+$K$33&lt;=72),INDEX($N$5:$N$76,40+$K$33),0)+IF(AND(40+$K$34&gt;=1,40+$K$34&lt;=72),INDEX($N$5:$N$76,40+$K$34),0)+IF(AND(40+$K$35&gt;=1,40+$K$35&lt;=72),INDEX($N$5:$N$76,40+$K$35),0))/3</f>
        <v/>
      </c>
      <c r="T44" s="13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1">
        <f>DATE(YEAR(B44),MONTH(B44)+1,1)</f>
        <v/>
      </c>
      <c r="C45" s="62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105121.5</v>
      </c>
      <c r="M45" s="129">
        <f>'CP RESUMO'!AR38</f>
        <v/>
      </c>
      <c r="N45" s="130">
        <f>MAX(0,M45-M44)</f>
        <v/>
      </c>
      <c r="O45" s="129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0">
        <f>(IF(AND(41+$K$33&gt;=1,41+$K$33&lt;=72),INDEX($N$5:$N$76,41+$K$33),0)+IF(AND(41+$K$34&gt;=1,41+$K$34&lt;=72),INDEX($N$5:$N$76,41+$K$34),0)+IF(AND(41+$K$35&gt;=1,41+$K$35&lt;=72),INDEX($N$5:$N$76,41+$K$35),0))/3</f>
        <v/>
      </c>
      <c r="T45" s="13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1">
        <f>DATE(YEAR(B45),MONTH(B45)+1,1)</f>
        <v/>
      </c>
      <c r="C46" s="62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165720.96</v>
      </c>
      <c r="M46" s="129">
        <f>'CP RESUMO'!AS38</f>
        <v/>
      </c>
      <c r="N46" s="130">
        <f>MAX(0,M46-M45)</f>
        <v/>
      </c>
      <c r="O46" s="129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0">
        <f>(IF(AND(42+$K$33&gt;=1,42+$K$33&lt;=72),INDEX($N$5:$N$76,42+$K$33),0)+IF(AND(42+$K$34&gt;=1,42+$K$34&lt;=72),INDEX($N$5:$N$76,42+$K$34),0)+IF(AND(42+$K$35&gt;=1,42+$K$35&lt;=72),INDEX($N$5:$N$76,42+$K$35),0))/3</f>
        <v/>
      </c>
      <c r="T46" s="13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1">
        <f>DATE(YEAR(B46),MONTH(B46)+1,1)</f>
        <v/>
      </c>
      <c r="C47" s="62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105121.5</v>
      </c>
      <c r="M47" s="129">
        <f>'CP RESUMO'!AT38</f>
        <v/>
      </c>
      <c r="N47" s="130">
        <f>MAX(0,M47-M46)</f>
        <v/>
      </c>
      <c r="O47" s="129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0">
        <f>(IF(AND(43+$K$33&gt;=1,43+$K$33&lt;=72),INDEX($N$5:$N$76,43+$K$33),0)+IF(AND(43+$K$34&gt;=1,43+$K$34&lt;=72),INDEX($N$5:$N$76,43+$K$34),0)+IF(AND(43+$K$35&gt;=1,43+$K$35&lt;=72),INDEX($N$5:$N$76,43+$K$35),0))/3</f>
        <v/>
      </c>
      <c r="T47" s="13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1">
        <f>DATE(YEAR(B47),MONTH(B47)+1,1)</f>
        <v/>
      </c>
      <c r="C48" s="62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66288.38</v>
      </c>
      <c r="M48" s="129">
        <f>'CP RESUMO'!AU38</f>
        <v/>
      </c>
      <c r="N48" s="130">
        <f>MAX(0,M48-M47)</f>
        <v/>
      </c>
      <c r="O48" s="129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0">
        <f>(IF(AND(44+$K$33&gt;=1,44+$K$33&lt;=72),INDEX($N$5:$N$76,44+$K$33),0)+IF(AND(44+$K$34&gt;=1,44+$K$34&lt;=72),INDEX($N$5:$N$76,44+$K$34),0)+IF(AND(44+$K$35&gt;=1,44+$K$35&lt;=72),INDEX($N$5:$N$76,44+$K$35),0))/3</f>
        <v/>
      </c>
      <c r="T48" s="13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1">
        <f>DATE(YEAR(B48),MONTH(B48)+1,1)</f>
        <v/>
      </c>
      <c r="C49" s="62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RESUMO'!AV38</f>
        <v/>
      </c>
      <c r="N49" s="130">
        <f>MAX(0,M49-M48)</f>
        <v/>
      </c>
      <c r="O49" s="129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0">
        <f>(IF(AND(45+$K$33&gt;=1,45+$K$33&lt;=72),INDEX($N$5:$N$76,45+$K$33),0)+IF(AND(45+$K$34&gt;=1,45+$K$34&lt;=72),INDEX($N$5:$N$76,45+$K$34),0)+IF(AND(45+$K$35&gt;=1,45+$K$35&lt;=72),INDEX($N$5:$N$76,45+$K$35),0))/3</f>
        <v/>
      </c>
      <c r="T49" s="13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1">
        <f>DATE(YEAR(B49),MONTH(B49)+1,1)</f>
        <v/>
      </c>
      <c r="C50" s="62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RESUMO'!AW38</f>
        <v/>
      </c>
      <c r="N50" s="130">
        <f>MAX(0,M50-M49)</f>
        <v/>
      </c>
      <c r="O50" s="129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0">
        <f>(IF(AND(46+$K$33&gt;=1,46+$K$33&lt;=72),INDEX($N$5:$N$76,46+$K$33),0)+IF(AND(46+$K$34&gt;=1,46+$K$34&lt;=72),INDEX($N$5:$N$76,46+$K$34),0)+IF(AND(46+$K$35&gt;=1,46+$K$35&lt;=72),INDEX($N$5:$N$76,46+$K$35),0))/3</f>
        <v/>
      </c>
      <c r="T50" s="13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1">
        <f>DATE(YEAR(B50),MONTH(B50)+1,1)</f>
        <v/>
      </c>
      <c r="C51" s="62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RESUMO'!AX38</f>
        <v/>
      </c>
      <c r="N51" s="130">
        <f>MAX(0,M51-M50)</f>
        <v/>
      </c>
      <c r="O51" s="129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0">
        <f>(IF(AND(47+$K$33&gt;=1,47+$K$33&lt;=72),INDEX($N$5:$N$76,47+$K$33),0)+IF(AND(47+$K$34&gt;=1,47+$K$34&lt;=72),INDEX($N$5:$N$76,47+$K$34),0)+IF(AND(47+$K$35&gt;=1,47+$K$35&lt;=72),INDEX($N$5:$N$76,47+$K$35),0))/3</f>
        <v/>
      </c>
      <c r="T51" s="13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1">
        <f>DATE(YEAR(B51),MONTH(B51)+1,1)</f>
        <v/>
      </c>
      <c r="C52" s="62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RESUMO'!AY38</f>
        <v/>
      </c>
      <c r="N52" s="130">
        <f>MAX(0,M52-M51)</f>
        <v/>
      </c>
      <c r="O52" s="129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0">
        <f>(IF(AND(48+$K$33&gt;=1,48+$K$33&lt;=72),INDEX($N$5:$N$76,48+$K$33),0)+IF(AND(48+$K$34&gt;=1,48+$K$34&lt;=72),INDEX($N$5:$N$76,48+$K$34),0)+IF(AND(48+$K$35&gt;=1,48+$K$35&lt;=72),INDEX($N$5:$N$76,48+$K$35),0))/3</f>
        <v/>
      </c>
      <c r="T52" s="13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1">
        <f>DATE(YEAR(B52),MONTH(B52)+1,1)</f>
        <v/>
      </c>
      <c r="C53" s="62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RESUMO'!AZ38</f>
        <v/>
      </c>
      <c r="N53" s="130">
        <f>MAX(0,M53-M52)</f>
        <v/>
      </c>
      <c r="O53" s="129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0">
        <f>(IF(AND(49+$K$33&gt;=1,49+$K$33&lt;=72),INDEX($N$5:$N$76,49+$K$33),0)+IF(AND(49+$K$34&gt;=1,49+$K$34&lt;=72),INDEX($N$5:$N$76,49+$K$34),0)+IF(AND(49+$K$35&gt;=1,49+$K$35&lt;=72),INDEX($N$5:$N$76,49+$K$35),0))/3</f>
        <v/>
      </c>
      <c r="T53" s="13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1">
        <f>DATE(YEAR(B53),MONTH(B53)+1,1)</f>
        <v/>
      </c>
      <c r="C54" s="62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RESUMO'!BA38</f>
        <v/>
      </c>
      <c r="N54" s="130">
        <f>MAX(0,M54-M53)</f>
        <v/>
      </c>
      <c r="O54" s="129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0">
        <f>(IF(AND(50+$K$33&gt;=1,50+$K$33&lt;=72),INDEX($N$5:$N$76,50+$K$33),0)+IF(AND(50+$K$34&gt;=1,50+$K$34&lt;=72),INDEX($N$5:$N$76,50+$K$34),0)+IF(AND(50+$K$35&gt;=1,50+$K$35&lt;=72),INDEX($N$5:$N$76,50+$K$35),0))/3</f>
        <v/>
      </c>
      <c r="T54" s="13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1">
        <f>DATE(YEAR(B54),MONTH(B54)+1,1)</f>
        <v/>
      </c>
      <c r="C55" s="62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RESUMO'!BB38</f>
        <v/>
      </c>
      <c r="N55" s="130">
        <f>MAX(0,M55-M54)</f>
        <v/>
      </c>
      <c r="O55" s="129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0">
        <f>(IF(AND(51+$K$33&gt;=1,51+$K$33&lt;=72),INDEX($N$5:$N$76,51+$K$33),0)+IF(AND(51+$K$34&gt;=1,51+$K$34&lt;=72),INDEX($N$5:$N$76,51+$K$34),0)+IF(AND(51+$K$35&gt;=1,51+$K$35&lt;=72),INDEX($N$5:$N$76,51+$K$35),0))/3</f>
        <v/>
      </c>
      <c r="T55" s="13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1">
        <f>DATE(YEAR(B55),MONTH(B55)+1,1)</f>
        <v/>
      </c>
      <c r="C56" s="62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RESUMO'!BC38</f>
        <v/>
      </c>
      <c r="N56" s="130">
        <f>MAX(0,M56-M55)</f>
        <v/>
      </c>
      <c r="O56" s="129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0">
        <f>(IF(AND(52+$K$33&gt;=1,52+$K$33&lt;=72),INDEX($N$5:$N$76,52+$K$33),0)+IF(AND(52+$K$34&gt;=1,52+$K$34&lt;=72),INDEX($N$5:$N$76,52+$K$34),0)+IF(AND(52+$K$35&gt;=1,52+$K$35&lt;=72),INDEX($N$5:$N$76,52+$K$35),0))/3</f>
        <v/>
      </c>
      <c r="T56" s="13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1">
        <f>DATE(YEAR(B56),MONTH(B56)+1,1)</f>
        <v/>
      </c>
      <c r="C57" s="62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RESUMO'!BD38</f>
        <v/>
      </c>
      <c r="N57" s="130">
        <f>MAX(0,M57-M56)</f>
        <v/>
      </c>
      <c r="O57" s="129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0">
        <f>(IF(AND(53+$K$33&gt;=1,53+$K$33&lt;=72),INDEX($N$5:$N$76,53+$K$33),0)+IF(AND(53+$K$34&gt;=1,53+$K$34&lt;=72),INDEX($N$5:$N$76,53+$K$34),0)+IF(AND(53+$K$35&gt;=1,53+$K$35&lt;=72),INDEX($N$5:$N$76,53+$K$35),0))/3</f>
        <v/>
      </c>
      <c r="T57" s="13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1">
        <f>DATE(YEAR(B57),MONTH(B57)+1,1)</f>
        <v/>
      </c>
      <c r="C58" s="62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RESUMO'!BE38</f>
        <v/>
      </c>
      <c r="N58" s="130">
        <f>MAX(0,M58-M57)</f>
        <v/>
      </c>
      <c r="O58" s="129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0">
        <f>(IF(AND(54+$K$33&gt;=1,54+$K$33&lt;=72),INDEX($N$5:$N$76,54+$K$33),0)+IF(AND(54+$K$34&gt;=1,54+$K$34&lt;=72),INDEX($N$5:$N$76,54+$K$34),0)+IF(AND(54+$K$35&gt;=1,54+$K$35&lt;=72),INDEX($N$5:$N$76,54+$K$35),0))/3</f>
        <v/>
      </c>
      <c r="T58" s="13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1">
        <f>DATE(YEAR(B58),MONTH(B58)+1,1)</f>
        <v/>
      </c>
      <c r="C59" s="62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RESUMO'!BF38</f>
        <v/>
      </c>
      <c r="N59" s="130">
        <f>MAX(0,M59-M58)</f>
        <v/>
      </c>
      <c r="O59" s="129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0">
        <f>(IF(AND(55+$K$33&gt;=1,55+$K$33&lt;=72),INDEX($N$5:$N$76,55+$K$33),0)+IF(AND(55+$K$34&gt;=1,55+$K$34&lt;=72),INDEX($N$5:$N$76,55+$K$34),0)+IF(AND(55+$K$35&gt;=1,55+$K$35&lt;=72),INDEX($N$5:$N$76,55+$K$35),0))/3</f>
        <v/>
      </c>
      <c r="T59" s="13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1">
        <f>DATE(YEAR(B59),MONTH(B59)+1,1)</f>
        <v/>
      </c>
      <c r="C60" s="62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RESUMO'!BG38</f>
        <v/>
      </c>
      <c r="N60" s="130">
        <f>MAX(0,M60-M59)</f>
        <v/>
      </c>
      <c r="O60" s="129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0">
        <f>(IF(AND(56+$K$33&gt;=1,56+$K$33&lt;=72),INDEX($N$5:$N$76,56+$K$33),0)+IF(AND(56+$K$34&gt;=1,56+$K$34&lt;=72),INDEX($N$5:$N$76,56+$K$34),0)+IF(AND(56+$K$35&gt;=1,56+$K$35&lt;=72),INDEX($N$5:$N$76,56+$K$35),0))/3</f>
        <v/>
      </c>
      <c r="T60" s="13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1">
        <f>DATE(YEAR(B60),MONTH(B60)+1,1)</f>
        <v/>
      </c>
      <c r="C61" s="62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RESUMO'!BH38</f>
        <v/>
      </c>
      <c r="N61" s="130">
        <f>MAX(0,M61-M60)</f>
        <v/>
      </c>
      <c r="O61" s="129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0">
        <f>(IF(AND(57+$K$33&gt;=1,57+$K$33&lt;=72),INDEX($N$5:$N$76,57+$K$33),0)+IF(AND(57+$K$34&gt;=1,57+$K$34&lt;=72),INDEX($N$5:$N$76,57+$K$34),0)+IF(AND(57+$K$35&gt;=1,57+$K$35&lt;=72),INDEX($N$5:$N$76,57+$K$35),0))/3</f>
        <v/>
      </c>
      <c r="T61" s="13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1">
        <f>DATE(YEAR(B61),MONTH(B61)+1,1)</f>
        <v/>
      </c>
      <c r="C62" s="62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RESUMO'!BI38</f>
        <v/>
      </c>
      <c r="N62" s="130">
        <f>MAX(0,M62-M61)</f>
        <v/>
      </c>
      <c r="O62" s="129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0">
        <f>(IF(AND(58+$K$33&gt;=1,58+$K$33&lt;=72),INDEX($N$5:$N$76,58+$K$33),0)+IF(AND(58+$K$34&gt;=1,58+$K$34&lt;=72),INDEX($N$5:$N$76,58+$K$34),0)+IF(AND(58+$K$35&gt;=1,58+$K$35&lt;=72),INDEX($N$5:$N$76,58+$K$35),0))/3</f>
        <v/>
      </c>
      <c r="T62" s="13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1">
        <f>DATE(YEAR(B62),MONTH(B62)+1,1)</f>
        <v/>
      </c>
      <c r="C63" s="62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RESUMO'!BJ38</f>
        <v/>
      </c>
      <c r="N63" s="130">
        <f>MAX(0,M63-M62)</f>
        <v/>
      </c>
      <c r="O63" s="129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0">
        <f>(IF(AND(59+$K$33&gt;=1,59+$K$33&lt;=72),INDEX($N$5:$N$76,59+$K$33),0)+IF(AND(59+$K$34&gt;=1,59+$K$34&lt;=72),INDEX($N$5:$N$76,59+$K$34),0)+IF(AND(59+$K$35&gt;=1,59+$K$35&lt;=72),INDEX($N$5:$N$76,59+$K$35),0))/3</f>
        <v/>
      </c>
      <c r="T63" s="13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1">
        <f>DATE(YEAR(B63),MONTH(B63)+1,1)</f>
        <v/>
      </c>
      <c r="C64" s="62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RESUMO'!BK38</f>
        <v/>
      </c>
      <c r="N64" s="130">
        <f>MAX(0,M64-M63)</f>
        <v/>
      </c>
      <c r="O64" s="129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0">
        <f>(IF(AND(60+$K$33&gt;=1,60+$K$33&lt;=72),INDEX($N$5:$N$76,60+$K$33),0)+IF(AND(60+$K$34&gt;=1,60+$K$34&lt;=72),INDEX($N$5:$N$76,60+$K$34),0)+IF(AND(60+$K$35&gt;=1,60+$K$35&lt;=72),INDEX($N$5:$N$76,60+$K$35),0))/3</f>
        <v/>
      </c>
      <c r="T64" s="13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1">
        <f>DATE(YEAR(B64),MONTH(B64)+1,1)</f>
        <v/>
      </c>
      <c r="C65" s="62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RESUMO'!BL38</f>
        <v/>
      </c>
      <c r="N65" s="130">
        <f>MAX(0,M65-M64)</f>
        <v/>
      </c>
      <c r="O65" s="129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0">
        <f>(IF(AND(61+$K$33&gt;=1,61+$K$33&lt;=72),INDEX($N$5:$N$76,61+$K$33),0)+IF(AND(61+$K$34&gt;=1,61+$K$34&lt;=72),INDEX($N$5:$N$76,61+$K$34),0)+IF(AND(61+$K$35&gt;=1,61+$K$35&lt;=72),INDEX($N$5:$N$76,61+$K$35),0))/3</f>
        <v/>
      </c>
      <c r="T65" s="13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1">
        <f>DATE(YEAR(B65),MONTH(B65)+1,1)</f>
        <v/>
      </c>
      <c r="C66" s="62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RESUMO'!BM38</f>
        <v/>
      </c>
      <c r="N66" s="130">
        <f>MAX(0,M66-M65)</f>
        <v/>
      </c>
      <c r="O66" s="129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0">
        <f>(IF(AND(62+$K$33&gt;=1,62+$K$33&lt;=72),INDEX($N$5:$N$76,62+$K$33),0)+IF(AND(62+$K$34&gt;=1,62+$K$34&lt;=72),INDEX($N$5:$N$76,62+$K$34),0)+IF(AND(62+$K$35&gt;=1,62+$K$35&lt;=72),INDEX($N$5:$N$76,62+$K$35),0))/3</f>
        <v/>
      </c>
      <c r="T66" s="13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1">
        <f>DATE(YEAR(B66),MONTH(B66)+1,1)</f>
        <v/>
      </c>
      <c r="C67" s="62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RESUMO'!BN38</f>
        <v/>
      </c>
      <c r="N67" s="130">
        <f>MAX(0,M67-M66)</f>
        <v/>
      </c>
      <c r="O67" s="129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0">
        <f>(IF(AND(63+$K$33&gt;=1,63+$K$33&lt;=72),INDEX($N$5:$N$76,63+$K$33),0)+IF(AND(63+$K$34&gt;=1,63+$K$34&lt;=72),INDEX($N$5:$N$76,63+$K$34),0)+IF(AND(63+$K$35&gt;=1,63+$K$35&lt;=72),INDEX($N$5:$N$76,63+$K$35),0))/3</f>
        <v/>
      </c>
      <c r="T67" s="13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1">
        <f>DATE(YEAR(B67),MONTH(B67)+1,1)</f>
        <v/>
      </c>
      <c r="C68" s="62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RESUMO'!BO38</f>
        <v/>
      </c>
      <c r="N68" s="130">
        <f>MAX(0,M68-M67)</f>
        <v/>
      </c>
      <c r="O68" s="129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0">
        <f>(IF(AND(64+$K$33&gt;=1,64+$K$33&lt;=72),INDEX($N$5:$N$76,64+$K$33),0)+IF(AND(64+$K$34&gt;=1,64+$K$34&lt;=72),INDEX($N$5:$N$76,64+$K$34),0)+IF(AND(64+$K$35&gt;=1,64+$K$35&lt;=72),INDEX($N$5:$N$76,64+$K$35),0))/3</f>
        <v/>
      </c>
      <c r="T68" s="13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1">
        <f>DATE(YEAR(B68),MONTH(B68)+1,1)</f>
        <v/>
      </c>
      <c r="C69" s="62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RESUMO'!BP38</f>
        <v/>
      </c>
      <c r="N69" s="130">
        <f>MAX(0,M69-M68)</f>
        <v/>
      </c>
      <c r="O69" s="129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0">
        <f>(IF(AND(65+$K$33&gt;=1,65+$K$33&lt;=72),INDEX($N$5:$N$76,65+$K$33),0)+IF(AND(65+$K$34&gt;=1,65+$K$34&lt;=72),INDEX($N$5:$N$76,65+$K$34),0)+IF(AND(65+$K$35&gt;=1,65+$K$35&lt;=72),INDEX($N$5:$N$76,65+$K$35),0))/3</f>
        <v/>
      </c>
      <c r="T69" s="13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1">
        <f>DATE(YEAR(B69),MONTH(B69)+1,1)</f>
        <v/>
      </c>
      <c r="C70" s="62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RESUMO'!BQ38</f>
        <v/>
      </c>
      <c r="N70" s="130">
        <f>MAX(0,M70-M69)</f>
        <v/>
      </c>
      <c r="O70" s="129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0">
        <f>(IF(AND(66+$K$33&gt;=1,66+$K$33&lt;=72),INDEX($N$5:$N$76,66+$K$33),0)+IF(AND(66+$K$34&gt;=1,66+$K$34&lt;=72),INDEX($N$5:$N$76,66+$K$34),0)+IF(AND(66+$K$35&gt;=1,66+$K$35&lt;=72),INDEX($N$5:$N$76,66+$K$35),0))/3</f>
        <v/>
      </c>
      <c r="T70" s="13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1">
        <f>DATE(YEAR(B70),MONTH(B70)+1,1)</f>
        <v/>
      </c>
      <c r="C71" s="62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RESUMO'!BR38</f>
        <v/>
      </c>
      <c r="N71" s="130">
        <f>MAX(0,M71-M70)</f>
        <v/>
      </c>
      <c r="O71" s="129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0">
        <f>(IF(AND(67+$K$33&gt;=1,67+$K$33&lt;=72),INDEX($N$5:$N$76,67+$K$33),0)+IF(AND(67+$K$34&gt;=1,67+$K$34&lt;=72),INDEX($N$5:$N$76,67+$K$34),0)+IF(AND(67+$K$35&gt;=1,67+$K$35&lt;=72),INDEX($N$5:$N$76,67+$K$35),0))/3</f>
        <v/>
      </c>
      <c r="T71" s="13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1">
        <f>DATE(YEAR(B71),MONTH(B71)+1,1)</f>
        <v/>
      </c>
      <c r="C72" s="62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RESUMO'!BS38</f>
        <v/>
      </c>
      <c r="N72" s="130">
        <f>MAX(0,M72-M71)</f>
        <v/>
      </c>
      <c r="O72" s="129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0">
        <f>(IF(AND(68+$K$33&gt;=1,68+$K$33&lt;=72),INDEX($N$5:$N$76,68+$K$33),0)+IF(AND(68+$K$34&gt;=1,68+$K$34&lt;=72),INDEX($N$5:$N$76,68+$K$34),0)+IF(AND(68+$K$35&gt;=1,68+$K$35&lt;=72),INDEX($N$5:$N$76,68+$K$35),0))/3</f>
        <v/>
      </c>
      <c r="T72" s="13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1">
        <f>DATE(YEAR(B72),MONTH(B72)+1,1)</f>
        <v/>
      </c>
      <c r="C73" s="62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RESUMO'!BT38</f>
        <v/>
      </c>
      <c r="N73" s="130">
        <f>MAX(0,M73-M72)</f>
        <v/>
      </c>
      <c r="O73" s="129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0">
        <f>(IF(AND(69+$K$33&gt;=1,69+$K$33&lt;=72),INDEX($N$5:$N$76,69+$K$33),0)+IF(AND(69+$K$34&gt;=1,69+$K$34&lt;=72),INDEX($N$5:$N$76,69+$K$34),0)+IF(AND(69+$K$35&gt;=1,69+$K$35&lt;=72),INDEX($N$5:$N$76,69+$K$35),0))/3</f>
        <v/>
      </c>
      <c r="T73" s="13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1">
        <f>DATE(YEAR(B73),MONTH(B73)+1,1)</f>
        <v/>
      </c>
      <c r="C74" s="62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RESUMO'!BU38</f>
        <v/>
      </c>
      <c r="N74" s="130">
        <f>MAX(0,M74-M73)</f>
        <v/>
      </c>
      <c r="O74" s="129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0">
        <f>(IF(AND(70+$K$33&gt;=1,70+$K$33&lt;=72),INDEX($N$5:$N$76,70+$K$33),0)+IF(AND(70+$K$34&gt;=1,70+$K$34&lt;=72),INDEX($N$5:$N$76,70+$K$34),0)+IF(AND(70+$K$35&gt;=1,70+$K$35&lt;=72),INDEX($N$5:$N$76,70+$K$35),0))/3</f>
        <v/>
      </c>
      <c r="T74" s="13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1">
        <f>DATE(YEAR(B74),MONTH(B74)+1,1)</f>
        <v/>
      </c>
      <c r="C75" s="62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RESUMO'!BV38</f>
        <v/>
      </c>
      <c r="N75" s="130">
        <f>MAX(0,M75-M74)</f>
        <v/>
      </c>
      <c r="O75" s="129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0">
        <f>(IF(AND(71+$K$33&gt;=1,71+$K$33&lt;=72),INDEX($N$5:$N$76,71+$K$33),0)+IF(AND(71+$K$34&gt;=1,71+$K$34&lt;=72),INDEX($N$5:$N$76,71+$K$34),0)+IF(AND(71+$K$35&gt;=1,71+$K$35&lt;=72),INDEX($N$5:$N$76,71+$K$35),0))/3</f>
        <v/>
      </c>
      <c r="T75" s="13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1">
        <f>DATE(YEAR(B75),MONTH(B75)+1,1)</f>
        <v/>
      </c>
      <c r="C76" s="62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RESUMO'!BW38</f>
        <v/>
      </c>
      <c r="N76" s="130">
        <f>MAX(0,M76-M75)</f>
        <v/>
      </c>
      <c r="O76" s="129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0">
        <f>(IF(AND(72+$K$33&gt;=1,72+$K$33&lt;=72),INDEX($N$5:$N$76,72+$K$33),0)+IF(AND(72+$K$34&gt;=1,72+$K$34&lt;=72),INDEX($N$5:$N$76,72+$K$34),0)+IF(AND(72+$K$35&gt;=1,72+$K$35&lt;=72),INDEX($N$5:$N$76,72+$K$35),0))/3</f>
        <v/>
      </c>
      <c r="T76" s="13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PL'!F45</f>
        <v/>
      </c>
      <c r="K5" s="62">
        <f>'VALOR POR PL'!G45</f>
        <v/>
      </c>
      <c r="M5" s="129">
        <f>'CP RESUMO'!D39</f>
        <v/>
      </c>
      <c r="N5" s="130" t="n">
        <v>0</v>
      </c>
      <c r="O5" s="129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RESUMO'!E39</f>
        <v/>
      </c>
      <c r="N6" s="130">
        <f>MAX(0,M6-M5)</f>
        <v/>
      </c>
      <c r="O6" s="129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PL'!L45</f>
        <v/>
      </c>
      <c r="M7" s="129">
        <f>'CP RESUMO'!F39</f>
        <v/>
      </c>
      <c r="N7" s="130">
        <f>MAX(0,M7-M6)</f>
        <v/>
      </c>
      <c r="O7" s="129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RESUMO'!G39</f>
        <v/>
      </c>
      <c r="N8" s="130">
        <f>MAX(0,M8-M7)</f>
        <v/>
      </c>
      <c r="O8" s="129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RESUMO'!H39</f>
        <v/>
      </c>
      <c r="N9" s="130">
        <f>MAX(0,M9-M8)</f>
        <v/>
      </c>
      <c r="O9" s="129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RESUMO'!I39</f>
        <v/>
      </c>
      <c r="N10" s="130">
        <f>MAX(0,M10-M9)</f>
        <v/>
      </c>
      <c r="O10" s="129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RESUMO'!J39</f>
        <v/>
      </c>
      <c r="N11" s="130">
        <f>MAX(0,M11-M10)</f>
        <v/>
      </c>
      <c r="O11" s="129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RESUMO'!K39</f>
        <v/>
      </c>
      <c r="N12" s="130">
        <f>MAX(0,M12-M11)</f>
        <v/>
      </c>
      <c r="O12" s="129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PL'!I45</f>
        <v/>
      </c>
      <c r="M13" s="129">
        <f>'CP RESUMO'!L39</f>
        <v/>
      </c>
      <c r="N13" s="130">
        <f>MAX(0,M13-M12)</f>
        <v/>
      </c>
      <c r="O13" s="129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29">
        <f>'CP RESUMO'!M39</f>
        <v/>
      </c>
      <c r="N14" s="130">
        <f>MAX(0,M14-M13)</f>
        <v/>
      </c>
      <c r="O14" s="129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RESUMO'!N39</f>
        <v/>
      </c>
      <c r="N15" s="130">
        <f>MAX(0,M15-M14)</f>
        <v/>
      </c>
      <c r="O15" s="129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RESUMO'!O39</f>
        <v/>
      </c>
      <c r="N16" s="130">
        <f>MAX(0,M16-M15)</f>
        <v/>
      </c>
      <c r="O16" s="129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RESUMO'!P39</f>
        <v/>
      </c>
      <c r="N17" s="130">
        <f>MAX(0,M17-M16)</f>
        <v/>
      </c>
      <c r="O17" s="129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RESUMO'!Q39</f>
        <v/>
      </c>
      <c r="N18" s="130">
        <f>MAX(0,M18-M17)</f>
        <v/>
      </c>
      <c r="O18" s="129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RESUMO'!R39</f>
        <v/>
      </c>
      <c r="N19" s="130">
        <f>MAX(0,M19-M18)</f>
        <v/>
      </c>
      <c r="O19" s="129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RESUMO'!S39</f>
        <v/>
      </c>
      <c r="N20" s="130">
        <f>MAX(0,M20-M19)</f>
        <v/>
      </c>
      <c r="O20" s="129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RESUMO'!T39</f>
        <v/>
      </c>
      <c r="N21" s="130">
        <f>MAX(0,M21-M20)</f>
        <v/>
      </c>
      <c r="O21" s="129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RESUMO'!U39</f>
        <v/>
      </c>
      <c r="N22" s="130">
        <f>MAX(0,M22-M21)</f>
        <v/>
      </c>
      <c r="O22" s="129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RESUMO'!V39</f>
        <v/>
      </c>
      <c r="N23" s="130">
        <f>MAX(0,M23-M22)</f>
        <v/>
      </c>
      <c r="O23" s="129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RESUMO'!W39</f>
        <v/>
      </c>
      <c r="N24" s="130">
        <f>MAX(0,M24-M23)</f>
        <v/>
      </c>
      <c r="O24" s="129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RESUMO'!X39</f>
        <v/>
      </c>
      <c r="N25" s="130">
        <f>MAX(0,M25-M24)</f>
        <v/>
      </c>
      <c r="O25" s="129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14633.75</v>
      </c>
      <c r="M26" s="129">
        <f>'CP RESUMO'!Y39</f>
        <v/>
      </c>
      <c r="N26" s="130">
        <f>MAX(0,M26-M25)</f>
        <v/>
      </c>
      <c r="O26" s="129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18041.66</v>
      </c>
      <c r="M27" s="129">
        <f>'CP RESUMO'!Z39</f>
        <v/>
      </c>
      <c r="N27" s="130">
        <f>MAX(0,M27-M26)</f>
        <v/>
      </c>
      <c r="O27" s="129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21347.66</v>
      </c>
      <c r="M28" s="129">
        <f>'CP RESUMO'!AA39</f>
        <v/>
      </c>
      <c r="N28" s="130">
        <f>MAX(0,M28-M27)</f>
        <v/>
      </c>
      <c r="O28" s="129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21347.66</v>
      </c>
      <c r="M29" s="129">
        <f>'CP RESUMO'!AB39</f>
        <v/>
      </c>
      <c r="N29" s="130">
        <f>MAX(0,M29-M28)</f>
        <v/>
      </c>
      <c r="O29" s="129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21347.66</v>
      </c>
      <c r="M30" s="129">
        <f>'CP RESUMO'!AC39</f>
        <v/>
      </c>
      <c r="N30" s="130">
        <f>MAX(0,M30-M29)</f>
        <v/>
      </c>
      <c r="O30" s="129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21347.66</v>
      </c>
      <c r="M31" s="129">
        <f>'CP RESUMO'!AD39</f>
        <v/>
      </c>
      <c r="N31" s="130">
        <f>MAX(0,M31-M30)</f>
        <v/>
      </c>
      <c r="O31" s="129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RESUMO'!AE39</f>
        <v/>
      </c>
      <c r="N32" s="130">
        <f>MAX(0,M32-M31)</f>
        <v/>
      </c>
      <c r="O32" s="129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67312.5</v>
      </c>
      <c r="M33" s="129">
        <f>'CP RESUMO'!AF39</f>
        <v/>
      </c>
      <c r="N33" s="130">
        <f>MAX(0,M33-M32)</f>
        <v/>
      </c>
      <c r="O33" s="129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64677.49</v>
      </c>
      <c r="M34" s="129">
        <f>'CP RESUMO'!AG39</f>
        <v/>
      </c>
      <c r="N34" s="130">
        <f>MAX(0,M34-M33)</f>
        <v/>
      </c>
      <c r="O34" s="129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37608.76</v>
      </c>
      <c r="M35" s="129">
        <f>'CP RESUMO'!AH39</f>
        <v/>
      </c>
      <c r="N35" s="130">
        <f>MAX(0,M35-M34)</f>
        <v/>
      </c>
      <c r="O35" s="129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87194.84</v>
      </c>
      <c r="M36" s="129">
        <f>'CP RESUMO'!AI39</f>
        <v/>
      </c>
      <c r="N36" s="130">
        <f>MAX(0,M36-M35)</f>
        <v/>
      </c>
      <c r="O36" s="129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94860.32000000001</v>
      </c>
      <c r="M37" s="129">
        <f>'CP RESUMO'!AJ39</f>
        <v/>
      </c>
      <c r="N37" s="130">
        <f>MAX(0,M37-M36)</f>
        <v/>
      </c>
      <c r="O37" s="129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100130.34</v>
      </c>
      <c r="M38" s="129">
        <f>'CP RESUMO'!AK39</f>
        <v/>
      </c>
      <c r="N38" s="130">
        <f>MAX(0,M38-M37)</f>
        <v/>
      </c>
      <c r="O38" s="129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284820.51</v>
      </c>
      <c r="M39" s="129">
        <f>'CP RESUMO'!AL39</f>
        <v/>
      </c>
      <c r="N39" s="130">
        <f>MAX(0,M39-M38)</f>
        <v/>
      </c>
      <c r="O39" s="129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321471.09</v>
      </c>
      <c r="M40" s="129">
        <f>'CP RESUMO'!AM39</f>
        <v/>
      </c>
      <c r="N40" s="130">
        <f>MAX(0,M40-M39)</f>
        <v/>
      </c>
      <c r="O40" s="129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150435.06</v>
      </c>
      <c r="M41" s="129">
        <f>'CP RESUMO'!AN39</f>
        <v/>
      </c>
      <c r="N41" s="130">
        <f>MAX(0,M41-M40)</f>
        <v/>
      </c>
      <c r="O41" s="129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274040.93</v>
      </c>
      <c r="M42" s="129">
        <f>'CP RESUMO'!AO39</f>
        <v/>
      </c>
      <c r="N42" s="130">
        <f>MAX(0,M42-M41)</f>
        <v/>
      </c>
      <c r="O42" s="129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431183.28</v>
      </c>
      <c r="M43" s="129">
        <f>'CP RESUMO'!AP39</f>
        <v/>
      </c>
      <c r="N43" s="130">
        <f>MAX(0,M43-M42)</f>
        <v/>
      </c>
      <c r="O43" s="129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182055.16</v>
      </c>
      <c r="M44" s="129">
        <f>'CP RESUMO'!AQ39</f>
        <v/>
      </c>
      <c r="N44" s="130">
        <f>MAX(0,M44-M43)</f>
        <v/>
      </c>
      <c r="O44" s="129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66138.59</v>
      </c>
      <c r="M45" s="129">
        <f>'CP RESUMO'!AR39</f>
        <v/>
      </c>
      <c r="N45" s="130">
        <f>MAX(0,M45-M44)</f>
        <v/>
      </c>
      <c r="O45" s="129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RESUMO'!AS39</f>
        <v/>
      </c>
      <c r="N46" s="130">
        <f>MAX(0,M46-M45)</f>
        <v/>
      </c>
      <c r="O46" s="129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RESUMO'!AT39</f>
        <v/>
      </c>
      <c r="N47" s="130">
        <f>MAX(0,M47-M46)</f>
        <v/>
      </c>
      <c r="O47" s="129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RESUMO'!AU39</f>
        <v/>
      </c>
      <c r="N48" s="130">
        <f>MAX(0,M48-M47)</f>
        <v/>
      </c>
      <c r="O48" s="129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RESUMO'!AV39</f>
        <v/>
      </c>
      <c r="N49" s="130">
        <f>MAX(0,M49-M48)</f>
        <v/>
      </c>
      <c r="O49" s="129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RESUMO'!AW39</f>
        <v/>
      </c>
      <c r="N50" s="130">
        <f>MAX(0,M50-M49)</f>
        <v/>
      </c>
      <c r="O50" s="129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RESUMO'!AX39</f>
        <v/>
      </c>
      <c r="N51" s="130">
        <f>MAX(0,M51-M50)</f>
        <v/>
      </c>
      <c r="O51" s="129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RESUMO'!AY39</f>
        <v/>
      </c>
      <c r="N52" s="130">
        <f>MAX(0,M52-M51)</f>
        <v/>
      </c>
      <c r="O52" s="129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RESUMO'!AZ39</f>
        <v/>
      </c>
      <c r="N53" s="130">
        <f>MAX(0,M53-M52)</f>
        <v/>
      </c>
      <c r="O53" s="129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RESUMO'!BA39</f>
        <v/>
      </c>
      <c r="N54" s="130">
        <f>MAX(0,M54-M53)</f>
        <v/>
      </c>
      <c r="O54" s="129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RESUMO'!BB39</f>
        <v/>
      </c>
      <c r="N55" s="130">
        <f>MAX(0,M55-M54)</f>
        <v/>
      </c>
      <c r="O55" s="129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RESUMO'!BC39</f>
        <v/>
      </c>
      <c r="N56" s="130">
        <f>MAX(0,M56-M55)</f>
        <v/>
      </c>
      <c r="O56" s="129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RESUMO'!BD39</f>
        <v/>
      </c>
      <c r="N57" s="130">
        <f>MAX(0,M57-M56)</f>
        <v/>
      </c>
      <c r="O57" s="129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RESUMO'!BE39</f>
        <v/>
      </c>
      <c r="N58" s="130">
        <f>MAX(0,M58-M57)</f>
        <v/>
      </c>
      <c r="O58" s="129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RESUMO'!BF39</f>
        <v/>
      </c>
      <c r="N59" s="130">
        <f>MAX(0,M59-M58)</f>
        <v/>
      </c>
      <c r="O59" s="129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RESUMO'!BG39</f>
        <v/>
      </c>
      <c r="N60" s="130">
        <f>MAX(0,M60-M59)</f>
        <v/>
      </c>
      <c r="O60" s="129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RESUMO'!BH39</f>
        <v/>
      </c>
      <c r="N61" s="130">
        <f>MAX(0,M61-M60)</f>
        <v/>
      </c>
      <c r="O61" s="129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RESUMO'!BI39</f>
        <v/>
      </c>
      <c r="N62" s="130">
        <f>MAX(0,M62-M61)</f>
        <v/>
      </c>
      <c r="O62" s="129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RESUMO'!BJ39</f>
        <v/>
      </c>
      <c r="N63" s="130">
        <f>MAX(0,M63-M62)</f>
        <v/>
      </c>
      <c r="O63" s="129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RESUMO'!BK39</f>
        <v/>
      </c>
      <c r="N64" s="130">
        <f>MAX(0,M64-M63)</f>
        <v/>
      </c>
      <c r="O64" s="129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RESUMO'!BL39</f>
        <v/>
      </c>
      <c r="N65" s="130">
        <f>MAX(0,M65-M64)</f>
        <v/>
      </c>
      <c r="O65" s="129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RESUMO'!BM39</f>
        <v/>
      </c>
      <c r="N66" s="130">
        <f>MAX(0,M66-M65)</f>
        <v/>
      </c>
      <c r="O66" s="129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RESUMO'!BN39</f>
        <v/>
      </c>
      <c r="N67" s="130">
        <f>MAX(0,M67-M66)</f>
        <v/>
      </c>
      <c r="O67" s="129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RESUMO'!BO39</f>
        <v/>
      </c>
      <c r="N68" s="130">
        <f>MAX(0,M68-M67)</f>
        <v/>
      </c>
      <c r="O68" s="129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RESUMO'!BP39</f>
        <v/>
      </c>
      <c r="N69" s="130">
        <f>MAX(0,M69-M68)</f>
        <v/>
      </c>
      <c r="O69" s="129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RESUMO'!BQ39</f>
        <v/>
      </c>
      <c r="N70" s="130">
        <f>MAX(0,M70-M69)</f>
        <v/>
      </c>
      <c r="O70" s="129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RESUMO'!BR39</f>
        <v/>
      </c>
      <c r="N71" s="130">
        <f>MAX(0,M71-M70)</f>
        <v/>
      </c>
      <c r="O71" s="129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RESUMO'!BS39</f>
        <v/>
      </c>
      <c r="N72" s="130">
        <f>MAX(0,M72-M71)</f>
        <v/>
      </c>
      <c r="O72" s="129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RESUMO'!BT39</f>
        <v/>
      </c>
      <c r="N73" s="130">
        <f>MAX(0,M73-M72)</f>
        <v/>
      </c>
      <c r="O73" s="129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RESUMO'!BU39</f>
        <v/>
      </c>
      <c r="N74" s="130">
        <f>MAX(0,M74-M73)</f>
        <v/>
      </c>
      <c r="O74" s="129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RESUMO'!BV39</f>
        <v/>
      </c>
      <c r="N75" s="130">
        <f>MAX(0,M75-M74)</f>
        <v/>
      </c>
      <c r="O75" s="129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RESUMO'!BW39</f>
        <v/>
      </c>
      <c r="N76" s="130">
        <f>MAX(0,M76-M75)</f>
        <v/>
      </c>
      <c r="O76" s="129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PL'!F46</f>
        <v/>
      </c>
      <c r="K5" s="62">
        <f>'VALOR POR PL'!G46</f>
        <v/>
      </c>
      <c r="M5" s="129">
        <f>'CP RESUMO'!D40</f>
        <v/>
      </c>
      <c r="N5" s="130" t="n">
        <v>0</v>
      </c>
      <c r="O5" s="129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RESUMO'!E40</f>
        <v/>
      </c>
      <c r="N6" s="130">
        <f>MAX(0,M6-M5)</f>
        <v/>
      </c>
      <c r="O6" s="129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PL'!L46</f>
        <v/>
      </c>
      <c r="M7" s="129">
        <f>'CP RESUMO'!F40</f>
        <v/>
      </c>
      <c r="N7" s="130">
        <f>MAX(0,M7-M6)</f>
        <v/>
      </c>
      <c r="O7" s="129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RESUMO'!G40</f>
        <v/>
      </c>
      <c r="N8" s="130">
        <f>MAX(0,M8-M7)</f>
        <v/>
      </c>
      <c r="O8" s="129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RESUMO'!H40</f>
        <v/>
      </c>
      <c r="N9" s="130">
        <f>MAX(0,M9-M8)</f>
        <v/>
      </c>
      <c r="O9" s="129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RESUMO'!I40</f>
        <v/>
      </c>
      <c r="N10" s="130">
        <f>MAX(0,M10-M9)</f>
        <v/>
      </c>
      <c r="O10" s="129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RESUMO'!J40</f>
        <v/>
      </c>
      <c r="N11" s="130">
        <f>MAX(0,M11-M10)</f>
        <v/>
      </c>
      <c r="O11" s="129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RESUMO'!K40</f>
        <v/>
      </c>
      <c r="N12" s="130">
        <f>MAX(0,M12-M11)</f>
        <v/>
      </c>
      <c r="O12" s="129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PL'!I46</f>
        <v/>
      </c>
      <c r="M13" s="129">
        <f>'CP RESUMO'!L40</f>
        <v/>
      </c>
      <c r="N13" s="130">
        <f>MAX(0,M13-M12)</f>
        <v/>
      </c>
      <c r="O13" s="129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29">
        <f>'CP RESUMO'!M40</f>
        <v/>
      </c>
      <c r="N14" s="130">
        <f>MAX(0,M14-M13)</f>
        <v/>
      </c>
      <c r="O14" s="129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RESUMO'!N40</f>
        <v/>
      </c>
      <c r="N15" s="130">
        <f>MAX(0,M15-M14)</f>
        <v/>
      </c>
      <c r="O15" s="129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RESUMO'!O40</f>
        <v/>
      </c>
      <c r="N16" s="130">
        <f>MAX(0,M16-M15)</f>
        <v/>
      </c>
      <c r="O16" s="129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RESUMO'!P40</f>
        <v/>
      </c>
      <c r="N17" s="130">
        <f>MAX(0,M17-M16)</f>
        <v/>
      </c>
      <c r="O17" s="129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RESUMO'!Q40</f>
        <v/>
      </c>
      <c r="N18" s="130">
        <f>MAX(0,M18-M17)</f>
        <v/>
      </c>
      <c r="O18" s="129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RESUMO'!R40</f>
        <v/>
      </c>
      <c r="N19" s="130">
        <f>MAX(0,M19-M18)</f>
        <v/>
      </c>
      <c r="O19" s="129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RESUMO'!S40</f>
        <v/>
      </c>
      <c r="N20" s="130">
        <f>MAX(0,M20-M19)</f>
        <v/>
      </c>
      <c r="O20" s="129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RESUMO'!T40</f>
        <v/>
      </c>
      <c r="N21" s="130">
        <f>MAX(0,M21-M20)</f>
        <v/>
      </c>
      <c r="O21" s="129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RESUMO'!U40</f>
        <v/>
      </c>
      <c r="N22" s="130">
        <f>MAX(0,M22-M21)</f>
        <v/>
      </c>
      <c r="O22" s="129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RESUMO'!V40</f>
        <v/>
      </c>
      <c r="N23" s="130">
        <f>MAX(0,M23-M22)</f>
        <v/>
      </c>
      <c r="O23" s="129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RESUMO'!W40</f>
        <v/>
      </c>
      <c r="N24" s="130">
        <f>MAX(0,M24-M23)</f>
        <v/>
      </c>
      <c r="O24" s="129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RESUMO'!X40</f>
        <v/>
      </c>
      <c r="N25" s="130">
        <f>MAX(0,M25-M24)</f>
        <v/>
      </c>
      <c r="O25" s="129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69095.46000000001</v>
      </c>
      <c r="M26" s="129">
        <f>'CP RESUMO'!Y40</f>
        <v/>
      </c>
      <c r="N26" s="130">
        <f>MAX(0,M26-M25)</f>
        <v/>
      </c>
      <c r="O26" s="129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RESUMO'!Z40</f>
        <v/>
      </c>
      <c r="N27" s="130">
        <f>MAX(0,M27-M26)</f>
        <v/>
      </c>
      <c r="O27" s="129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9230.309999999999</v>
      </c>
      <c r="M28" s="129">
        <f>'CP RESUMO'!AA40</f>
        <v/>
      </c>
      <c r="N28" s="130">
        <f>MAX(0,M28-M27)</f>
        <v/>
      </c>
      <c r="O28" s="129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196210.02</v>
      </c>
      <c r="M29" s="129">
        <f>'CP RESUMO'!AB40</f>
        <v/>
      </c>
      <c r="N29" s="130">
        <f>MAX(0,M29-M28)</f>
        <v/>
      </c>
      <c r="O29" s="129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195946.3</v>
      </c>
      <c r="M30" s="129">
        <f>'CP RESUMO'!AC40</f>
        <v/>
      </c>
      <c r="N30" s="130">
        <f>MAX(0,M30-M29)</f>
        <v/>
      </c>
      <c r="O30" s="129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207550.12</v>
      </c>
      <c r="M31" s="129">
        <f>'CP RESUMO'!AD40</f>
        <v/>
      </c>
      <c r="N31" s="130">
        <f>MAX(0,M31-M30)</f>
        <v/>
      </c>
      <c r="O31" s="129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170892.6</v>
      </c>
      <c r="M32" s="129">
        <f>'CP RESUMO'!AE40</f>
        <v/>
      </c>
      <c r="N32" s="130">
        <f>MAX(0,M32-M31)</f>
        <v/>
      </c>
      <c r="O32" s="129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19515.51</v>
      </c>
      <c r="M33" s="129">
        <f>'CP RESUMO'!AF40</f>
        <v/>
      </c>
      <c r="N33" s="130">
        <f>MAX(0,M33-M32)</f>
        <v/>
      </c>
      <c r="O33" s="129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27427.21</v>
      </c>
      <c r="M34" s="129">
        <f>'CP RESUMO'!AG40</f>
        <v/>
      </c>
      <c r="N34" s="130">
        <f>MAX(0,M34-M33)</f>
        <v/>
      </c>
      <c r="O34" s="129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113664.68</v>
      </c>
      <c r="M35" s="129">
        <f>'CP RESUMO'!AH40</f>
        <v/>
      </c>
      <c r="N35" s="130">
        <f>MAX(0,M35-M34)</f>
        <v/>
      </c>
      <c r="O35" s="129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27690.93</v>
      </c>
      <c r="M36" s="129">
        <f>'CP RESUMO'!AI40</f>
        <v/>
      </c>
      <c r="N36" s="130">
        <f>MAX(0,M36-M35)</f>
        <v/>
      </c>
      <c r="O36" s="129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99951.07000000001</v>
      </c>
      <c r="M37" s="129">
        <f>'CP RESUMO'!AJ40</f>
        <v/>
      </c>
      <c r="N37" s="130">
        <f>MAX(0,M37-M36)</f>
        <v/>
      </c>
      <c r="O37" s="129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67513.13</v>
      </c>
      <c r="M38" s="129">
        <f>'CP RESUMO'!AK40</f>
        <v/>
      </c>
      <c r="N38" s="130">
        <f>MAX(0,M38-M37)</f>
        <v/>
      </c>
      <c r="O38" s="129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84918.85000000001</v>
      </c>
      <c r="M39" s="129">
        <f>'CP RESUMO'!AL40</f>
        <v/>
      </c>
      <c r="N39" s="130">
        <f>MAX(0,M39-M38)</f>
        <v/>
      </c>
      <c r="O39" s="129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84655.13</v>
      </c>
      <c r="M40" s="129">
        <f>'CP RESUMO'!AM40</f>
        <v/>
      </c>
      <c r="N40" s="130">
        <f>MAX(0,M40-M39)</f>
        <v/>
      </c>
      <c r="O40" s="129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152695.7</v>
      </c>
      <c r="M41" s="129">
        <f>'CP RESUMO'!AN40</f>
        <v/>
      </c>
      <c r="N41" s="130">
        <f>MAX(0,M41-M40)</f>
        <v/>
      </c>
      <c r="O41" s="129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163244.63</v>
      </c>
      <c r="M42" s="129">
        <f>'CP RESUMO'!AO40</f>
        <v/>
      </c>
      <c r="N42" s="130">
        <f>MAX(0,M42-M41)</f>
        <v/>
      </c>
      <c r="O42" s="129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70677.8</v>
      </c>
      <c r="M43" s="129">
        <f>'CP RESUMO'!AP40</f>
        <v/>
      </c>
      <c r="N43" s="130">
        <f>MAX(0,M43-M42)</f>
        <v/>
      </c>
      <c r="O43" s="129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113137.23</v>
      </c>
      <c r="M44" s="129">
        <f>'CP RESUMO'!AQ40</f>
        <v/>
      </c>
      <c r="N44" s="130">
        <f>MAX(0,M44-M43)</f>
        <v/>
      </c>
      <c r="O44" s="129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98896.17999999999</v>
      </c>
      <c r="M45" s="129">
        <f>'CP RESUMO'!AR40</f>
        <v/>
      </c>
      <c r="N45" s="130">
        <f>MAX(0,M45-M44)</f>
        <v/>
      </c>
      <c r="O45" s="129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111027.45</v>
      </c>
      <c r="M46" s="129">
        <f>'CP RESUMO'!AS40</f>
        <v/>
      </c>
      <c r="N46" s="130">
        <f>MAX(0,M46-M45)</f>
        <v/>
      </c>
      <c r="O46" s="129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208948.58</v>
      </c>
      <c r="M47" s="129">
        <f>'CP RESUMO'!AT40</f>
        <v/>
      </c>
      <c r="N47" s="130">
        <f>MAX(0,M47-M46)</f>
        <v/>
      </c>
      <c r="O47" s="129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RESUMO'!AU40</f>
        <v/>
      </c>
      <c r="N48" s="130">
        <f>MAX(0,M48-M47)</f>
        <v/>
      </c>
      <c r="O48" s="129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RESUMO'!AV40</f>
        <v/>
      </c>
      <c r="N49" s="130">
        <f>MAX(0,M49-M48)</f>
        <v/>
      </c>
      <c r="O49" s="129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RESUMO'!AW40</f>
        <v/>
      </c>
      <c r="N50" s="130">
        <f>MAX(0,M50-M49)</f>
        <v/>
      </c>
      <c r="O50" s="129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RESUMO'!AX40</f>
        <v/>
      </c>
      <c r="N51" s="130">
        <f>MAX(0,M51-M50)</f>
        <v/>
      </c>
      <c r="O51" s="129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RESUMO'!AY40</f>
        <v/>
      </c>
      <c r="N52" s="130">
        <f>MAX(0,M52-M51)</f>
        <v/>
      </c>
      <c r="O52" s="129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RESUMO'!AZ40</f>
        <v/>
      </c>
      <c r="N53" s="130">
        <f>MAX(0,M53-M52)</f>
        <v/>
      </c>
      <c r="O53" s="129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RESUMO'!BA40</f>
        <v/>
      </c>
      <c r="N54" s="130">
        <f>MAX(0,M54-M53)</f>
        <v/>
      </c>
      <c r="O54" s="129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RESUMO'!BB40</f>
        <v/>
      </c>
      <c r="N55" s="130">
        <f>MAX(0,M55-M54)</f>
        <v/>
      </c>
      <c r="O55" s="129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RESUMO'!BC40</f>
        <v/>
      </c>
      <c r="N56" s="130">
        <f>MAX(0,M56-M55)</f>
        <v/>
      </c>
      <c r="O56" s="129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RESUMO'!BD40</f>
        <v/>
      </c>
      <c r="N57" s="130">
        <f>MAX(0,M57-M56)</f>
        <v/>
      </c>
      <c r="O57" s="129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RESUMO'!BE40</f>
        <v/>
      </c>
      <c r="N58" s="130">
        <f>MAX(0,M58-M57)</f>
        <v/>
      </c>
      <c r="O58" s="129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RESUMO'!BF40</f>
        <v/>
      </c>
      <c r="N59" s="130">
        <f>MAX(0,M59-M58)</f>
        <v/>
      </c>
      <c r="O59" s="129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RESUMO'!BG40</f>
        <v/>
      </c>
      <c r="N60" s="130">
        <f>MAX(0,M60-M59)</f>
        <v/>
      </c>
      <c r="O60" s="129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RESUMO'!BH40</f>
        <v/>
      </c>
      <c r="N61" s="130">
        <f>MAX(0,M61-M60)</f>
        <v/>
      </c>
      <c r="O61" s="129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RESUMO'!BI40</f>
        <v/>
      </c>
      <c r="N62" s="130">
        <f>MAX(0,M62-M61)</f>
        <v/>
      </c>
      <c r="O62" s="129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RESUMO'!BJ40</f>
        <v/>
      </c>
      <c r="N63" s="130">
        <f>MAX(0,M63-M62)</f>
        <v/>
      </c>
      <c r="O63" s="129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RESUMO'!BK40</f>
        <v/>
      </c>
      <c r="N64" s="130">
        <f>MAX(0,M64-M63)</f>
        <v/>
      </c>
      <c r="O64" s="129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RESUMO'!BL40</f>
        <v/>
      </c>
      <c r="N65" s="130">
        <f>MAX(0,M65-M64)</f>
        <v/>
      </c>
      <c r="O65" s="129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RESUMO'!BM40</f>
        <v/>
      </c>
      <c r="N66" s="130">
        <f>MAX(0,M66-M65)</f>
        <v/>
      </c>
      <c r="O66" s="129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RESUMO'!BN40</f>
        <v/>
      </c>
      <c r="N67" s="130">
        <f>MAX(0,M67-M66)</f>
        <v/>
      </c>
      <c r="O67" s="129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RESUMO'!BO40</f>
        <v/>
      </c>
      <c r="N68" s="130">
        <f>MAX(0,M68-M67)</f>
        <v/>
      </c>
      <c r="O68" s="129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RESUMO'!BP40</f>
        <v/>
      </c>
      <c r="N69" s="130">
        <f>MAX(0,M69-M68)</f>
        <v/>
      </c>
      <c r="O69" s="129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RESUMO'!BQ40</f>
        <v/>
      </c>
      <c r="N70" s="130">
        <f>MAX(0,M70-M69)</f>
        <v/>
      </c>
      <c r="O70" s="129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RESUMO'!BR40</f>
        <v/>
      </c>
      <c r="N71" s="130">
        <f>MAX(0,M71-M70)</f>
        <v/>
      </c>
      <c r="O71" s="129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RESUMO'!BS40</f>
        <v/>
      </c>
      <c r="N72" s="130">
        <f>MAX(0,M72-M71)</f>
        <v/>
      </c>
      <c r="O72" s="129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RESUMO'!BT40</f>
        <v/>
      </c>
      <c r="N73" s="130">
        <f>MAX(0,M73-M72)</f>
        <v/>
      </c>
      <c r="O73" s="129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RESUMO'!BU40</f>
        <v/>
      </c>
      <c r="N74" s="130">
        <f>MAX(0,M74-M73)</f>
        <v/>
      </c>
      <c r="O74" s="129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RESUMO'!BV40</f>
        <v/>
      </c>
      <c r="N75" s="130">
        <f>MAX(0,M75-M74)</f>
        <v/>
      </c>
      <c r="O75" s="129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RESUMO'!BW40</f>
        <v/>
      </c>
      <c r="N76" s="130">
        <f>MAX(0,M76-M75)</f>
        <v/>
      </c>
      <c r="O76" s="129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PL'!F47</f>
        <v/>
      </c>
      <c r="K5" s="62">
        <f>'VALOR POR PL'!G47</f>
        <v/>
      </c>
      <c r="M5" s="129">
        <f>'CP RESUMO'!D41</f>
        <v/>
      </c>
      <c r="N5" s="130" t="n">
        <v>0</v>
      </c>
      <c r="O5" s="129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RESUMO'!E41</f>
        <v/>
      </c>
      <c r="N6" s="130">
        <f>MAX(0,M6-M5)</f>
        <v/>
      </c>
      <c r="O6" s="129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PL'!L47</f>
        <v/>
      </c>
      <c r="M7" s="129">
        <f>'CP RESUMO'!F41</f>
        <v/>
      </c>
      <c r="N7" s="130">
        <f>MAX(0,M7-M6)</f>
        <v/>
      </c>
      <c r="O7" s="129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RESUMO'!G41</f>
        <v/>
      </c>
      <c r="N8" s="130">
        <f>MAX(0,M8-M7)</f>
        <v/>
      </c>
      <c r="O8" s="129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RESUMO'!H41</f>
        <v/>
      </c>
      <c r="N9" s="130">
        <f>MAX(0,M9-M8)</f>
        <v/>
      </c>
      <c r="O9" s="129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RESUMO'!I41</f>
        <v/>
      </c>
      <c r="N10" s="130">
        <f>MAX(0,M10-M9)</f>
        <v/>
      </c>
      <c r="O10" s="129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RESUMO'!J41</f>
        <v/>
      </c>
      <c r="N11" s="130">
        <f>MAX(0,M11-M10)</f>
        <v/>
      </c>
      <c r="O11" s="129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RESUMO'!K41</f>
        <v/>
      </c>
      <c r="N12" s="130">
        <f>MAX(0,M12-M11)</f>
        <v/>
      </c>
      <c r="O12" s="129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PL'!I47</f>
        <v/>
      </c>
      <c r="M13" s="129">
        <f>'CP RESUMO'!L41</f>
        <v/>
      </c>
      <c r="N13" s="130">
        <f>MAX(0,M13-M12)</f>
        <v/>
      </c>
      <c r="O13" s="129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29">
        <f>'CP RESUMO'!M41</f>
        <v/>
      </c>
      <c r="N14" s="130">
        <f>MAX(0,M14-M13)</f>
        <v/>
      </c>
      <c r="O14" s="129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RESUMO'!N41</f>
        <v/>
      </c>
      <c r="N15" s="130">
        <f>MAX(0,M15-M14)</f>
        <v/>
      </c>
      <c r="O15" s="129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RESUMO'!O41</f>
        <v/>
      </c>
      <c r="N16" s="130">
        <f>MAX(0,M16-M15)</f>
        <v/>
      </c>
      <c r="O16" s="129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RESUMO'!P41</f>
        <v/>
      </c>
      <c r="N17" s="130">
        <f>MAX(0,M17-M16)</f>
        <v/>
      </c>
      <c r="O17" s="129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RESUMO'!Q41</f>
        <v/>
      </c>
      <c r="N18" s="130">
        <f>MAX(0,M18-M17)</f>
        <v/>
      </c>
      <c r="O18" s="129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RESUMO'!R41</f>
        <v/>
      </c>
      <c r="N19" s="130">
        <f>MAX(0,M19-M18)</f>
        <v/>
      </c>
      <c r="O19" s="129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RESUMO'!S41</f>
        <v/>
      </c>
      <c r="N20" s="130">
        <f>MAX(0,M20-M19)</f>
        <v/>
      </c>
      <c r="O20" s="129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RESUMO'!T41</f>
        <v/>
      </c>
      <c r="N21" s="130">
        <f>MAX(0,M21-M20)</f>
        <v/>
      </c>
      <c r="O21" s="129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RESUMO'!U41</f>
        <v/>
      </c>
      <c r="N22" s="130">
        <f>MAX(0,M22-M21)</f>
        <v/>
      </c>
      <c r="O22" s="129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RESUMO'!V41</f>
        <v/>
      </c>
      <c r="N23" s="130">
        <f>MAX(0,M23-M22)</f>
        <v/>
      </c>
      <c r="O23" s="129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RESUMO'!W41</f>
        <v/>
      </c>
      <c r="N24" s="130">
        <f>MAX(0,M24-M23)</f>
        <v/>
      </c>
      <c r="O24" s="129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RESUMO'!X41</f>
        <v/>
      </c>
      <c r="N25" s="130">
        <f>MAX(0,M25-M24)</f>
        <v/>
      </c>
      <c r="O25" s="129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RESUMO'!Y41</f>
        <v/>
      </c>
      <c r="N26" s="130">
        <f>MAX(0,M26-M25)</f>
        <v/>
      </c>
      <c r="O26" s="129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RESUMO'!Z41</f>
        <v/>
      </c>
      <c r="N27" s="130">
        <f>MAX(0,M27-M26)</f>
        <v/>
      </c>
      <c r="O27" s="129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RESUMO'!AA41</f>
        <v/>
      </c>
      <c r="N28" s="130">
        <f>MAX(0,M28-M27)</f>
        <v/>
      </c>
      <c r="O28" s="129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RESUMO'!AB41</f>
        <v/>
      </c>
      <c r="N29" s="130">
        <f>MAX(0,M29-M28)</f>
        <v/>
      </c>
      <c r="O29" s="129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RESUMO'!AC41</f>
        <v/>
      </c>
      <c r="N30" s="130">
        <f>MAX(0,M30-M29)</f>
        <v/>
      </c>
      <c r="O30" s="129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RESUMO'!AD41</f>
        <v/>
      </c>
      <c r="N31" s="130">
        <f>MAX(0,M31-M30)</f>
        <v/>
      </c>
      <c r="O31" s="129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3111.68</v>
      </c>
      <c r="M32" s="129">
        <f>'CP RESUMO'!AE41</f>
        <v/>
      </c>
      <c r="N32" s="130">
        <f>MAX(0,M32-M31)</f>
        <v/>
      </c>
      <c r="O32" s="129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11648.85</v>
      </c>
      <c r="M33" s="129">
        <f>'CP RESUMO'!AF41</f>
        <v/>
      </c>
      <c r="N33" s="130">
        <f>MAX(0,M33-M32)</f>
        <v/>
      </c>
      <c r="O33" s="129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RESUMO'!AG41</f>
        <v/>
      </c>
      <c r="N34" s="130">
        <f>MAX(0,M34-M33)</f>
        <v/>
      </c>
      <c r="O34" s="129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6861.65</v>
      </c>
      <c r="M35" s="129">
        <f>'CP RESUMO'!AH41</f>
        <v/>
      </c>
      <c r="N35" s="130">
        <f>MAX(0,M35-M34)</f>
        <v/>
      </c>
      <c r="O35" s="129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12925.43</v>
      </c>
      <c r="M36" s="129">
        <f>'CP RESUMO'!AI41</f>
        <v/>
      </c>
      <c r="N36" s="130">
        <f>MAX(0,M36-M35)</f>
        <v/>
      </c>
      <c r="O36" s="129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6223.36</v>
      </c>
      <c r="M37" s="129">
        <f>'CP RESUMO'!AJ41</f>
        <v/>
      </c>
      <c r="N37" s="130">
        <f>MAX(0,M37-M36)</f>
        <v/>
      </c>
      <c r="O37" s="129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22818.97</v>
      </c>
      <c r="M38" s="129">
        <f>'CP RESUMO'!AK41</f>
        <v/>
      </c>
      <c r="N38" s="130">
        <f>MAX(0,M38-M37)</f>
        <v/>
      </c>
      <c r="O38" s="129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17393.48</v>
      </c>
      <c r="M39" s="129">
        <f>'CP RESUMO'!AL41</f>
        <v/>
      </c>
      <c r="N39" s="130">
        <f>MAX(0,M39-M38)</f>
        <v/>
      </c>
      <c r="O39" s="129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28882.76</v>
      </c>
      <c r="M40" s="129">
        <f>'CP RESUMO'!AM41</f>
        <v/>
      </c>
      <c r="N40" s="130">
        <f>MAX(0,M40-M39)</f>
        <v/>
      </c>
      <c r="O40" s="129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30478.49</v>
      </c>
      <c r="M41" s="129">
        <f>'CP RESUMO'!AN41</f>
        <v/>
      </c>
      <c r="N41" s="130">
        <f>MAX(0,M41-M40)</f>
        <v/>
      </c>
      <c r="O41" s="129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49707.07</v>
      </c>
      <c r="M42" s="129">
        <f>'CP RESUMO'!AO41</f>
        <v/>
      </c>
      <c r="N42" s="130">
        <f>MAX(0,M42-M41)</f>
        <v/>
      </c>
      <c r="O42" s="129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52579.39</v>
      </c>
      <c r="M43" s="129">
        <f>'CP RESUMO'!AP41</f>
        <v/>
      </c>
      <c r="N43" s="130">
        <f>MAX(0,M43-M42)</f>
        <v/>
      </c>
      <c r="O43" s="129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143216.99</v>
      </c>
      <c r="M44" s="129">
        <f>'CP RESUMO'!AQ41</f>
        <v/>
      </c>
      <c r="N44" s="130">
        <f>MAX(0,M44-M43)</f>
        <v/>
      </c>
      <c r="O44" s="129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145371.23</v>
      </c>
      <c r="M45" s="129">
        <f>'CP RESUMO'!AR41</f>
        <v/>
      </c>
      <c r="N45" s="130">
        <f>MAX(0,M45-M44)</f>
        <v/>
      </c>
      <c r="O45" s="129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168988.07</v>
      </c>
      <c r="M46" s="129">
        <f>'CP RESUMO'!AS41</f>
        <v/>
      </c>
      <c r="N46" s="130">
        <f>MAX(0,M46-M45)</f>
        <v/>
      </c>
      <c r="O46" s="129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47792.19</v>
      </c>
      <c r="M47" s="129">
        <f>'CP RESUMO'!AT41</f>
        <v/>
      </c>
      <c r="N47" s="130">
        <f>MAX(0,M47-M46)</f>
        <v/>
      </c>
      <c r="O47" s="129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30079.56</v>
      </c>
      <c r="M48" s="129">
        <f>'CP RESUMO'!AU41</f>
        <v/>
      </c>
      <c r="N48" s="130">
        <f>MAX(0,M48-M47)</f>
        <v/>
      </c>
      <c r="O48" s="129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19787.08</v>
      </c>
      <c r="M49" s="129">
        <f>'CP RESUMO'!AV41</f>
        <v/>
      </c>
      <c r="N49" s="130">
        <f>MAX(0,M49-M48)</f>
        <v/>
      </c>
      <c r="O49" s="129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RESUMO'!AW41</f>
        <v/>
      </c>
      <c r="N50" s="130">
        <f>MAX(0,M50-M49)</f>
        <v/>
      </c>
      <c r="O50" s="129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RESUMO'!AX41</f>
        <v/>
      </c>
      <c r="N51" s="130">
        <f>MAX(0,M51-M50)</f>
        <v/>
      </c>
      <c r="O51" s="129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RESUMO'!AY41</f>
        <v/>
      </c>
      <c r="N52" s="130">
        <f>MAX(0,M52-M51)</f>
        <v/>
      </c>
      <c r="O52" s="129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RESUMO'!AZ41</f>
        <v/>
      </c>
      <c r="N53" s="130">
        <f>MAX(0,M53-M52)</f>
        <v/>
      </c>
      <c r="O53" s="129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RESUMO'!BA41</f>
        <v/>
      </c>
      <c r="N54" s="130">
        <f>MAX(0,M54-M53)</f>
        <v/>
      </c>
      <c r="O54" s="129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RESUMO'!BB41</f>
        <v/>
      </c>
      <c r="N55" s="130">
        <f>MAX(0,M55-M54)</f>
        <v/>
      </c>
      <c r="O55" s="129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RESUMO'!BC41</f>
        <v/>
      </c>
      <c r="N56" s="130">
        <f>MAX(0,M56-M55)</f>
        <v/>
      </c>
      <c r="O56" s="129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RESUMO'!BD41</f>
        <v/>
      </c>
      <c r="N57" s="130">
        <f>MAX(0,M57-M56)</f>
        <v/>
      </c>
      <c r="O57" s="129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RESUMO'!BE41</f>
        <v/>
      </c>
      <c r="N58" s="130">
        <f>MAX(0,M58-M57)</f>
        <v/>
      </c>
      <c r="O58" s="129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RESUMO'!BF41</f>
        <v/>
      </c>
      <c r="N59" s="130">
        <f>MAX(0,M59-M58)</f>
        <v/>
      </c>
      <c r="O59" s="129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RESUMO'!BG41</f>
        <v/>
      </c>
      <c r="N60" s="130">
        <f>MAX(0,M60-M59)</f>
        <v/>
      </c>
      <c r="O60" s="129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RESUMO'!BH41</f>
        <v/>
      </c>
      <c r="N61" s="130">
        <f>MAX(0,M61-M60)</f>
        <v/>
      </c>
      <c r="O61" s="129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RESUMO'!BI41</f>
        <v/>
      </c>
      <c r="N62" s="130">
        <f>MAX(0,M62-M61)</f>
        <v/>
      </c>
      <c r="O62" s="129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RESUMO'!BJ41</f>
        <v/>
      </c>
      <c r="N63" s="130">
        <f>MAX(0,M63-M62)</f>
        <v/>
      </c>
      <c r="O63" s="129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RESUMO'!BK41</f>
        <v/>
      </c>
      <c r="N64" s="130">
        <f>MAX(0,M64-M63)</f>
        <v/>
      </c>
      <c r="O64" s="129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RESUMO'!BL41</f>
        <v/>
      </c>
      <c r="N65" s="130">
        <f>MAX(0,M65-M64)</f>
        <v/>
      </c>
      <c r="O65" s="129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RESUMO'!BM41</f>
        <v/>
      </c>
      <c r="N66" s="130">
        <f>MAX(0,M66-M65)</f>
        <v/>
      </c>
      <c r="O66" s="129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RESUMO'!BN41</f>
        <v/>
      </c>
      <c r="N67" s="130">
        <f>MAX(0,M67-M66)</f>
        <v/>
      </c>
      <c r="O67" s="129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RESUMO'!BO41</f>
        <v/>
      </c>
      <c r="N68" s="130">
        <f>MAX(0,M68-M67)</f>
        <v/>
      </c>
      <c r="O68" s="129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RESUMO'!BP41</f>
        <v/>
      </c>
      <c r="N69" s="130">
        <f>MAX(0,M69-M68)</f>
        <v/>
      </c>
      <c r="O69" s="129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RESUMO'!BQ41</f>
        <v/>
      </c>
      <c r="N70" s="130">
        <f>MAX(0,M70-M69)</f>
        <v/>
      </c>
      <c r="O70" s="129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RESUMO'!BR41</f>
        <v/>
      </c>
      <c r="N71" s="130">
        <f>MAX(0,M71-M70)</f>
        <v/>
      </c>
      <c r="O71" s="129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RESUMO'!BS41</f>
        <v/>
      </c>
      <c r="N72" s="130">
        <f>MAX(0,M72-M71)</f>
        <v/>
      </c>
      <c r="O72" s="129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RESUMO'!BT41</f>
        <v/>
      </c>
      <c r="N73" s="130">
        <f>MAX(0,M73-M72)</f>
        <v/>
      </c>
      <c r="O73" s="129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RESUMO'!BU41</f>
        <v/>
      </c>
      <c r="N74" s="130">
        <f>MAX(0,M74-M73)</f>
        <v/>
      </c>
      <c r="O74" s="129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RESUMO'!BV41</f>
        <v/>
      </c>
      <c r="N75" s="130">
        <f>MAX(0,M75-M74)</f>
        <v/>
      </c>
      <c r="O75" s="129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RESUMO'!BW41</f>
        <v/>
      </c>
      <c r="N76" s="130">
        <f>MAX(0,M76-M75)</f>
        <v/>
      </c>
      <c r="O76" s="129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2026-09-28T12:09:25Z</dcterms:created>
  <dcterms:modified xsi:type="dcterms:W3CDTF">2026-09-28T12:09:28Z</dcterms:modified>
</cp:coreProperties>
</file>