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&quot;R$&quot; #,##0;[Red]-&quot;R$&quot; #,##0;&quot;-&quot;"/>
    <numFmt numFmtId="176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6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64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Q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</cols>
  <sheetData>
    <row r="3">
      <c r="B3" s="45" t="inlineStr">
        <is>
          <t>ORÇAMENTO SET/25 - BOTÂNICO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1216.706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BOTÂNICO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2400000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2640655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126154.98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 xml:space="preserve">SEGURO DE OBRA </t>
        </is>
      </c>
      <c r="K12" s="49">
        <f>IF(ISNUMBER($P$7),G12*$P$7,0)</f>
        <v/>
      </c>
      <c r="L12" s="53" t="n">
        <v>127911.99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158047.46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934513.13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1249911.07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85665.05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521400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544229.22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158400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194480.67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779592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817599.4300000001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1322660.98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1371532.11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20188024.55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21271106.08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6467911.66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6774432.94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175350.93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176378.52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1644553.52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 xml:space="preserve">CONTENÇÕES </t>
        </is>
      </c>
      <c r="K23" s="49">
        <f>IF(ISNUMBER($P$7),G23*$P$7,0)</f>
        <v/>
      </c>
      <c r="L23" s="53" t="n">
        <v>1475989.69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1259784.46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1293873.46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6226579.22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7012914.12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4057797.91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4346500.29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25651081.59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53" t="n">
        <v>26850931.32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5927475.67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6245482.98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18</t>
        </is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3928343.29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4139097.74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19</t>
        </is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11262626.67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 xml:space="preserve">INSTALAÇÕES ELÉTRICAS </t>
        </is>
      </c>
      <c r="K30" s="49">
        <f>IF(ISNUMBER($P$7),G30*$P$7,0)</f>
        <v/>
      </c>
      <c r="L30" s="53" t="n">
        <v>11595096.01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20</t>
        </is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7374040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53" t="n">
        <v>7769655.06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21</t>
        </is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781560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823490.46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22</t>
        </is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2684762.92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2828799.66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23</t>
        </is>
      </c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3236182.09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 xml:space="preserve">ELEVADORES </t>
        </is>
      </c>
      <c r="K34" s="49">
        <f>IF(ISNUMBER($P$7),G34*$P$7,0)</f>
        <v/>
      </c>
      <c r="L34" s="53" t="n">
        <v>3409802.3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24</t>
        </is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11181479.74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 xml:space="preserve">ESQUADRIAS </t>
        </is>
      </c>
      <c r="K35" s="49">
        <f>IF(ISNUMBER($P$7),G35*$P$7,0)</f>
        <v/>
      </c>
      <c r="L35" s="53" t="n">
        <v>11781362.82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25</t>
        </is>
      </c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482766.76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508667.05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26</t>
        </is>
      </c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2977368.36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3137103.29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27</t>
        </is>
      </c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1096073.33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1154877.34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28</t>
        </is>
      </c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2518191.19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2653291.4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29</t>
        </is>
      </c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10402356.25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10960439.57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30</t>
        </is>
      </c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106895.67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PAVIMENTÇÃO</t>
        </is>
      </c>
      <c r="K41" s="49">
        <f>IF(ISNUMBER($P$7),G41*$P$7,0)</f>
        <v/>
      </c>
      <c r="L41" s="53" t="n">
        <v>112630.59</v>
      </c>
      <c r="M41" s="49">
        <f>L41-K41</f>
        <v/>
      </c>
      <c r="N41" s="51">
        <f>IF(D41="","",IF('PAVIMENTAÇÃO'!$C$78&gt;L41+1,"⚠ Incorrido acima da projeção",IF(AND('PAVIMENTAÇÃO'!$K$18&gt;1,'PAVIMENTAÇÃO'!$K$17=0),"⚠ Saldo sem curva (preencha a coluna H da aba)",IF(ABS('PAVIMENTAÇÃO'!$D$80)&gt;1,"⚠ Verificar","OK"))))</f>
        <v/>
      </c>
      <c r="O41" s="60">
        <f>'PAVIMENTAÇÃO'!$K$16</f>
        <v/>
      </c>
      <c r="P41" s="61">
        <f>'PAVIMENTAÇÃO'!$K$14</f>
        <v/>
      </c>
      <c r="Q41" s="59" t="inlineStr">
        <is>
          <t>31</t>
        </is>
      </c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5055622.3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5326854.93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1690544.88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1781242.11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2050613.5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2160628.3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3676746.93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3874003.32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1116999.6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53" t="n">
        <v>1176926.3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887766.61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935395.03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566105.29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2">
        <f>'TAX. ADM'!$C$78</f>
        <v/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6" t="n"/>
      <c r="H58" s="67" t="n"/>
    </row>
    <row r="59">
      <c r="D59" s="51" t="inlineStr">
        <is>
          <t>Fluxo total − projeção total (R$)</t>
        </is>
      </c>
      <c r="E59" s="70">
        <f>'MODELO PARA BI'!E64-L50</f>
        <v/>
      </c>
      <c r="F59" s="51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>INDEX(C12:C50,MATCH(MAX(F12:F50),F12:F50,0))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>"R$ "&amp;TEXT(MAX(F12:F50)/1000000,"0.0")&amp;"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BI'!$H$29:$CA$29)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BI'!$H$40:$CA$40)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BI'!$H$50:$CA$50)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BI'!$H$42:$CA$42)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BI'!$H$46:$CA$46)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BI'!$H$49:$CA$49)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BI'!$H$11:$CA$11)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BI'!$H$52:$CA$52)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BI'!$H$44:$CA$44)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BI'!$H$15:$CA$15)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BI'!$H$16:$CA$16)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BI'!$H$13:$CA$13)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8" t="inlineStr">
        <is>
          <t>ATÉ O COBERTURA - 32º PAVIMENTO</t>
        </is>
      </c>
      <c r="M30" s="89">
        <f>'VALOR POR PL'!L27</f>
        <v/>
      </c>
      <c r="N30" s="89">
        <f>IF('VALOR POR PL'!I27="DIRETO",'VALOR POR PL'!L27,0)</f>
        <v/>
      </c>
    </row>
    <row r="31" ht="42.59999999999999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6" t="inlineStr">
        <is>
          <t>ALVENARIA - ATÉ 27º PAVIMENTO / GESSO ACARTONADO - 2ª FACE - ATÉ 16º PAVIMENTO</t>
        </is>
      </c>
      <c r="M31" s="89">
        <f>'VALOR POR PL'!L28</f>
        <v/>
      </c>
      <c r="N31" s="89">
        <f>IF('VALOR POR PL'!I28="DIRETO",'VALOR POR PL'!L28,0)</f>
        <v/>
      </c>
    </row>
    <row r="32" ht="16.2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BI'!$H$17:$CA$17)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8" t="inlineStr">
        <is>
          <t>ATÉ O 15º PAVIMENTO</t>
        </is>
      </c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BI'!$H$19:$CA$19)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6" t="inlineStr">
        <is>
          <t>INFRAESTRUTURA - ATÉ O 14º PAVIMENTO / FIAÇÃO - ATÉ O 10º PAVIMENTO</t>
        </is>
      </c>
      <c r="M33" s="89">
        <f>'VALOR POR PL'!L30</f>
        <v/>
      </c>
      <c r="N33" s="89">
        <f>IF('VALOR POR PL'!I30="DIRETO",'VALOR POR PL'!L30,0)</f>
        <v/>
      </c>
    </row>
    <row r="34" ht="69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BI'!$H$21:$CA$21)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8" t="inlineStr">
        <is>
          <t xml:space="preserve">INFRAESTRUTURA - ATÉ O 15º PAVIMENTO </t>
        </is>
      </c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BI'!$H$18:$CA$18)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6" t="inlineStr">
        <is>
          <t>PRUMADA - ATÉ 28º PAVIMENTO</t>
        </is>
      </c>
      <c r="M35" s="89">
        <f>'VALOR POR PL'!L32</f>
        <v/>
      </c>
      <c r="N35" s="89">
        <f>IF('VALOR POR PL'!I32="DIRETO",'VALOR POR PL'!L32,0)</f>
        <v/>
      </c>
    </row>
    <row r="36" ht="16.2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BI'!$H$20:$CA$20)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8" t="inlineStr">
        <is>
          <t>RENOVAÇÃO DE AR - SUBSOLO</t>
        </is>
      </c>
      <c r="M36" s="89">
        <f>'VALOR POR PL'!L33</f>
        <v/>
      </c>
      <c r="N36" s="89">
        <f>IF('VALOR POR PL'!I33="DIRETO",'VALOR POR PL'!L33,0)</f>
        <v/>
      </c>
    </row>
    <row r="37" ht="16.2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6" t="inlineStr">
        <is>
          <t>APENAS DESEMBOLSO FINANCEIRO - MONTAGEM PARA 2028</t>
        </is>
      </c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BI'!$H$12:$CA$12)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8" t="inlineStr">
        <is>
          <t>APENAS DESEMBOLSO FINANCEIRO - MONTAGEM PARA 2028</t>
        </is>
      </c>
      <c r="M38" s="89">
        <f>'VALOR POR PL'!L35</f>
        <v/>
      </c>
      <c r="N38" s="89">
        <f>IF('VALOR POR PL'!I35="DIRETO",'VALOR POR PL'!L35,0)</f>
        <v/>
      </c>
    </row>
    <row r="39" ht="29.4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BI'!$H$41:$CA$41)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BI'!$H$25:$CA$25)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BI'!$H$33:$CA$33)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6" t="inlineStr">
        <is>
          <t>ATÉ O 21º PAVIMENTO</t>
        </is>
      </c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BI'!$H$34:$CA$34)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8" t="inlineStr">
        <is>
          <t>ATÉ O 23º PAVIMENTO</t>
        </is>
      </c>
      <c r="M42" s="89">
        <f>'VALOR POR PL'!L39</f>
        <v/>
      </c>
      <c r="N42" s="89">
        <f>IF('VALOR POR PL'!I39="DIRETO",'VALOR POR PL'!L39,0)</f>
        <v/>
      </c>
    </row>
    <row r="43" ht="29.4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BI'!$H$32:$CA$32)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6" t="inlineStr">
        <is>
          <t>PAREDES - ATÉ O 15º PAVIMENTO / PISOS - ATÉ O 14º PAVIMENTO</t>
        </is>
      </c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PL'!I41&lt;&gt;"DIRETO","",'PAVIMENTAÇÃO'!$K$14)</f>
        <v/>
      </c>
      <c r="F44" s="86">
        <f>SUMPRODUCT((YEAR('PAVIMENTAÇÃO'!$B$5:$B$76)=$D$5)*('PAVIMENTAÇÃO'!$C$5:$C$76+'PAVIMENTAÇÃO'!$D$5:$D$76))</f>
        <v/>
      </c>
      <c r="G44" s="86">
        <f>SUMPRODUCT((YEAR('MODELO PARA BI'!$H$1:$CA$1)=$D$5)*'MODELO PARA BI'!$H$27:$CA$27)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PL'!L41=0,0,SUMPRODUCT(('PAVIMENTAÇÃO'!$B$5:$B$76&lt;=DATE($D$5,12,1))*('PAVIMENTAÇÃO'!$C$5:$C$76+'PAVIMENTAÇÃO'!$D$5:$D$76))/'VALOR POR PL'!L41)</f>
        <v/>
      </c>
      <c r="K44" s="87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BI'!$H$31:$CA$31)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6" t="inlineStr">
        <is>
          <t>1ª ETAPA DE FACHADA - 70 % FINAIZADA</t>
        </is>
      </c>
      <c r="M45" s="89">
        <f>'VALOR POR PL'!L42</f>
        <v/>
      </c>
      <c r="N45" s="89">
        <f>IF('VALOR POR PL'!I42="DIRETO",'VALOR POR PL'!L42,0)</f>
        <v/>
      </c>
    </row>
    <row r="46" ht="16.2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BI'!$H$14:$CA$14)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8" t="inlineStr">
        <is>
          <t>ATÉ O 11º PAVIMENTO</t>
        </is>
      </c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BI'!$H$23:$CA$23)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16.2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BI'!$H$28:$CA$28)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8" t="inlineStr">
        <is>
          <t>TRATAMENTO DE CONCRETO APARENTE</t>
        </is>
      </c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BI'!$H$26:$CA$26)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BI'!$H$24:$CA$24)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BI'!$H$43:$CA$43)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62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62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62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62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62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62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1030-1070-400</t>
        </is>
      </c>
      <c r="C10" s="59" t="inlineStr">
        <is>
          <t xml:space="preserve">ELEVADORES </t>
        </is>
      </c>
      <c r="D10" s="62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inlineStr">
        <is>
          <t>G041.002</t>
        </is>
      </c>
      <c r="B11" s="59" t="inlineStr">
        <is>
          <t>1030-1070-450</t>
        </is>
      </c>
      <c r="C11" s="59" t="inlineStr">
        <is>
          <t>EQUIPAMENTOS E FERRAMENTAS</t>
        </is>
      </c>
      <c r="D11" s="62">
        <f>'EQUIP E FER'!$K$5</f>
        <v/>
      </c>
      <c r="E11" s="49">
        <f>SUM(H11:CA11)</f>
        <v/>
      </c>
      <c r="F11" s="49">
        <f>IF(D11="","",D11-E11)</f>
        <v/>
      </c>
      <c r="H11" s="89">
        <f>'EQUIP E FER'!E5</f>
        <v/>
      </c>
      <c r="I11" s="89">
        <f>'EQUIP E FER'!E6</f>
        <v/>
      </c>
      <c r="J11" s="89">
        <f>'EQUIP E FER'!E7</f>
        <v/>
      </c>
      <c r="K11" s="89">
        <f>'EQUIP E FER'!E8</f>
        <v/>
      </c>
      <c r="L11" s="89">
        <f>'EQUIP E FER'!E9</f>
        <v/>
      </c>
      <c r="M11" s="89">
        <f>'EQUIP E FER'!E10</f>
        <v/>
      </c>
      <c r="N11" s="89">
        <f>'EQUIP E FER'!E11</f>
        <v/>
      </c>
      <c r="O11" s="89">
        <f>'EQUIP E FER'!E12</f>
        <v/>
      </c>
      <c r="P11" s="89">
        <f>'EQUIP E FER'!E13</f>
        <v/>
      </c>
      <c r="Q11" s="89">
        <f>'EQUIP E FER'!E14</f>
        <v/>
      </c>
      <c r="R11" s="89">
        <f>'EQUIP E FER'!E15</f>
        <v/>
      </c>
      <c r="S11" s="89">
        <f>'EQUIP E FER'!E16</f>
        <v/>
      </c>
      <c r="T11" s="89">
        <f>'EQUIP E FER'!E17</f>
        <v/>
      </c>
      <c r="U11" s="89">
        <f>'EQUIP E FER'!E18</f>
        <v/>
      </c>
      <c r="V11" s="89">
        <f>'EQUIP E FER'!E19</f>
        <v/>
      </c>
      <c r="W11" s="89">
        <f>'EQUIP E FER'!E20</f>
        <v/>
      </c>
      <c r="X11" s="89">
        <f>'EQUIP E FER'!E21</f>
        <v/>
      </c>
      <c r="Y11" s="89">
        <f>'EQUIP E FER'!E22</f>
        <v/>
      </c>
      <c r="Z11" s="89">
        <f>'EQUIP E FER'!E23</f>
        <v/>
      </c>
      <c r="AA11" s="89">
        <f>'EQUIP E FER'!E24</f>
        <v/>
      </c>
      <c r="AB11" s="89">
        <f>'EQUIP E FER'!E25</f>
        <v/>
      </c>
      <c r="AC11" s="89">
        <f>'EQUIP E FER'!E26</f>
        <v/>
      </c>
      <c r="AD11" s="89">
        <f>'EQUIP E FER'!E27</f>
        <v/>
      </c>
      <c r="AE11" s="89">
        <f>'EQUIP E FER'!E28</f>
        <v/>
      </c>
      <c r="AF11" s="89">
        <f>'EQUIP E FER'!E29</f>
        <v/>
      </c>
      <c r="AG11" s="89">
        <f>'EQUIP E FER'!E30</f>
        <v/>
      </c>
      <c r="AH11" s="89">
        <f>'EQUIP E FER'!E31</f>
        <v/>
      </c>
      <c r="AI11" s="89">
        <f>'EQUIP E FER'!E32</f>
        <v/>
      </c>
      <c r="AJ11" s="89">
        <f>'EQUIP E FER'!E33</f>
        <v/>
      </c>
      <c r="AK11" s="89">
        <f>'EQUIP E FER'!E34</f>
        <v/>
      </c>
      <c r="AL11" s="89">
        <f>'EQUIP E FER'!E35</f>
        <v/>
      </c>
      <c r="AM11" s="89">
        <f>'EQUIP E FER'!E36</f>
        <v/>
      </c>
      <c r="AN11" s="89">
        <f>'EQUIP E FER'!E37</f>
        <v/>
      </c>
      <c r="AO11" s="89">
        <f>'EQUIP E FER'!E38</f>
        <v/>
      </c>
      <c r="AP11" s="89">
        <f>'EQUIP E FER'!E39</f>
        <v/>
      </c>
      <c r="AQ11" s="89">
        <f>'EQUIP E FER'!E40</f>
        <v/>
      </c>
      <c r="AR11" s="89">
        <f>'EQUIP E FER'!E41</f>
        <v/>
      </c>
      <c r="AS11" s="89">
        <f>'EQUIP E FER'!E42</f>
        <v/>
      </c>
      <c r="AT11" s="89">
        <f>'EQUIP E FER'!E43</f>
        <v/>
      </c>
      <c r="AU11" s="89">
        <f>'EQUIP E FER'!E44</f>
        <v/>
      </c>
      <c r="AV11" s="89">
        <f>'EQUIP E FER'!E45</f>
        <v/>
      </c>
      <c r="AW11" s="89">
        <f>'EQUIP E FER'!E46</f>
        <v/>
      </c>
      <c r="AX11" s="89">
        <f>'EQUIP E FER'!E47</f>
        <v/>
      </c>
      <c r="AY11" s="89">
        <f>'EQUIP E FER'!E48</f>
        <v/>
      </c>
      <c r="AZ11" s="89">
        <f>'EQUIP E FER'!E49</f>
        <v/>
      </c>
      <c r="BA11" s="89">
        <f>'EQUIP E FER'!E50</f>
        <v/>
      </c>
      <c r="BB11" s="89">
        <f>'EQUIP E FER'!E51</f>
        <v/>
      </c>
      <c r="BC11" s="89">
        <f>'EQUIP E FER'!E52</f>
        <v/>
      </c>
      <c r="BD11" s="89">
        <f>'EQUIP E FER'!E53</f>
        <v/>
      </c>
      <c r="BE11" s="89">
        <f>'EQUIP E FER'!E54</f>
        <v/>
      </c>
      <c r="BF11" s="89">
        <f>'EQUIP E FER'!E55</f>
        <v/>
      </c>
      <c r="BG11" s="89">
        <f>'EQUIP E FER'!E56</f>
        <v/>
      </c>
      <c r="BH11" s="89">
        <f>'EQUIP E FER'!E57</f>
        <v/>
      </c>
      <c r="BI11" s="89">
        <f>'EQUIP E FER'!E58</f>
        <v/>
      </c>
      <c r="BJ11" s="89">
        <f>'EQUIP E FER'!E59</f>
        <v/>
      </c>
      <c r="BK11" s="89">
        <f>'EQUIP E FER'!E60</f>
        <v/>
      </c>
      <c r="BL11" s="89">
        <f>'EQUIP E FER'!E61</f>
        <v/>
      </c>
      <c r="BM11" s="89">
        <f>'EQUIP E FER'!E62</f>
        <v/>
      </c>
      <c r="BN11" s="89">
        <f>'EQUIP E FER'!E63</f>
        <v/>
      </c>
      <c r="BO11" s="89">
        <f>'EQUIP E FER'!E64</f>
        <v/>
      </c>
      <c r="BP11" s="89">
        <f>'EQUIP E FER'!E65</f>
        <v/>
      </c>
      <c r="BQ11" s="89">
        <f>'EQUIP E FER'!E66</f>
        <v/>
      </c>
      <c r="BR11" s="89">
        <f>'EQUIP E FER'!E67</f>
        <v/>
      </c>
      <c r="BS11" s="89">
        <f>'EQUIP E FER'!E68</f>
        <v/>
      </c>
      <c r="BT11" s="89">
        <f>'EQUIP E FER'!E69</f>
        <v/>
      </c>
      <c r="BU11" s="89">
        <f>'EQUIP E FER'!E70</f>
        <v/>
      </c>
      <c r="BV11" s="89">
        <f>'EQUIP E FER'!E71</f>
        <v/>
      </c>
      <c r="BW11" s="89">
        <f>'EQUIP E FER'!E72</f>
        <v/>
      </c>
      <c r="BX11" s="89">
        <f>'EQUIP E FER'!E73</f>
        <v/>
      </c>
      <c r="BY11" s="89">
        <f>'EQUIP E FER'!E74</f>
        <v/>
      </c>
      <c r="BZ11" s="89">
        <f>'EQUIP E FER'!E75</f>
        <v/>
      </c>
      <c r="CA11" s="89">
        <f>'EQUIP E FER'!E76</f>
        <v/>
      </c>
    </row>
    <row r="12">
      <c r="A12" s="59" t="inlineStr">
        <is>
          <t>G041.002</t>
        </is>
      </c>
      <c r="B12" s="59" t="inlineStr">
        <is>
          <t>1030-1070-370</t>
        </is>
      </c>
      <c r="C12" s="59" t="inlineStr">
        <is>
          <t>ESQUADRIAS</t>
        </is>
      </c>
      <c r="D12" s="62">
        <f>'ESQUADRIAS'!$K$5</f>
        <v/>
      </c>
      <c r="E12" s="49">
        <f>SUM(H12:CA12)</f>
        <v/>
      </c>
      <c r="F12" s="49">
        <f>IF(D12="","",D12-E12)</f>
        <v/>
      </c>
      <c r="H12" s="89">
        <f>'ESQUADRIAS'!E5</f>
        <v/>
      </c>
      <c r="I12" s="89">
        <f>'ESQUADRIAS'!E6</f>
        <v/>
      </c>
      <c r="J12" s="89">
        <f>'ESQUADRIAS'!E7</f>
        <v/>
      </c>
      <c r="K12" s="89">
        <f>'ESQUADRIAS'!E8</f>
        <v/>
      </c>
      <c r="L12" s="89">
        <f>'ESQUADRIAS'!E9</f>
        <v/>
      </c>
      <c r="M12" s="89">
        <f>'ESQUADRIAS'!E10</f>
        <v/>
      </c>
      <c r="N12" s="89">
        <f>'ESQUADRIAS'!E11</f>
        <v/>
      </c>
      <c r="O12" s="89">
        <f>'ESQUADRIAS'!E12</f>
        <v/>
      </c>
      <c r="P12" s="89">
        <f>'ESQUADRIAS'!E13</f>
        <v/>
      </c>
      <c r="Q12" s="89">
        <f>'ESQUADRIAS'!E14</f>
        <v/>
      </c>
      <c r="R12" s="89">
        <f>'ESQUADRIAS'!E15</f>
        <v/>
      </c>
      <c r="S12" s="89">
        <f>'ESQUADRIAS'!E16</f>
        <v/>
      </c>
      <c r="T12" s="89">
        <f>'ESQUADRIAS'!E17</f>
        <v/>
      </c>
      <c r="U12" s="89">
        <f>'ESQUADRIAS'!E18</f>
        <v/>
      </c>
      <c r="V12" s="89">
        <f>'ESQUADRIAS'!E19</f>
        <v/>
      </c>
      <c r="W12" s="89">
        <f>'ESQUADRIAS'!E20</f>
        <v/>
      </c>
      <c r="X12" s="89">
        <f>'ESQUADRIAS'!E21</f>
        <v/>
      </c>
      <c r="Y12" s="89">
        <f>'ESQUADRIAS'!E22</f>
        <v/>
      </c>
      <c r="Z12" s="89">
        <f>'ESQUADRIAS'!E23</f>
        <v/>
      </c>
      <c r="AA12" s="89">
        <f>'ESQUADRIAS'!E24</f>
        <v/>
      </c>
      <c r="AB12" s="89">
        <f>'ESQUADRIAS'!E25</f>
        <v/>
      </c>
      <c r="AC12" s="89">
        <f>'ESQUADRIAS'!E26</f>
        <v/>
      </c>
      <c r="AD12" s="89">
        <f>'ESQUADRIAS'!E27</f>
        <v/>
      </c>
      <c r="AE12" s="89">
        <f>'ESQUADRIAS'!E28</f>
        <v/>
      </c>
      <c r="AF12" s="89">
        <f>'ESQUADRIAS'!E29</f>
        <v/>
      </c>
      <c r="AG12" s="89">
        <f>'ESQUADRIAS'!E30</f>
        <v/>
      </c>
      <c r="AH12" s="89">
        <f>'ESQUADRIAS'!E31</f>
        <v/>
      </c>
      <c r="AI12" s="89">
        <f>'ESQUADRIAS'!E32</f>
        <v/>
      </c>
      <c r="AJ12" s="89">
        <f>'ESQUADRIAS'!E33</f>
        <v/>
      </c>
      <c r="AK12" s="89">
        <f>'ESQUADRIAS'!E34</f>
        <v/>
      </c>
      <c r="AL12" s="89">
        <f>'ESQUADRIAS'!E35</f>
        <v/>
      </c>
      <c r="AM12" s="89">
        <f>'ESQUADRIAS'!E36</f>
        <v/>
      </c>
      <c r="AN12" s="89">
        <f>'ESQUADRIAS'!E37</f>
        <v/>
      </c>
      <c r="AO12" s="89">
        <f>'ESQUADRIAS'!E38</f>
        <v/>
      </c>
      <c r="AP12" s="89">
        <f>'ESQUADRIAS'!E39</f>
        <v/>
      </c>
      <c r="AQ12" s="89">
        <f>'ESQUADRIAS'!E40</f>
        <v/>
      </c>
      <c r="AR12" s="89">
        <f>'ESQUADRIAS'!E41</f>
        <v/>
      </c>
      <c r="AS12" s="89">
        <f>'ESQUADRIAS'!E42</f>
        <v/>
      </c>
      <c r="AT12" s="89">
        <f>'ESQUADRIAS'!E43</f>
        <v/>
      </c>
      <c r="AU12" s="89">
        <f>'ESQUADRIAS'!E44</f>
        <v/>
      </c>
      <c r="AV12" s="89">
        <f>'ESQUADRIAS'!E45</f>
        <v/>
      </c>
      <c r="AW12" s="89">
        <f>'ESQUADRIAS'!E46</f>
        <v/>
      </c>
      <c r="AX12" s="89">
        <f>'ESQUADRIAS'!E47</f>
        <v/>
      </c>
      <c r="AY12" s="89">
        <f>'ESQUADRIAS'!E48</f>
        <v/>
      </c>
      <c r="AZ12" s="89">
        <f>'ESQUADRIAS'!E49</f>
        <v/>
      </c>
      <c r="BA12" s="89">
        <f>'ESQUADRIAS'!E50</f>
        <v/>
      </c>
      <c r="BB12" s="89">
        <f>'ESQUADRIAS'!E51</f>
        <v/>
      </c>
      <c r="BC12" s="89">
        <f>'ESQUADRIAS'!E52</f>
        <v/>
      </c>
      <c r="BD12" s="89">
        <f>'ESQUADRIAS'!E53</f>
        <v/>
      </c>
      <c r="BE12" s="89">
        <f>'ESQUADRIAS'!E54</f>
        <v/>
      </c>
      <c r="BF12" s="89">
        <f>'ESQUADRIAS'!E55</f>
        <v/>
      </c>
      <c r="BG12" s="89">
        <f>'ESQUADRIAS'!E56</f>
        <v/>
      </c>
      <c r="BH12" s="89">
        <f>'ESQUADRIAS'!E57</f>
        <v/>
      </c>
      <c r="BI12" s="89">
        <f>'ESQUADRIAS'!E58</f>
        <v/>
      </c>
      <c r="BJ12" s="89">
        <f>'ESQUADRIAS'!E59</f>
        <v/>
      </c>
      <c r="BK12" s="89">
        <f>'ESQUADRIAS'!E60</f>
        <v/>
      </c>
      <c r="BL12" s="89">
        <f>'ESQUADRIAS'!E61</f>
        <v/>
      </c>
      <c r="BM12" s="89">
        <f>'ESQUADRIAS'!E62</f>
        <v/>
      </c>
      <c r="BN12" s="89">
        <f>'ESQUADRIAS'!E63</f>
        <v/>
      </c>
      <c r="BO12" s="89">
        <f>'ESQUADRIAS'!E64</f>
        <v/>
      </c>
      <c r="BP12" s="89">
        <f>'ESQUADRIAS'!E65</f>
        <v/>
      </c>
      <c r="BQ12" s="89">
        <f>'ESQUADRIAS'!E66</f>
        <v/>
      </c>
      <c r="BR12" s="89">
        <f>'ESQUADRIAS'!E67</f>
        <v/>
      </c>
      <c r="BS12" s="89">
        <f>'ESQUADRIAS'!E68</f>
        <v/>
      </c>
      <c r="BT12" s="89">
        <f>'ESQUADRIAS'!E69</f>
        <v/>
      </c>
      <c r="BU12" s="89">
        <f>'ESQUADRIAS'!E70</f>
        <v/>
      </c>
      <c r="BV12" s="89">
        <f>'ESQUADRIAS'!E71</f>
        <v/>
      </c>
      <c r="BW12" s="89">
        <f>'ESQUADRIAS'!E72</f>
        <v/>
      </c>
      <c r="BX12" s="89">
        <f>'ESQUADRIAS'!E73</f>
        <v/>
      </c>
      <c r="BY12" s="89">
        <f>'ESQUADRIAS'!E74</f>
        <v/>
      </c>
      <c r="BZ12" s="89">
        <f>'ESQUADRIAS'!E75</f>
        <v/>
      </c>
      <c r="CA12" s="89">
        <f>'ESQUADRIAS'!E76</f>
        <v/>
      </c>
    </row>
    <row r="13">
      <c r="A13" s="59" t="inlineStr">
        <is>
          <t>G041.002</t>
        </is>
      </c>
      <c r="B13" s="59" t="inlineStr">
        <is>
          <t>1030-1070-230</t>
        </is>
      </c>
      <c r="C13" s="59" t="inlineStr">
        <is>
          <t>ESTRUTURA EM CONCRETO ARMADO</t>
        </is>
      </c>
      <c r="D13" s="62">
        <f>'ESTRUTURA'!$K$5</f>
        <v/>
      </c>
      <c r="E13" s="49">
        <f>SUM(H13:CA13)</f>
        <v/>
      </c>
      <c r="F13" s="49">
        <f>IF(D13="","",D13-E13)</f>
        <v/>
      </c>
      <c r="H13" s="89">
        <f>'ESTRUTURA'!E5</f>
        <v/>
      </c>
      <c r="I13" s="89">
        <f>'ESTRUTURA'!E6</f>
        <v/>
      </c>
      <c r="J13" s="89">
        <f>'ESTRUTURA'!E7</f>
        <v/>
      </c>
      <c r="K13" s="89">
        <f>'ESTRUTURA'!E8</f>
        <v/>
      </c>
      <c r="L13" s="89">
        <f>'ESTRUTURA'!E9</f>
        <v/>
      </c>
      <c r="M13" s="89">
        <f>'ESTRUTURA'!E10</f>
        <v/>
      </c>
      <c r="N13" s="89">
        <f>'ESTRUTURA'!E11</f>
        <v/>
      </c>
      <c r="O13" s="89">
        <f>'ESTRUTURA'!E12</f>
        <v/>
      </c>
      <c r="P13" s="89">
        <f>'ESTRUTURA'!E13</f>
        <v/>
      </c>
      <c r="Q13" s="89">
        <f>'ESTRUTURA'!E14</f>
        <v/>
      </c>
      <c r="R13" s="89">
        <f>'ESTRUTURA'!E15</f>
        <v/>
      </c>
      <c r="S13" s="89">
        <f>'ESTRUTURA'!E16</f>
        <v/>
      </c>
      <c r="T13" s="89">
        <f>'ESTRUTURA'!E17</f>
        <v/>
      </c>
      <c r="U13" s="89">
        <f>'ESTRUTURA'!E18</f>
        <v/>
      </c>
      <c r="V13" s="89">
        <f>'ESTRUTURA'!E19</f>
        <v/>
      </c>
      <c r="W13" s="89">
        <f>'ESTRUTURA'!E20</f>
        <v/>
      </c>
      <c r="X13" s="89">
        <f>'ESTRUTURA'!E21</f>
        <v/>
      </c>
      <c r="Y13" s="89">
        <f>'ESTRUTURA'!E22</f>
        <v/>
      </c>
      <c r="Z13" s="89">
        <f>'ESTRUTURA'!E23</f>
        <v/>
      </c>
      <c r="AA13" s="89">
        <f>'ESTRUTURA'!E24</f>
        <v/>
      </c>
      <c r="AB13" s="89">
        <f>'ESTRUTURA'!E25</f>
        <v/>
      </c>
      <c r="AC13" s="89">
        <f>'ESTRUTURA'!E26</f>
        <v/>
      </c>
      <c r="AD13" s="89">
        <f>'ESTRUTURA'!E27</f>
        <v/>
      </c>
      <c r="AE13" s="89">
        <f>'ESTRUTURA'!E28</f>
        <v/>
      </c>
      <c r="AF13" s="89">
        <f>'ESTRUTURA'!E29</f>
        <v/>
      </c>
      <c r="AG13" s="89">
        <f>'ESTRUTURA'!E30</f>
        <v/>
      </c>
      <c r="AH13" s="89">
        <f>'ESTRUTURA'!E31</f>
        <v/>
      </c>
      <c r="AI13" s="89">
        <f>'ESTRUTURA'!E32</f>
        <v/>
      </c>
      <c r="AJ13" s="89">
        <f>'ESTRUTURA'!E33</f>
        <v/>
      </c>
      <c r="AK13" s="89">
        <f>'ESTRUTURA'!E34</f>
        <v/>
      </c>
      <c r="AL13" s="89">
        <f>'ESTRUTURA'!E35</f>
        <v/>
      </c>
      <c r="AM13" s="89">
        <f>'ESTRUTURA'!E36</f>
        <v/>
      </c>
      <c r="AN13" s="89">
        <f>'ESTRUTURA'!E37</f>
        <v/>
      </c>
      <c r="AO13" s="89">
        <f>'ESTRUTURA'!E38</f>
        <v/>
      </c>
      <c r="AP13" s="89">
        <f>'ESTRUTURA'!E39</f>
        <v/>
      </c>
      <c r="AQ13" s="89">
        <f>'ESTRUTURA'!E40</f>
        <v/>
      </c>
      <c r="AR13" s="89">
        <f>'ESTRUTURA'!E41</f>
        <v/>
      </c>
      <c r="AS13" s="89">
        <f>'ESTRUTURA'!E42</f>
        <v/>
      </c>
      <c r="AT13" s="89">
        <f>'ESTRUTURA'!E43</f>
        <v/>
      </c>
      <c r="AU13" s="89">
        <f>'ESTRUTURA'!E44</f>
        <v/>
      </c>
      <c r="AV13" s="89">
        <f>'ESTRUTURA'!E45</f>
        <v/>
      </c>
      <c r="AW13" s="89">
        <f>'ESTRUTURA'!E46</f>
        <v/>
      </c>
      <c r="AX13" s="89">
        <f>'ESTRUTURA'!E47</f>
        <v/>
      </c>
      <c r="AY13" s="89">
        <f>'ESTRUTURA'!E48</f>
        <v/>
      </c>
      <c r="AZ13" s="89">
        <f>'ESTRUTURA'!E49</f>
        <v/>
      </c>
      <c r="BA13" s="89">
        <f>'ESTRUTURA'!E50</f>
        <v/>
      </c>
      <c r="BB13" s="89">
        <f>'ESTRUTURA'!E51</f>
        <v/>
      </c>
      <c r="BC13" s="89">
        <f>'ESTRUTURA'!E52</f>
        <v/>
      </c>
      <c r="BD13" s="89">
        <f>'ESTRUTURA'!E53</f>
        <v/>
      </c>
      <c r="BE13" s="89">
        <f>'ESTRUTURA'!E54</f>
        <v/>
      </c>
      <c r="BF13" s="89">
        <f>'ESTRUTURA'!E55</f>
        <v/>
      </c>
      <c r="BG13" s="89">
        <f>'ESTRUTURA'!E56</f>
        <v/>
      </c>
      <c r="BH13" s="89">
        <f>'ESTRUTURA'!E57</f>
        <v/>
      </c>
      <c r="BI13" s="89">
        <f>'ESTRUTURA'!E58</f>
        <v/>
      </c>
      <c r="BJ13" s="89">
        <f>'ESTRUTURA'!E59</f>
        <v/>
      </c>
      <c r="BK13" s="89">
        <f>'ESTRUTURA'!E60</f>
        <v/>
      </c>
      <c r="BL13" s="89">
        <f>'ESTRUTURA'!E61</f>
        <v/>
      </c>
      <c r="BM13" s="89">
        <f>'ESTRUTURA'!E62</f>
        <v/>
      </c>
      <c r="BN13" s="89">
        <f>'ESTRUTURA'!E63</f>
        <v/>
      </c>
      <c r="BO13" s="89">
        <f>'ESTRUTURA'!E64</f>
        <v/>
      </c>
      <c r="BP13" s="89">
        <f>'ESTRUTURA'!E65</f>
        <v/>
      </c>
      <c r="BQ13" s="89">
        <f>'ESTRUTURA'!E66</f>
        <v/>
      </c>
      <c r="BR13" s="89">
        <f>'ESTRUTURA'!E67</f>
        <v/>
      </c>
      <c r="BS13" s="89">
        <f>'ESTRUTURA'!E68</f>
        <v/>
      </c>
      <c r="BT13" s="89">
        <f>'ESTRUTURA'!E69</f>
        <v/>
      </c>
      <c r="BU13" s="89">
        <f>'ESTRUTURA'!E70</f>
        <v/>
      </c>
      <c r="BV13" s="89">
        <f>'ESTRUTURA'!E71</f>
        <v/>
      </c>
      <c r="BW13" s="89">
        <f>'ESTRUTURA'!E72</f>
        <v/>
      </c>
      <c r="BX13" s="89">
        <f>'ESTRUTURA'!E73</f>
        <v/>
      </c>
      <c r="BY13" s="89">
        <f>'ESTRUTURA'!E74</f>
        <v/>
      </c>
      <c r="BZ13" s="89">
        <f>'ESTRUTURA'!E75</f>
        <v/>
      </c>
      <c r="CA13" s="89">
        <f>'ESTRUTURA'!E76</f>
        <v/>
      </c>
    </row>
    <row r="14">
      <c r="A14" s="59" t="inlineStr">
        <is>
          <t>G041.002</t>
        </is>
      </c>
      <c r="B14" s="59" t="inlineStr">
        <is>
          <t>1030-1070-350</t>
        </is>
      </c>
      <c r="C14" s="59" t="inlineStr">
        <is>
          <t>FORRO</t>
        </is>
      </c>
      <c r="D14" s="62">
        <f>'FORRO'!$K$5</f>
        <v/>
      </c>
      <c r="E14" s="49">
        <f>SUM(H14:CA14)</f>
        <v/>
      </c>
      <c r="F14" s="49">
        <f>IF(D14="","",D14-E14)</f>
        <v/>
      </c>
      <c r="H14" s="89">
        <f>'FORRO'!E5</f>
        <v/>
      </c>
      <c r="I14" s="89">
        <f>'FORRO'!E6</f>
        <v/>
      </c>
      <c r="J14" s="89">
        <f>'FORRO'!E7</f>
        <v/>
      </c>
      <c r="K14" s="89">
        <f>'FORRO'!E8</f>
        <v/>
      </c>
      <c r="L14" s="89">
        <f>'FORRO'!E9</f>
        <v/>
      </c>
      <c r="M14" s="89">
        <f>'FORRO'!E10</f>
        <v/>
      </c>
      <c r="N14" s="89">
        <f>'FORRO'!E11</f>
        <v/>
      </c>
      <c r="O14" s="89">
        <f>'FORRO'!E12</f>
        <v/>
      </c>
      <c r="P14" s="89">
        <f>'FORRO'!E13</f>
        <v/>
      </c>
      <c r="Q14" s="89">
        <f>'FORRO'!E14</f>
        <v/>
      </c>
      <c r="R14" s="89">
        <f>'FORRO'!E15</f>
        <v/>
      </c>
      <c r="S14" s="89">
        <f>'FORRO'!E16</f>
        <v/>
      </c>
      <c r="T14" s="89">
        <f>'FORRO'!E17</f>
        <v/>
      </c>
      <c r="U14" s="89">
        <f>'FORRO'!E18</f>
        <v/>
      </c>
      <c r="V14" s="89">
        <f>'FORRO'!E19</f>
        <v/>
      </c>
      <c r="W14" s="89">
        <f>'FORRO'!E20</f>
        <v/>
      </c>
      <c r="X14" s="89">
        <f>'FORRO'!E21</f>
        <v/>
      </c>
      <c r="Y14" s="89">
        <f>'FORRO'!E22</f>
        <v/>
      </c>
      <c r="Z14" s="89">
        <f>'FORRO'!E23</f>
        <v/>
      </c>
      <c r="AA14" s="89">
        <f>'FORRO'!E24</f>
        <v/>
      </c>
      <c r="AB14" s="89">
        <f>'FORRO'!E25</f>
        <v/>
      </c>
      <c r="AC14" s="89">
        <f>'FORRO'!E26</f>
        <v/>
      </c>
      <c r="AD14" s="89">
        <f>'FORRO'!E27</f>
        <v/>
      </c>
      <c r="AE14" s="89">
        <f>'FORRO'!E28</f>
        <v/>
      </c>
      <c r="AF14" s="89">
        <f>'FORRO'!E29</f>
        <v/>
      </c>
      <c r="AG14" s="89">
        <f>'FORRO'!E30</f>
        <v/>
      </c>
      <c r="AH14" s="89">
        <f>'FORRO'!E31</f>
        <v/>
      </c>
      <c r="AI14" s="89">
        <f>'FORRO'!E32</f>
        <v/>
      </c>
      <c r="AJ14" s="89">
        <f>'FORRO'!E33</f>
        <v/>
      </c>
      <c r="AK14" s="89">
        <f>'FORRO'!E34</f>
        <v/>
      </c>
      <c r="AL14" s="89">
        <f>'FORRO'!E35</f>
        <v/>
      </c>
      <c r="AM14" s="89">
        <f>'FORRO'!E36</f>
        <v/>
      </c>
      <c r="AN14" s="89">
        <f>'FORRO'!E37</f>
        <v/>
      </c>
      <c r="AO14" s="89">
        <f>'FORRO'!E38</f>
        <v/>
      </c>
      <c r="AP14" s="89">
        <f>'FORRO'!E39</f>
        <v/>
      </c>
      <c r="AQ14" s="89">
        <f>'FORRO'!E40</f>
        <v/>
      </c>
      <c r="AR14" s="89">
        <f>'FORRO'!E41</f>
        <v/>
      </c>
      <c r="AS14" s="89">
        <f>'FORRO'!E42</f>
        <v/>
      </c>
      <c r="AT14" s="89">
        <f>'FORRO'!E43</f>
        <v/>
      </c>
      <c r="AU14" s="89">
        <f>'FORRO'!E44</f>
        <v/>
      </c>
      <c r="AV14" s="89">
        <f>'FORRO'!E45</f>
        <v/>
      </c>
      <c r="AW14" s="89">
        <f>'FORRO'!E46</f>
        <v/>
      </c>
      <c r="AX14" s="89">
        <f>'FORRO'!E47</f>
        <v/>
      </c>
      <c r="AY14" s="89">
        <f>'FORRO'!E48</f>
        <v/>
      </c>
      <c r="AZ14" s="89">
        <f>'FORRO'!E49</f>
        <v/>
      </c>
      <c r="BA14" s="89">
        <f>'FORRO'!E50</f>
        <v/>
      </c>
      <c r="BB14" s="89">
        <f>'FORRO'!E51</f>
        <v/>
      </c>
      <c r="BC14" s="89">
        <f>'FORRO'!E52</f>
        <v/>
      </c>
      <c r="BD14" s="89">
        <f>'FORRO'!E53</f>
        <v/>
      </c>
      <c r="BE14" s="89">
        <f>'FORRO'!E54</f>
        <v/>
      </c>
      <c r="BF14" s="89">
        <f>'FORRO'!E55</f>
        <v/>
      </c>
      <c r="BG14" s="89">
        <f>'FORRO'!E56</f>
        <v/>
      </c>
      <c r="BH14" s="89">
        <f>'FORRO'!E57</f>
        <v/>
      </c>
      <c r="BI14" s="89">
        <f>'FORRO'!E58</f>
        <v/>
      </c>
      <c r="BJ14" s="89">
        <f>'FORRO'!E59</f>
        <v/>
      </c>
      <c r="BK14" s="89">
        <f>'FORRO'!E60</f>
        <v/>
      </c>
      <c r="BL14" s="89">
        <f>'FORRO'!E61</f>
        <v/>
      </c>
      <c r="BM14" s="89">
        <f>'FORRO'!E62</f>
        <v/>
      </c>
      <c r="BN14" s="89">
        <f>'FORRO'!E63</f>
        <v/>
      </c>
      <c r="BO14" s="89">
        <f>'FORRO'!E64</f>
        <v/>
      </c>
      <c r="BP14" s="89">
        <f>'FORRO'!E65</f>
        <v/>
      </c>
      <c r="BQ14" s="89">
        <f>'FORRO'!E66</f>
        <v/>
      </c>
      <c r="BR14" s="89">
        <f>'FORRO'!E67</f>
        <v/>
      </c>
      <c r="BS14" s="89">
        <f>'FORRO'!E68</f>
        <v/>
      </c>
      <c r="BT14" s="89">
        <f>'FORRO'!E69</f>
        <v/>
      </c>
      <c r="BU14" s="89">
        <f>'FORRO'!E70</f>
        <v/>
      </c>
      <c r="BV14" s="89">
        <f>'FORRO'!E71</f>
        <v/>
      </c>
      <c r="BW14" s="89">
        <f>'FORRO'!E72</f>
        <v/>
      </c>
      <c r="BX14" s="89">
        <f>'FORRO'!E73</f>
        <v/>
      </c>
      <c r="BY14" s="89">
        <f>'FORRO'!E74</f>
        <v/>
      </c>
      <c r="BZ14" s="89">
        <f>'FORRO'!E75</f>
        <v/>
      </c>
      <c r="CA14" s="89">
        <f>'FORRO'!E76</f>
        <v/>
      </c>
    </row>
    <row r="15">
      <c r="A15" s="59" t="inlineStr">
        <is>
          <t>G041.002</t>
        </is>
      </c>
      <c r="B15" s="59" t="inlineStr">
        <is>
          <t>1030-1070-200</t>
        </is>
      </c>
      <c r="C15" s="59" t="inlineStr">
        <is>
          <t>FUNDAÇÃO PROFUNDA</t>
        </is>
      </c>
      <c r="D15" s="62">
        <f>'FUND. PROF'!$K$5</f>
        <v/>
      </c>
      <c r="E15" s="49">
        <f>SUM(H15:CA15)</f>
        <v/>
      </c>
      <c r="F15" s="49">
        <f>IF(D15="","",D15-E15)</f>
        <v/>
      </c>
      <c r="H15" s="89">
        <f>'FUND. PROF'!E5</f>
        <v/>
      </c>
      <c r="I15" s="89">
        <f>'FUND. PROF'!E6</f>
        <v/>
      </c>
      <c r="J15" s="89">
        <f>'FUND. PROF'!E7</f>
        <v/>
      </c>
      <c r="K15" s="89">
        <f>'FUND. PROF'!E8</f>
        <v/>
      </c>
      <c r="L15" s="89">
        <f>'FUND. PROF'!E9</f>
        <v/>
      </c>
      <c r="M15" s="89">
        <f>'FUND. PROF'!E10</f>
        <v/>
      </c>
      <c r="N15" s="89">
        <f>'FUND. PROF'!E11</f>
        <v/>
      </c>
      <c r="O15" s="89">
        <f>'FUND. PROF'!E12</f>
        <v/>
      </c>
      <c r="P15" s="89">
        <f>'FUND. PROF'!E13</f>
        <v/>
      </c>
      <c r="Q15" s="89">
        <f>'FUND. PROF'!E14</f>
        <v/>
      </c>
      <c r="R15" s="89">
        <f>'FUND. PROF'!E15</f>
        <v/>
      </c>
      <c r="S15" s="89">
        <f>'FUND. PROF'!E16</f>
        <v/>
      </c>
      <c r="T15" s="89">
        <f>'FUND. PROF'!E17</f>
        <v/>
      </c>
      <c r="U15" s="89">
        <f>'FUND. PROF'!E18</f>
        <v/>
      </c>
      <c r="V15" s="89">
        <f>'FUND. PROF'!E19</f>
        <v/>
      </c>
      <c r="W15" s="89">
        <f>'FUND. PROF'!E20</f>
        <v/>
      </c>
      <c r="X15" s="89">
        <f>'FUND. PROF'!E21</f>
        <v/>
      </c>
      <c r="Y15" s="89">
        <f>'FUND. PROF'!E22</f>
        <v/>
      </c>
      <c r="Z15" s="89">
        <f>'FUND. PROF'!E23</f>
        <v/>
      </c>
      <c r="AA15" s="89">
        <f>'FUND. PROF'!E24</f>
        <v/>
      </c>
      <c r="AB15" s="89">
        <f>'FUND. PROF'!E25</f>
        <v/>
      </c>
      <c r="AC15" s="89">
        <f>'FUND. PROF'!E26</f>
        <v/>
      </c>
      <c r="AD15" s="89">
        <f>'FUND. PROF'!E27</f>
        <v/>
      </c>
      <c r="AE15" s="89">
        <f>'FUND. PROF'!E28</f>
        <v/>
      </c>
      <c r="AF15" s="89">
        <f>'FUND. PROF'!E29</f>
        <v/>
      </c>
      <c r="AG15" s="89">
        <f>'FUND. PROF'!E30</f>
        <v/>
      </c>
      <c r="AH15" s="89">
        <f>'FUND. PROF'!E31</f>
        <v/>
      </c>
      <c r="AI15" s="89">
        <f>'FUND. PROF'!E32</f>
        <v/>
      </c>
      <c r="AJ15" s="89">
        <f>'FUND. PROF'!E33</f>
        <v/>
      </c>
      <c r="AK15" s="89">
        <f>'FUND. PROF'!E34</f>
        <v/>
      </c>
      <c r="AL15" s="89">
        <f>'FUND. PROF'!E35</f>
        <v/>
      </c>
      <c r="AM15" s="89">
        <f>'FUND. PROF'!E36</f>
        <v/>
      </c>
      <c r="AN15" s="89">
        <f>'FUND. PROF'!E37</f>
        <v/>
      </c>
      <c r="AO15" s="89">
        <f>'FUND. PROF'!E38</f>
        <v/>
      </c>
      <c r="AP15" s="89">
        <f>'FUND. PROF'!E39</f>
        <v/>
      </c>
      <c r="AQ15" s="89">
        <f>'FUND. PROF'!E40</f>
        <v/>
      </c>
      <c r="AR15" s="89">
        <f>'FUND. PROF'!E41</f>
        <v/>
      </c>
      <c r="AS15" s="89">
        <f>'FUND. PROF'!E42</f>
        <v/>
      </c>
      <c r="AT15" s="89">
        <f>'FUND. PROF'!E43</f>
        <v/>
      </c>
      <c r="AU15" s="89">
        <f>'FUND. PROF'!E44</f>
        <v/>
      </c>
      <c r="AV15" s="89">
        <f>'FUND. PROF'!E45</f>
        <v/>
      </c>
      <c r="AW15" s="89">
        <f>'FUND. PROF'!E46</f>
        <v/>
      </c>
      <c r="AX15" s="89">
        <f>'FUND. PROF'!E47</f>
        <v/>
      </c>
      <c r="AY15" s="89">
        <f>'FUND. PROF'!E48</f>
        <v/>
      </c>
      <c r="AZ15" s="89">
        <f>'FUND. PROF'!E49</f>
        <v/>
      </c>
      <c r="BA15" s="89">
        <f>'FUND. PROF'!E50</f>
        <v/>
      </c>
      <c r="BB15" s="89">
        <f>'FUND. PROF'!E51</f>
        <v/>
      </c>
      <c r="BC15" s="89">
        <f>'FUND. PROF'!E52</f>
        <v/>
      </c>
      <c r="BD15" s="89">
        <f>'FUND. PROF'!E53</f>
        <v/>
      </c>
      <c r="BE15" s="89">
        <f>'FUND. PROF'!E54</f>
        <v/>
      </c>
      <c r="BF15" s="89">
        <f>'FUND. PROF'!E55</f>
        <v/>
      </c>
      <c r="BG15" s="89">
        <f>'FUND. PROF'!E56</f>
        <v/>
      </c>
      <c r="BH15" s="89">
        <f>'FUND. PROF'!E57</f>
        <v/>
      </c>
      <c r="BI15" s="89">
        <f>'FUND. PROF'!E58</f>
        <v/>
      </c>
      <c r="BJ15" s="89">
        <f>'FUND. PROF'!E59</f>
        <v/>
      </c>
      <c r="BK15" s="89">
        <f>'FUND. PROF'!E60</f>
        <v/>
      </c>
      <c r="BL15" s="89">
        <f>'FUND. PROF'!E61</f>
        <v/>
      </c>
      <c r="BM15" s="89">
        <f>'FUND. PROF'!E62</f>
        <v/>
      </c>
      <c r="BN15" s="89">
        <f>'FUND. PROF'!E63</f>
        <v/>
      </c>
      <c r="BO15" s="89">
        <f>'FUND. PROF'!E64</f>
        <v/>
      </c>
      <c r="BP15" s="89">
        <f>'FUND. PROF'!E65</f>
        <v/>
      </c>
      <c r="BQ15" s="89">
        <f>'FUND. PROF'!E66</f>
        <v/>
      </c>
      <c r="BR15" s="89">
        <f>'FUND. PROF'!E67</f>
        <v/>
      </c>
      <c r="BS15" s="89">
        <f>'FUND. PROF'!E68</f>
        <v/>
      </c>
      <c r="BT15" s="89">
        <f>'FUND. PROF'!E69</f>
        <v/>
      </c>
      <c r="BU15" s="89">
        <f>'FUND. PROF'!E70</f>
        <v/>
      </c>
      <c r="BV15" s="89">
        <f>'FUND. PROF'!E71</f>
        <v/>
      </c>
      <c r="BW15" s="89">
        <f>'FUND. PROF'!E72</f>
        <v/>
      </c>
      <c r="BX15" s="89">
        <f>'FUND. PROF'!E73</f>
        <v/>
      </c>
      <c r="BY15" s="89">
        <f>'FUND. PROF'!E74</f>
        <v/>
      </c>
      <c r="BZ15" s="89">
        <f>'FUND. PROF'!E75</f>
        <v/>
      </c>
      <c r="CA15" s="89">
        <f>'FUND. PROF'!E76</f>
        <v/>
      </c>
    </row>
    <row r="16">
      <c r="A16" s="59" t="inlineStr">
        <is>
          <t>G041.002</t>
        </is>
      </c>
      <c r="B16" s="59" t="inlineStr">
        <is>
          <t>1030-1070-210</t>
        </is>
      </c>
      <c r="C16" s="59" t="inlineStr">
        <is>
          <t>FUNDAÇÃO SUPERFICIAL</t>
        </is>
      </c>
      <c r="D16" s="62">
        <f>'FUND. SUP'!$K$5</f>
        <v/>
      </c>
      <c r="E16" s="49">
        <f>SUM(H16:CA16)</f>
        <v/>
      </c>
      <c r="F16" s="49">
        <f>IF(D16="","",D16-E16)</f>
        <v/>
      </c>
      <c r="H16" s="89">
        <f>'FUND. SUP'!E5</f>
        <v/>
      </c>
      <c r="I16" s="89">
        <f>'FUND. SUP'!E6</f>
        <v/>
      </c>
      <c r="J16" s="89">
        <f>'FUND. SUP'!E7</f>
        <v/>
      </c>
      <c r="K16" s="89">
        <f>'FUND. SUP'!E8</f>
        <v/>
      </c>
      <c r="L16" s="89">
        <f>'FUND. SUP'!E9</f>
        <v/>
      </c>
      <c r="M16" s="89">
        <f>'FUND. SUP'!E10</f>
        <v/>
      </c>
      <c r="N16" s="89">
        <f>'FUND. SUP'!E11</f>
        <v/>
      </c>
      <c r="O16" s="89">
        <f>'FUND. SUP'!E12</f>
        <v/>
      </c>
      <c r="P16" s="89">
        <f>'FUND. SUP'!E13</f>
        <v/>
      </c>
      <c r="Q16" s="89">
        <f>'FUND. SUP'!E14</f>
        <v/>
      </c>
      <c r="R16" s="89">
        <f>'FUND. SUP'!E15</f>
        <v/>
      </c>
      <c r="S16" s="89">
        <f>'FUND. SUP'!E16</f>
        <v/>
      </c>
      <c r="T16" s="89">
        <f>'FUND. SUP'!E17</f>
        <v/>
      </c>
      <c r="U16" s="89">
        <f>'FUND. SUP'!E18</f>
        <v/>
      </c>
      <c r="V16" s="89">
        <f>'FUND. SUP'!E19</f>
        <v/>
      </c>
      <c r="W16" s="89">
        <f>'FUND. SUP'!E20</f>
        <v/>
      </c>
      <c r="X16" s="89">
        <f>'FUND. SUP'!E21</f>
        <v/>
      </c>
      <c r="Y16" s="89">
        <f>'FUND. SUP'!E22</f>
        <v/>
      </c>
      <c r="Z16" s="89">
        <f>'FUND. SUP'!E23</f>
        <v/>
      </c>
      <c r="AA16" s="89">
        <f>'FUND. SUP'!E24</f>
        <v/>
      </c>
      <c r="AB16" s="89">
        <f>'FUND. SUP'!E25</f>
        <v/>
      </c>
      <c r="AC16" s="89">
        <f>'FUND. SUP'!E26</f>
        <v/>
      </c>
      <c r="AD16" s="89">
        <f>'FUND. SUP'!E27</f>
        <v/>
      </c>
      <c r="AE16" s="89">
        <f>'FUND. SUP'!E28</f>
        <v/>
      </c>
      <c r="AF16" s="89">
        <f>'FUND. SUP'!E29</f>
        <v/>
      </c>
      <c r="AG16" s="89">
        <f>'FUND. SUP'!E30</f>
        <v/>
      </c>
      <c r="AH16" s="89">
        <f>'FUND. SUP'!E31</f>
        <v/>
      </c>
      <c r="AI16" s="89">
        <f>'FUND. SUP'!E32</f>
        <v/>
      </c>
      <c r="AJ16" s="89">
        <f>'FUND. SUP'!E33</f>
        <v/>
      </c>
      <c r="AK16" s="89">
        <f>'FUND. SUP'!E34</f>
        <v/>
      </c>
      <c r="AL16" s="89">
        <f>'FUND. SUP'!E35</f>
        <v/>
      </c>
      <c r="AM16" s="89">
        <f>'FUND. SUP'!E36</f>
        <v/>
      </c>
      <c r="AN16" s="89">
        <f>'FUND. SUP'!E37</f>
        <v/>
      </c>
      <c r="AO16" s="89">
        <f>'FUND. SUP'!E38</f>
        <v/>
      </c>
      <c r="AP16" s="89">
        <f>'FUND. SUP'!E39</f>
        <v/>
      </c>
      <c r="AQ16" s="89">
        <f>'FUND. SUP'!E40</f>
        <v/>
      </c>
      <c r="AR16" s="89">
        <f>'FUND. SUP'!E41</f>
        <v/>
      </c>
      <c r="AS16" s="89">
        <f>'FUND. SUP'!E42</f>
        <v/>
      </c>
      <c r="AT16" s="89">
        <f>'FUND. SUP'!E43</f>
        <v/>
      </c>
      <c r="AU16" s="89">
        <f>'FUND. SUP'!E44</f>
        <v/>
      </c>
      <c r="AV16" s="89">
        <f>'FUND. SUP'!E45</f>
        <v/>
      </c>
      <c r="AW16" s="89">
        <f>'FUND. SUP'!E46</f>
        <v/>
      </c>
      <c r="AX16" s="89">
        <f>'FUND. SUP'!E47</f>
        <v/>
      </c>
      <c r="AY16" s="89">
        <f>'FUND. SUP'!E48</f>
        <v/>
      </c>
      <c r="AZ16" s="89">
        <f>'FUND. SUP'!E49</f>
        <v/>
      </c>
      <c r="BA16" s="89">
        <f>'FUND. SUP'!E50</f>
        <v/>
      </c>
      <c r="BB16" s="89">
        <f>'FUND. SUP'!E51</f>
        <v/>
      </c>
      <c r="BC16" s="89">
        <f>'FUND. SUP'!E52</f>
        <v/>
      </c>
      <c r="BD16" s="89">
        <f>'FUND. SUP'!E53</f>
        <v/>
      </c>
      <c r="BE16" s="89">
        <f>'FUND. SUP'!E54</f>
        <v/>
      </c>
      <c r="BF16" s="89">
        <f>'FUND. SUP'!E55</f>
        <v/>
      </c>
      <c r="BG16" s="89">
        <f>'FUND. SUP'!E56</f>
        <v/>
      </c>
      <c r="BH16" s="89">
        <f>'FUND. SUP'!E57</f>
        <v/>
      </c>
      <c r="BI16" s="89">
        <f>'FUND. SUP'!E58</f>
        <v/>
      </c>
      <c r="BJ16" s="89">
        <f>'FUND. SUP'!E59</f>
        <v/>
      </c>
      <c r="BK16" s="89">
        <f>'FUND. SUP'!E60</f>
        <v/>
      </c>
      <c r="BL16" s="89">
        <f>'FUND. SUP'!E61</f>
        <v/>
      </c>
      <c r="BM16" s="89">
        <f>'FUND. SUP'!E62</f>
        <v/>
      </c>
      <c r="BN16" s="89">
        <f>'FUND. SUP'!E63</f>
        <v/>
      </c>
      <c r="BO16" s="89">
        <f>'FUND. SUP'!E64</f>
        <v/>
      </c>
      <c r="BP16" s="89">
        <f>'FUND. SUP'!E65</f>
        <v/>
      </c>
      <c r="BQ16" s="89">
        <f>'FUND. SUP'!E66</f>
        <v/>
      </c>
      <c r="BR16" s="89">
        <f>'FUND. SUP'!E67</f>
        <v/>
      </c>
      <c r="BS16" s="89">
        <f>'FUND. SUP'!E68</f>
        <v/>
      </c>
      <c r="BT16" s="89">
        <f>'FUND. SUP'!E69</f>
        <v/>
      </c>
      <c r="BU16" s="89">
        <f>'FUND. SUP'!E70</f>
        <v/>
      </c>
      <c r="BV16" s="89">
        <f>'FUND. SUP'!E71</f>
        <v/>
      </c>
      <c r="BW16" s="89">
        <f>'FUND. SUP'!E72</f>
        <v/>
      </c>
      <c r="BX16" s="89">
        <f>'FUND. SUP'!E73</f>
        <v/>
      </c>
      <c r="BY16" s="89">
        <f>'FUND. SUP'!E74</f>
        <v/>
      </c>
      <c r="BZ16" s="89">
        <f>'FUND. SUP'!E75</f>
        <v/>
      </c>
      <c r="CA16" s="89">
        <f>'FUND. SUP'!E76</f>
        <v/>
      </c>
    </row>
    <row r="17">
      <c r="A17" s="59" t="inlineStr">
        <is>
          <t>G041.002</t>
        </is>
      </c>
      <c r="B17" s="59" t="inlineStr">
        <is>
          <t>1030-1070-290</t>
        </is>
      </c>
      <c r="C17" s="59" t="inlineStr">
        <is>
          <t>IMPERMEABILIZAÇÃO</t>
        </is>
      </c>
      <c r="D17" s="62">
        <f>'IMPERMEABILIZAÇÃO'!$K$5</f>
        <v/>
      </c>
      <c r="E17" s="49">
        <f>SUM(H17:CA17)</f>
        <v/>
      </c>
      <c r="F17" s="49">
        <f>IF(D17="","",D17-E17)</f>
        <v/>
      </c>
      <c r="H17" s="89">
        <f>'IMPERMEABILIZAÇÃO'!E5</f>
        <v/>
      </c>
      <c r="I17" s="89">
        <f>'IMPERMEABILIZAÇÃO'!E6</f>
        <v/>
      </c>
      <c r="J17" s="89">
        <f>'IMPERMEABILIZAÇÃO'!E7</f>
        <v/>
      </c>
      <c r="K17" s="89">
        <f>'IMPERMEABILIZAÇÃO'!E8</f>
        <v/>
      </c>
      <c r="L17" s="89">
        <f>'IMPERMEABILIZAÇÃO'!E9</f>
        <v/>
      </c>
      <c r="M17" s="89">
        <f>'IMPERMEABILIZAÇÃO'!E10</f>
        <v/>
      </c>
      <c r="N17" s="89">
        <f>'IMPERMEABILIZAÇÃO'!E11</f>
        <v/>
      </c>
      <c r="O17" s="89">
        <f>'IMPERMEABILIZAÇÃO'!E12</f>
        <v/>
      </c>
      <c r="P17" s="89">
        <f>'IMPERMEABILIZAÇÃO'!E13</f>
        <v/>
      </c>
      <c r="Q17" s="89">
        <f>'IMPERMEABILIZAÇÃO'!E14</f>
        <v/>
      </c>
      <c r="R17" s="89">
        <f>'IMPERMEABILIZAÇÃO'!E15</f>
        <v/>
      </c>
      <c r="S17" s="89">
        <f>'IMPERMEABILIZAÇÃO'!E16</f>
        <v/>
      </c>
      <c r="T17" s="89">
        <f>'IMPERMEABILIZAÇÃO'!E17</f>
        <v/>
      </c>
      <c r="U17" s="89">
        <f>'IMPERMEABILIZAÇÃO'!E18</f>
        <v/>
      </c>
      <c r="V17" s="89">
        <f>'IMPERMEABILIZAÇÃO'!E19</f>
        <v/>
      </c>
      <c r="W17" s="89">
        <f>'IMPERMEABILIZAÇÃO'!E20</f>
        <v/>
      </c>
      <c r="X17" s="89">
        <f>'IMPERMEABILIZAÇÃO'!E21</f>
        <v/>
      </c>
      <c r="Y17" s="89">
        <f>'IMPERMEABILIZAÇÃO'!E22</f>
        <v/>
      </c>
      <c r="Z17" s="89">
        <f>'IMPERMEABILIZAÇÃO'!E23</f>
        <v/>
      </c>
      <c r="AA17" s="89">
        <f>'IMPERMEABILIZAÇÃO'!E24</f>
        <v/>
      </c>
      <c r="AB17" s="89">
        <f>'IMPERMEABILIZAÇÃO'!E25</f>
        <v/>
      </c>
      <c r="AC17" s="89">
        <f>'IMPERMEABILIZAÇÃO'!E26</f>
        <v/>
      </c>
      <c r="AD17" s="89">
        <f>'IMPERMEABILIZAÇÃO'!E27</f>
        <v/>
      </c>
      <c r="AE17" s="89">
        <f>'IMPERMEABILIZAÇÃO'!E28</f>
        <v/>
      </c>
      <c r="AF17" s="89">
        <f>'IMPERMEABILIZAÇÃO'!E29</f>
        <v/>
      </c>
      <c r="AG17" s="89">
        <f>'IMPERMEABILIZAÇÃO'!E30</f>
        <v/>
      </c>
      <c r="AH17" s="89">
        <f>'IMPERMEABILIZAÇÃO'!E31</f>
        <v/>
      </c>
      <c r="AI17" s="89">
        <f>'IMPERMEABILIZAÇÃO'!E32</f>
        <v/>
      </c>
      <c r="AJ17" s="89">
        <f>'IMPERMEABILIZAÇÃO'!E33</f>
        <v/>
      </c>
      <c r="AK17" s="89">
        <f>'IMPERMEABILIZAÇÃO'!E34</f>
        <v/>
      </c>
      <c r="AL17" s="89">
        <f>'IMPERMEABILIZAÇÃO'!E35</f>
        <v/>
      </c>
      <c r="AM17" s="89">
        <f>'IMPERMEABILIZAÇÃO'!E36</f>
        <v/>
      </c>
      <c r="AN17" s="89">
        <f>'IMPERMEABILIZAÇÃO'!E37</f>
        <v/>
      </c>
      <c r="AO17" s="89">
        <f>'IMPERMEABILIZAÇÃO'!E38</f>
        <v/>
      </c>
      <c r="AP17" s="89">
        <f>'IMPERMEABILIZAÇÃO'!E39</f>
        <v/>
      </c>
      <c r="AQ17" s="89">
        <f>'IMPERMEABILIZAÇÃO'!E40</f>
        <v/>
      </c>
      <c r="AR17" s="89">
        <f>'IMPERMEABILIZAÇÃO'!E41</f>
        <v/>
      </c>
      <c r="AS17" s="89">
        <f>'IMPERMEABILIZAÇÃO'!E42</f>
        <v/>
      </c>
      <c r="AT17" s="89">
        <f>'IMPERMEABILIZAÇÃO'!E43</f>
        <v/>
      </c>
      <c r="AU17" s="89">
        <f>'IMPERMEABILIZAÇÃO'!E44</f>
        <v/>
      </c>
      <c r="AV17" s="89">
        <f>'IMPERMEABILIZAÇÃO'!E45</f>
        <v/>
      </c>
      <c r="AW17" s="89">
        <f>'IMPERMEABILIZAÇÃO'!E46</f>
        <v/>
      </c>
      <c r="AX17" s="89">
        <f>'IMPERMEABILIZAÇÃO'!E47</f>
        <v/>
      </c>
      <c r="AY17" s="89">
        <f>'IMPERMEABILIZAÇÃO'!E48</f>
        <v/>
      </c>
      <c r="AZ17" s="89">
        <f>'IMPERMEABILIZAÇÃO'!E49</f>
        <v/>
      </c>
      <c r="BA17" s="89">
        <f>'IMPERMEABILIZAÇÃO'!E50</f>
        <v/>
      </c>
      <c r="BB17" s="89">
        <f>'IMPERMEABILIZAÇÃO'!E51</f>
        <v/>
      </c>
      <c r="BC17" s="89">
        <f>'IMPERMEABILIZAÇÃO'!E52</f>
        <v/>
      </c>
      <c r="BD17" s="89">
        <f>'IMPERMEABILIZAÇÃO'!E53</f>
        <v/>
      </c>
      <c r="BE17" s="89">
        <f>'IMPERMEABILIZAÇÃO'!E54</f>
        <v/>
      </c>
      <c r="BF17" s="89">
        <f>'IMPERMEABILIZAÇÃO'!E55</f>
        <v/>
      </c>
      <c r="BG17" s="89">
        <f>'IMPERMEABILIZAÇÃO'!E56</f>
        <v/>
      </c>
      <c r="BH17" s="89">
        <f>'IMPERMEABILIZAÇÃO'!E57</f>
        <v/>
      </c>
      <c r="BI17" s="89">
        <f>'IMPERMEABILIZAÇÃO'!E58</f>
        <v/>
      </c>
      <c r="BJ17" s="89">
        <f>'IMPERMEABILIZAÇÃO'!E59</f>
        <v/>
      </c>
      <c r="BK17" s="89">
        <f>'IMPERMEABILIZAÇÃO'!E60</f>
        <v/>
      </c>
      <c r="BL17" s="89">
        <f>'IMPERMEABILIZAÇÃO'!E61</f>
        <v/>
      </c>
      <c r="BM17" s="89">
        <f>'IMPERMEABILIZAÇÃO'!E62</f>
        <v/>
      </c>
      <c r="BN17" s="89">
        <f>'IMPERMEABILIZAÇÃO'!E63</f>
        <v/>
      </c>
      <c r="BO17" s="89">
        <f>'IMPERMEABILIZAÇÃO'!E64</f>
        <v/>
      </c>
      <c r="BP17" s="89">
        <f>'IMPERMEABILIZAÇÃO'!E65</f>
        <v/>
      </c>
      <c r="BQ17" s="89">
        <f>'IMPERMEABILIZAÇÃO'!E66</f>
        <v/>
      </c>
      <c r="BR17" s="89">
        <f>'IMPERMEABILIZAÇÃO'!E67</f>
        <v/>
      </c>
      <c r="BS17" s="89">
        <f>'IMPERMEABILIZAÇÃO'!E68</f>
        <v/>
      </c>
      <c r="BT17" s="89">
        <f>'IMPERMEABILIZAÇÃO'!E69</f>
        <v/>
      </c>
      <c r="BU17" s="89">
        <f>'IMPERMEABILIZAÇÃO'!E70</f>
        <v/>
      </c>
      <c r="BV17" s="89">
        <f>'IMPERMEABILIZAÇÃO'!E71</f>
        <v/>
      </c>
      <c r="BW17" s="89">
        <f>'IMPERMEABILIZAÇÃO'!E72</f>
        <v/>
      </c>
      <c r="BX17" s="89">
        <f>'IMPERMEABILIZAÇÃO'!E73</f>
        <v/>
      </c>
      <c r="BY17" s="89">
        <f>'IMPERMEABILIZAÇÃO'!E74</f>
        <v/>
      </c>
      <c r="BZ17" s="89">
        <f>'IMPERMEABILIZAÇÃO'!E75</f>
        <v/>
      </c>
      <c r="CA17" s="89">
        <f>'IMPERMEABILIZAÇÃO'!E76</f>
        <v/>
      </c>
    </row>
    <row r="18">
      <c r="A18" s="59" t="inlineStr">
        <is>
          <t>G041.002</t>
        </is>
      </c>
      <c r="B18" s="59" t="inlineStr">
        <is>
          <t>1030-1070-260</t>
        </is>
      </c>
      <c r="C18" s="59" t="inlineStr">
        <is>
          <t>INSTALAÇÕES COMBATE INCÊNDIO</t>
        </is>
      </c>
      <c r="D18" s="62">
        <f>'INST. INC'!$K$5</f>
        <v/>
      </c>
      <c r="E18" s="49">
        <f>SUM(H18:CA18)</f>
        <v/>
      </c>
      <c r="F18" s="49">
        <f>IF(D18="","",D18-E18)</f>
        <v/>
      </c>
      <c r="H18" s="89">
        <f>'INST. INC'!E5</f>
        <v/>
      </c>
      <c r="I18" s="89">
        <f>'INST. INC'!E6</f>
        <v/>
      </c>
      <c r="J18" s="89">
        <f>'INST. INC'!E7</f>
        <v/>
      </c>
      <c r="K18" s="89">
        <f>'INST. INC'!E8</f>
        <v/>
      </c>
      <c r="L18" s="89">
        <f>'INST. INC'!E9</f>
        <v/>
      </c>
      <c r="M18" s="89">
        <f>'INST. INC'!E10</f>
        <v/>
      </c>
      <c r="N18" s="89">
        <f>'INST. INC'!E11</f>
        <v/>
      </c>
      <c r="O18" s="89">
        <f>'INST. INC'!E12</f>
        <v/>
      </c>
      <c r="P18" s="89">
        <f>'INST. INC'!E13</f>
        <v/>
      </c>
      <c r="Q18" s="89">
        <f>'INST. INC'!E14</f>
        <v/>
      </c>
      <c r="R18" s="89">
        <f>'INST. INC'!E15</f>
        <v/>
      </c>
      <c r="S18" s="89">
        <f>'INST. INC'!E16</f>
        <v/>
      </c>
      <c r="T18" s="89">
        <f>'INST. INC'!E17</f>
        <v/>
      </c>
      <c r="U18" s="89">
        <f>'INST. INC'!E18</f>
        <v/>
      </c>
      <c r="V18" s="89">
        <f>'INST. INC'!E19</f>
        <v/>
      </c>
      <c r="W18" s="89">
        <f>'INST. INC'!E20</f>
        <v/>
      </c>
      <c r="X18" s="89">
        <f>'INST. INC'!E21</f>
        <v/>
      </c>
      <c r="Y18" s="89">
        <f>'INST. INC'!E22</f>
        <v/>
      </c>
      <c r="Z18" s="89">
        <f>'INST. INC'!E23</f>
        <v/>
      </c>
      <c r="AA18" s="89">
        <f>'INST. INC'!E24</f>
        <v/>
      </c>
      <c r="AB18" s="89">
        <f>'INST. INC'!E25</f>
        <v/>
      </c>
      <c r="AC18" s="89">
        <f>'INST. INC'!E26</f>
        <v/>
      </c>
      <c r="AD18" s="89">
        <f>'INST. INC'!E27</f>
        <v/>
      </c>
      <c r="AE18" s="89">
        <f>'INST. INC'!E28</f>
        <v/>
      </c>
      <c r="AF18" s="89">
        <f>'INST. INC'!E29</f>
        <v/>
      </c>
      <c r="AG18" s="89">
        <f>'INST. INC'!E30</f>
        <v/>
      </c>
      <c r="AH18" s="89">
        <f>'INST. INC'!E31</f>
        <v/>
      </c>
      <c r="AI18" s="89">
        <f>'INST. INC'!E32</f>
        <v/>
      </c>
      <c r="AJ18" s="89">
        <f>'INST. INC'!E33</f>
        <v/>
      </c>
      <c r="AK18" s="89">
        <f>'INST. INC'!E34</f>
        <v/>
      </c>
      <c r="AL18" s="89">
        <f>'INST. INC'!E35</f>
        <v/>
      </c>
      <c r="AM18" s="89">
        <f>'INST. INC'!E36</f>
        <v/>
      </c>
      <c r="AN18" s="89">
        <f>'INST. INC'!E37</f>
        <v/>
      </c>
      <c r="AO18" s="89">
        <f>'INST. INC'!E38</f>
        <v/>
      </c>
      <c r="AP18" s="89">
        <f>'INST. INC'!E39</f>
        <v/>
      </c>
      <c r="AQ18" s="89">
        <f>'INST. INC'!E40</f>
        <v/>
      </c>
      <c r="AR18" s="89">
        <f>'INST. INC'!E41</f>
        <v/>
      </c>
      <c r="AS18" s="89">
        <f>'INST. INC'!E42</f>
        <v/>
      </c>
      <c r="AT18" s="89">
        <f>'INST. INC'!E43</f>
        <v/>
      </c>
      <c r="AU18" s="89">
        <f>'INST. INC'!E44</f>
        <v/>
      </c>
      <c r="AV18" s="89">
        <f>'INST. INC'!E45</f>
        <v/>
      </c>
      <c r="AW18" s="89">
        <f>'INST. INC'!E46</f>
        <v/>
      </c>
      <c r="AX18" s="89">
        <f>'INST. INC'!E47</f>
        <v/>
      </c>
      <c r="AY18" s="89">
        <f>'INST. INC'!E48</f>
        <v/>
      </c>
      <c r="AZ18" s="89">
        <f>'INST. INC'!E49</f>
        <v/>
      </c>
      <c r="BA18" s="89">
        <f>'INST. INC'!E50</f>
        <v/>
      </c>
      <c r="BB18" s="89">
        <f>'INST. INC'!E51</f>
        <v/>
      </c>
      <c r="BC18" s="89">
        <f>'INST. INC'!E52</f>
        <v/>
      </c>
      <c r="BD18" s="89">
        <f>'INST. INC'!E53</f>
        <v/>
      </c>
      <c r="BE18" s="89">
        <f>'INST. INC'!E54</f>
        <v/>
      </c>
      <c r="BF18" s="89">
        <f>'INST. INC'!E55</f>
        <v/>
      </c>
      <c r="BG18" s="89">
        <f>'INST. INC'!E56</f>
        <v/>
      </c>
      <c r="BH18" s="89">
        <f>'INST. INC'!E57</f>
        <v/>
      </c>
      <c r="BI18" s="89">
        <f>'INST. INC'!E58</f>
        <v/>
      </c>
      <c r="BJ18" s="89">
        <f>'INST. INC'!E59</f>
        <v/>
      </c>
      <c r="BK18" s="89">
        <f>'INST. INC'!E60</f>
        <v/>
      </c>
      <c r="BL18" s="89">
        <f>'INST. INC'!E61</f>
        <v/>
      </c>
      <c r="BM18" s="89">
        <f>'INST. INC'!E62</f>
        <v/>
      </c>
      <c r="BN18" s="89">
        <f>'INST. INC'!E63</f>
        <v/>
      </c>
      <c r="BO18" s="89">
        <f>'INST. INC'!E64</f>
        <v/>
      </c>
      <c r="BP18" s="89">
        <f>'INST. INC'!E65</f>
        <v/>
      </c>
      <c r="BQ18" s="89">
        <f>'INST. INC'!E66</f>
        <v/>
      </c>
      <c r="BR18" s="89">
        <f>'INST. INC'!E67</f>
        <v/>
      </c>
      <c r="BS18" s="89">
        <f>'INST. INC'!E68</f>
        <v/>
      </c>
      <c r="BT18" s="89">
        <f>'INST. INC'!E69</f>
        <v/>
      </c>
      <c r="BU18" s="89">
        <f>'INST. INC'!E70</f>
        <v/>
      </c>
      <c r="BV18" s="89">
        <f>'INST. INC'!E71</f>
        <v/>
      </c>
      <c r="BW18" s="89">
        <f>'INST. INC'!E72</f>
        <v/>
      </c>
      <c r="BX18" s="89">
        <f>'INST. INC'!E73</f>
        <v/>
      </c>
      <c r="BY18" s="89">
        <f>'INST. INC'!E74</f>
        <v/>
      </c>
      <c r="BZ18" s="89">
        <f>'INST. INC'!E75</f>
        <v/>
      </c>
      <c r="CA18" s="89">
        <f>'INST. INC'!E76</f>
        <v/>
      </c>
    </row>
    <row r="19">
      <c r="A19" s="59" t="inlineStr">
        <is>
          <t>G041.002</t>
        </is>
      </c>
      <c r="B19" s="59" t="inlineStr">
        <is>
          <t>1030-1070-240</t>
        </is>
      </c>
      <c r="C19" s="59" t="inlineStr">
        <is>
          <t>INSTALAÇÕES ELÉTRICAS</t>
        </is>
      </c>
      <c r="D19" s="62">
        <f>'INST. ELÉTRICA'!$K$5</f>
        <v/>
      </c>
      <c r="E19" s="49">
        <f>SUM(H19:CA19)</f>
        <v/>
      </c>
      <c r="F19" s="49">
        <f>IF(D19="","",D19-E19)</f>
        <v/>
      </c>
      <c r="H19" s="89">
        <f>'INST. ELÉTRICA'!E5</f>
        <v/>
      </c>
      <c r="I19" s="89">
        <f>'INST. ELÉTRICA'!E6</f>
        <v/>
      </c>
      <c r="J19" s="89">
        <f>'INST. ELÉTRICA'!E7</f>
        <v/>
      </c>
      <c r="K19" s="89">
        <f>'INST. ELÉTRICA'!E8</f>
        <v/>
      </c>
      <c r="L19" s="89">
        <f>'INST. ELÉTRICA'!E9</f>
        <v/>
      </c>
      <c r="M19" s="89">
        <f>'INST. ELÉTRICA'!E10</f>
        <v/>
      </c>
      <c r="N19" s="89">
        <f>'INST. ELÉTRICA'!E11</f>
        <v/>
      </c>
      <c r="O19" s="89">
        <f>'INST. ELÉTRICA'!E12</f>
        <v/>
      </c>
      <c r="P19" s="89">
        <f>'INST. ELÉTRICA'!E13</f>
        <v/>
      </c>
      <c r="Q19" s="89">
        <f>'INST. ELÉTRICA'!E14</f>
        <v/>
      </c>
      <c r="R19" s="89">
        <f>'INST. ELÉTRICA'!E15</f>
        <v/>
      </c>
      <c r="S19" s="89">
        <f>'INST. ELÉTRICA'!E16</f>
        <v/>
      </c>
      <c r="T19" s="89">
        <f>'INST. ELÉTRICA'!E17</f>
        <v/>
      </c>
      <c r="U19" s="89">
        <f>'INST. ELÉTRICA'!E18</f>
        <v/>
      </c>
      <c r="V19" s="89">
        <f>'INST. ELÉTRICA'!E19</f>
        <v/>
      </c>
      <c r="W19" s="89">
        <f>'INST. ELÉTRICA'!E20</f>
        <v/>
      </c>
      <c r="X19" s="89">
        <f>'INST. ELÉTRICA'!E21</f>
        <v/>
      </c>
      <c r="Y19" s="89">
        <f>'INST. ELÉTRICA'!E22</f>
        <v/>
      </c>
      <c r="Z19" s="89">
        <f>'INST. ELÉTRICA'!E23</f>
        <v/>
      </c>
      <c r="AA19" s="89">
        <f>'INST. ELÉTRICA'!E24</f>
        <v/>
      </c>
      <c r="AB19" s="89">
        <f>'INST. ELÉTRICA'!E25</f>
        <v/>
      </c>
      <c r="AC19" s="89">
        <f>'INST. ELÉTRICA'!E26</f>
        <v/>
      </c>
      <c r="AD19" s="89">
        <f>'INST. ELÉTRICA'!E27</f>
        <v/>
      </c>
      <c r="AE19" s="89">
        <f>'INST. ELÉTRICA'!E28</f>
        <v/>
      </c>
      <c r="AF19" s="89">
        <f>'INST. ELÉTRICA'!E29</f>
        <v/>
      </c>
      <c r="AG19" s="89">
        <f>'INST. ELÉTRICA'!E30</f>
        <v/>
      </c>
      <c r="AH19" s="89">
        <f>'INST. ELÉTRICA'!E31</f>
        <v/>
      </c>
      <c r="AI19" s="89">
        <f>'INST. ELÉTRICA'!E32</f>
        <v/>
      </c>
      <c r="AJ19" s="89">
        <f>'INST. ELÉTRICA'!E33</f>
        <v/>
      </c>
      <c r="AK19" s="89">
        <f>'INST. ELÉTRICA'!E34</f>
        <v/>
      </c>
      <c r="AL19" s="89">
        <f>'INST. ELÉTRICA'!E35</f>
        <v/>
      </c>
      <c r="AM19" s="89">
        <f>'INST. ELÉTRICA'!E36</f>
        <v/>
      </c>
      <c r="AN19" s="89">
        <f>'INST. ELÉTRICA'!E37</f>
        <v/>
      </c>
      <c r="AO19" s="89">
        <f>'INST. ELÉTRICA'!E38</f>
        <v/>
      </c>
      <c r="AP19" s="89">
        <f>'INST. ELÉTRICA'!E39</f>
        <v/>
      </c>
      <c r="AQ19" s="89">
        <f>'INST. ELÉTRICA'!E40</f>
        <v/>
      </c>
      <c r="AR19" s="89">
        <f>'INST. ELÉTRICA'!E41</f>
        <v/>
      </c>
      <c r="AS19" s="89">
        <f>'INST. ELÉTRICA'!E42</f>
        <v/>
      </c>
      <c r="AT19" s="89">
        <f>'INST. ELÉTRICA'!E43</f>
        <v/>
      </c>
      <c r="AU19" s="89">
        <f>'INST. ELÉTRICA'!E44</f>
        <v/>
      </c>
      <c r="AV19" s="89">
        <f>'INST. ELÉTRICA'!E45</f>
        <v/>
      </c>
      <c r="AW19" s="89">
        <f>'INST. ELÉTRICA'!E46</f>
        <v/>
      </c>
      <c r="AX19" s="89">
        <f>'INST. ELÉTRICA'!E47</f>
        <v/>
      </c>
      <c r="AY19" s="89">
        <f>'INST. ELÉTRICA'!E48</f>
        <v/>
      </c>
      <c r="AZ19" s="89">
        <f>'INST. ELÉTRICA'!E49</f>
        <v/>
      </c>
      <c r="BA19" s="89">
        <f>'INST. ELÉTRICA'!E50</f>
        <v/>
      </c>
      <c r="BB19" s="89">
        <f>'INST. ELÉTRICA'!E51</f>
        <v/>
      </c>
      <c r="BC19" s="89">
        <f>'INST. ELÉTRICA'!E52</f>
        <v/>
      </c>
      <c r="BD19" s="89">
        <f>'INST. ELÉTRICA'!E53</f>
        <v/>
      </c>
      <c r="BE19" s="89">
        <f>'INST. ELÉTRICA'!E54</f>
        <v/>
      </c>
      <c r="BF19" s="89">
        <f>'INST. ELÉTRICA'!E55</f>
        <v/>
      </c>
      <c r="BG19" s="89">
        <f>'INST. ELÉTRICA'!E56</f>
        <v/>
      </c>
      <c r="BH19" s="89">
        <f>'INST. ELÉTRICA'!E57</f>
        <v/>
      </c>
      <c r="BI19" s="89">
        <f>'INST. ELÉTRICA'!E58</f>
        <v/>
      </c>
      <c r="BJ19" s="89">
        <f>'INST. ELÉTRICA'!E59</f>
        <v/>
      </c>
      <c r="BK19" s="89">
        <f>'INST. ELÉTRICA'!E60</f>
        <v/>
      </c>
      <c r="BL19" s="89">
        <f>'INST. ELÉTRICA'!E61</f>
        <v/>
      </c>
      <c r="BM19" s="89">
        <f>'INST. ELÉTRICA'!E62</f>
        <v/>
      </c>
      <c r="BN19" s="89">
        <f>'INST. ELÉTRICA'!E63</f>
        <v/>
      </c>
      <c r="BO19" s="89">
        <f>'INST. ELÉTRICA'!E64</f>
        <v/>
      </c>
      <c r="BP19" s="89">
        <f>'INST. ELÉTRICA'!E65</f>
        <v/>
      </c>
      <c r="BQ19" s="89">
        <f>'INST. ELÉTRICA'!E66</f>
        <v/>
      </c>
      <c r="BR19" s="89">
        <f>'INST. ELÉTRICA'!E67</f>
        <v/>
      </c>
      <c r="BS19" s="89">
        <f>'INST. ELÉTRICA'!E68</f>
        <v/>
      </c>
      <c r="BT19" s="89">
        <f>'INST. ELÉTRICA'!E69</f>
        <v/>
      </c>
      <c r="BU19" s="89">
        <f>'INST. ELÉTRICA'!E70</f>
        <v/>
      </c>
      <c r="BV19" s="89">
        <f>'INST. ELÉTRICA'!E71</f>
        <v/>
      </c>
      <c r="BW19" s="89">
        <f>'INST. ELÉTRICA'!E72</f>
        <v/>
      </c>
      <c r="BX19" s="89">
        <f>'INST. ELÉTRICA'!E73</f>
        <v/>
      </c>
      <c r="BY19" s="89">
        <f>'INST. ELÉTRICA'!E74</f>
        <v/>
      </c>
      <c r="BZ19" s="89">
        <f>'INST. ELÉTRICA'!E75</f>
        <v/>
      </c>
      <c r="CA19" s="89">
        <f>'INST. ELÉTRICA'!E76</f>
        <v/>
      </c>
    </row>
    <row r="20">
      <c r="A20" s="59" t="inlineStr">
        <is>
          <t>G041.002</t>
        </is>
      </c>
      <c r="B20" s="59" t="inlineStr">
        <is>
          <t>1030-1070-270</t>
        </is>
      </c>
      <c r="C20" s="59" t="inlineStr">
        <is>
          <t>INSTALAÇÕES ESPECIAIS</t>
        </is>
      </c>
      <c r="D20" s="62">
        <f>'INST. ESP'!$K$5</f>
        <v/>
      </c>
      <c r="E20" s="49">
        <f>SUM(H20:CA20)</f>
        <v/>
      </c>
      <c r="F20" s="49">
        <f>IF(D20="","",D20-E20)</f>
        <v/>
      </c>
      <c r="H20" s="89">
        <f>'INST. ESP'!E5</f>
        <v/>
      </c>
      <c r="I20" s="89">
        <f>'INST. ESP'!E6</f>
        <v/>
      </c>
      <c r="J20" s="89">
        <f>'INST. ESP'!E7</f>
        <v/>
      </c>
      <c r="K20" s="89">
        <f>'INST. ESP'!E8</f>
        <v/>
      </c>
      <c r="L20" s="89">
        <f>'INST. ESP'!E9</f>
        <v/>
      </c>
      <c r="M20" s="89">
        <f>'INST. ESP'!E10</f>
        <v/>
      </c>
      <c r="N20" s="89">
        <f>'INST. ESP'!E11</f>
        <v/>
      </c>
      <c r="O20" s="89">
        <f>'INST. ESP'!E12</f>
        <v/>
      </c>
      <c r="P20" s="89">
        <f>'INST. ESP'!E13</f>
        <v/>
      </c>
      <c r="Q20" s="89">
        <f>'INST. ESP'!E14</f>
        <v/>
      </c>
      <c r="R20" s="89">
        <f>'INST. ESP'!E15</f>
        <v/>
      </c>
      <c r="S20" s="89">
        <f>'INST. ESP'!E16</f>
        <v/>
      </c>
      <c r="T20" s="89">
        <f>'INST. ESP'!E17</f>
        <v/>
      </c>
      <c r="U20" s="89">
        <f>'INST. ESP'!E18</f>
        <v/>
      </c>
      <c r="V20" s="89">
        <f>'INST. ESP'!E19</f>
        <v/>
      </c>
      <c r="W20" s="89">
        <f>'INST. ESP'!E20</f>
        <v/>
      </c>
      <c r="X20" s="89">
        <f>'INST. ESP'!E21</f>
        <v/>
      </c>
      <c r="Y20" s="89">
        <f>'INST. ESP'!E22</f>
        <v/>
      </c>
      <c r="Z20" s="89">
        <f>'INST. ESP'!E23</f>
        <v/>
      </c>
      <c r="AA20" s="89">
        <f>'INST. ESP'!E24</f>
        <v/>
      </c>
      <c r="AB20" s="89">
        <f>'INST. ESP'!E25</f>
        <v/>
      </c>
      <c r="AC20" s="89">
        <f>'INST. ESP'!E26</f>
        <v/>
      </c>
      <c r="AD20" s="89">
        <f>'INST. ESP'!E27</f>
        <v/>
      </c>
      <c r="AE20" s="89">
        <f>'INST. ESP'!E28</f>
        <v/>
      </c>
      <c r="AF20" s="89">
        <f>'INST. ESP'!E29</f>
        <v/>
      </c>
      <c r="AG20" s="89">
        <f>'INST. ESP'!E30</f>
        <v/>
      </c>
      <c r="AH20" s="89">
        <f>'INST. ESP'!E31</f>
        <v/>
      </c>
      <c r="AI20" s="89">
        <f>'INST. ESP'!E32</f>
        <v/>
      </c>
      <c r="AJ20" s="89">
        <f>'INST. ESP'!E33</f>
        <v/>
      </c>
      <c r="AK20" s="89">
        <f>'INST. ESP'!E34</f>
        <v/>
      </c>
      <c r="AL20" s="89">
        <f>'INST. ESP'!E35</f>
        <v/>
      </c>
      <c r="AM20" s="89">
        <f>'INST. ESP'!E36</f>
        <v/>
      </c>
      <c r="AN20" s="89">
        <f>'INST. ESP'!E37</f>
        <v/>
      </c>
      <c r="AO20" s="89">
        <f>'INST. ESP'!E38</f>
        <v/>
      </c>
      <c r="AP20" s="89">
        <f>'INST. ESP'!E39</f>
        <v/>
      </c>
      <c r="AQ20" s="89">
        <f>'INST. ESP'!E40</f>
        <v/>
      </c>
      <c r="AR20" s="89">
        <f>'INST. ESP'!E41</f>
        <v/>
      </c>
      <c r="AS20" s="89">
        <f>'INST. ESP'!E42</f>
        <v/>
      </c>
      <c r="AT20" s="89">
        <f>'INST. ESP'!E43</f>
        <v/>
      </c>
      <c r="AU20" s="89">
        <f>'INST. ESP'!E44</f>
        <v/>
      </c>
      <c r="AV20" s="89">
        <f>'INST. ESP'!E45</f>
        <v/>
      </c>
      <c r="AW20" s="89">
        <f>'INST. ESP'!E46</f>
        <v/>
      </c>
      <c r="AX20" s="89">
        <f>'INST. ESP'!E47</f>
        <v/>
      </c>
      <c r="AY20" s="89">
        <f>'INST. ESP'!E48</f>
        <v/>
      </c>
      <c r="AZ20" s="89">
        <f>'INST. ESP'!E49</f>
        <v/>
      </c>
      <c r="BA20" s="89">
        <f>'INST. ESP'!E50</f>
        <v/>
      </c>
      <c r="BB20" s="89">
        <f>'INST. ESP'!E51</f>
        <v/>
      </c>
      <c r="BC20" s="89">
        <f>'INST. ESP'!E52</f>
        <v/>
      </c>
      <c r="BD20" s="89">
        <f>'INST. ESP'!E53</f>
        <v/>
      </c>
      <c r="BE20" s="89">
        <f>'INST. ESP'!E54</f>
        <v/>
      </c>
      <c r="BF20" s="89">
        <f>'INST. ESP'!E55</f>
        <v/>
      </c>
      <c r="BG20" s="89">
        <f>'INST. ESP'!E56</f>
        <v/>
      </c>
      <c r="BH20" s="89">
        <f>'INST. ESP'!E57</f>
        <v/>
      </c>
      <c r="BI20" s="89">
        <f>'INST. ESP'!E58</f>
        <v/>
      </c>
      <c r="BJ20" s="89">
        <f>'INST. ESP'!E59</f>
        <v/>
      </c>
      <c r="BK20" s="89">
        <f>'INST. ESP'!E60</f>
        <v/>
      </c>
      <c r="BL20" s="89">
        <f>'INST. ESP'!E61</f>
        <v/>
      </c>
      <c r="BM20" s="89">
        <f>'INST. ESP'!E62</f>
        <v/>
      </c>
      <c r="BN20" s="89">
        <f>'INST. ESP'!E63</f>
        <v/>
      </c>
      <c r="BO20" s="89">
        <f>'INST. ESP'!E64</f>
        <v/>
      </c>
      <c r="BP20" s="89">
        <f>'INST. ESP'!E65</f>
        <v/>
      </c>
      <c r="BQ20" s="89">
        <f>'INST. ESP'!E66</f>
        <v/>
      </c>
      <c r="BR20" s="89">
        <f>'INST. ESP'!E67</f>
        <v/>
      </c>
      <c r="BS20" s="89">
        <f>'INST. ESP'!E68</f>
        <v/>
      </c>
      <c r="BT20" s="89">
        <f>'INST. ESP'!E69</f>
        <v/>
      </c>
      <c r="BU20" s="89">
        <f>'INST. ESP'!E70</f>
        <v/>
      </c>
      <c r="BV20" s="89">
        <f>'INST. ESP'!E71</f>
        <v/>
      </c>
      <c r="BW20" s="89">
        <f>'INST. ESP'!E72</f>
        <v/>
      </c>
      <c r="BX20" s="89">
        <f>'INST. ESP'!E73</f>
        <v/>
      </c>
      <c r="BY20" s="89">
        <f>'INST. ESP'!E74</f>
        <v/>
      </c>
      <c r="BZ20" s="89">
        <f>'INST. ESP'!E75</f>
        <v/>
      </c>
      <c r="CA20" s="89">
        <f>'INST. ESP'!E76</f>
        <v/>
      </c>
    </row>
    <row r="21">
      <c r="A21" s="59" t="inlineStr">
        <is>
          <t>G041.002</t>
        </is>
      </c>
      <c r="B21" s="59" t="inlineStr">
        <is>
          <t>1030-1070-250</t>
        </is>
      </c>
      <c r="C21" s="59" t="inlineStr">
        <is>
          <t>INSTALAÇÕES HIDROSANITÁRIAS</t>
        </is>
      </c>
      <c r="D21" s="62">
        <f>'INST. HIDRO'!$K$5</f>
        <v/>
      </c>
      <c r="E21" s="49">
        <f>SUM(H21:CA21)</f>
        <v/>
      </c>
      <c r="F21" s="49">
        <f>IF(D21="","",D21-E21)</f>
        <v/>
      </c>
      <c r="H21" s="89">
        <f>'INST. HIDRO'!E5</f>
        <v/>
      </c>
      <c r="I21" s="89">
        <f>'INST. HIDRO'!E6</f>
        <v/>
      </c>
      <c r="J21" s="89">
        <f>'INST. HIDRO'!E7</f>
        <v/>
      </c>
      <c r="K21" s="89">
        <f>'INST. HIDRO'!E8</f>
        <v/>
      </c>
      <c r="L21" s="89">
        <f>'INST. HIDRO'!E9</f>
        <v/>
      </c>
      <c r="M21" s="89">
        <f>'INST. HIDRO'!E10</f>
        <v/>
      </c>
      <c r="N21" s="89">
        <f>'INST. HIDRO'!E11</f>
        <v/>
      </c>
      <c r="O21" s="89">
        <f>'INST. HIDRO'!E12</f>
        <v/>
      </c>
      <c r="P21" s="89">
        <f>'INST. HIDRO'!E13</f>
        <v/>
      </c>
      <c r="Q21" s="89">
        <f>'INST. HIDRO'!E14</f>
        <v/>
      </c>
      <c r="R21" s="89">
        <f>'INST. HIDRO'!E15</f>
        <v/>
      </c>
      <c r="S21" s="89">
        <f>'INST. HIDRO'!E16</f>
        <v/>
      </c>
      <c r="T21" s="89">
        <f>'INST. HIDRO'!E17</f>
        <v/>
      </c>
      <c r="U21" s="89">
        <f>'INST. HIDRO'!E18</f>
        <v/>
      </c>
      <c r="V21" s="89">
        <f>'INST. HIDRO'!E19</f>
        <v/>
      </c>
      <c r="W21" s="89">
        <f>'INST. HIDRO'!E20</f>
        <v/>
      </c>
      <c r="X21" s="89">
        <f>'INST. HIDRO'!E21</f>
        <v/>
      </c>
      <c r="Y21" s="89">
        <f>'INST. HIDRO'!E22</f>
        <v/>
      </c>
      <c r="Z21" s="89">
        <f>'INST. HIDRO'!E23</f>
        <v/>
      </c>
      <c r="AA21" s="89">
        <f>'INST. HIDRO'!E24</f>
        <v/>
      </c>
      <c r="AB21" s="89">
        <f>'INST. HIDRO'!E25</f>
        <v/>
      </c>
      <c r="AC21" s="89">
        <f>'INST. HIDRO'!E26</f>
        <v/>
      </c>
      <c r="AD21" s="89">
        <f>'INST. HIDRO'!E27</f>
        <v/>
      </c>
      <c r="AE21" s="89">
        <f>'INST. HIDRO'!E28</f>
        <v/>
      </c>
      <c r="AF21" s="89">
        <f>'INST. HIDRO'!E29</f>
        <v/>
      </c>
      <c r="AG21" s="89">
        <f>'INST. HIDRO'!E30</f>
        <v/>
      </c>
      <c r="AH21" s="89">
        <f>'INST. HIDRO'!E31</f>
        <v/>
      </c>
      <c r="AI21" s="89">
        <f>'INST. HIDRO'!E32</f>
        <v/>
      </c>
      <c r="AJ21" s="89">
        <f>'INST. HIDRO'!E33</f>
        <v/>
      </c>
      <c r="AK21" s="89">
        <f>'INST. HIDRO'!E34</f>
        <v/>
      </c>
      <c r="AL21" s="89">
        <f>'INST. HIDRO'!E35</f>
        <v/>
      </c>
      <c r="AM21" s="89">
        <f>'INST. HIDRO'!E36</f>
        <v/>
      </c>
      <c r="AN21" s="89">
        <f>'INST. HIDRO'!E37</f>
        <v/>
      </c>
      <c r="AO21" s="89">
        <f>'INST. HIDRO'!E38</f>
        <v/>
      </c>
      <c r="AP21" s="89">
        <f>'INST. HIDRO'!E39</f>
        <v/>
      </c>
      <c r="AQ21" s="89">
        <f>'INST. HIDRO'!E40</f>
        <v/>
      </c>
      <c r="AR21" s="89">
        <f>'INST. HIDRO'!E41</f>
        <v/>
      </c>
      <c r="AS21" s="89">
        <f>'INST. HIDRO'!E42</f>
        <v/>
      </c>
      <c r="AT21" s="89">
        <f>'INST. HIDRO'!E43</f>
        <v/>
      </c>
      <c r="AU21" s="89">
        <f>'INST. HIDRO'!E44</f>
        <v/>
      </c>
      <c r="AV21" s="89">
        <f>'INST. HIDRO'!E45</f>
        <v/>
      </c>
      <c r="AW21" s="89">
        <f>'INST. HIDRO'!E46</f>
        <v/>
      </c>
      <c r="AX21" s="89">
        <f>'INST. HIDRO'!E47</f>
        <v/>
      </c>
      <c r="AY21" s="89">
        <f>'INST. HIDRO'!E48</f>
        <v/>
      </c>
      <c r="AZ21" s="89">
        <f>'INST. HIDRO'!E49</f>
        <v/>
      </c>
      <c r="BA21" s="89">
        <f>'INST. HIDRO'!E50</f>
        <v/>
      </c>
      <c r="BB21" s="89">
        <f>'INST. HIDRO'!E51</f>
        <v/>
      </c>
      <c r="BC21" s="89">
        <f>'INST. HIDRO'!E52</f>
        <v/>
      </c>
      <c r="BD21" s="89">
        <f>'INST. HIDRO'!E53</f>
        <v/>
      </c>
      <c r="BE21" s="89">
        <f>'INST. HIDRO'!E54</f>
        <v/>
      </c>
      <c r="BF21" s="89">
        <f>'INST. HIDRO'!E55</f>
        <v/>
      </c>
      <c r="BG21" s="89">
        <f>'INST. HIDRO'!E56</f>
        <v/>
      </c>
      <c r="BH21" s="89">
        <f>'INST. HIDRO'!E57</f>
        <v/>
      </c>
      <c r="BI21" s="89">
        <f>'INST. HIDRO'!E58</f>
        <v/>
      </c>
      <c r="BJ21" s="89">
        <f>'INST. HIDRO'!E59</f>
        <v/>
      </c>
      <c r="BK21" s="89">
        <f>'INST. HIDRO'!E60</f>
        <v/>
      </c>
      <c r="BL21" s="89">
        <f>'INST. HIDRO'!E61</f>
        <v/>
      </c>
      <c r="BM21" s="89">
        <f>'INST. HIDRO'!E62</f>
        <v/>
      </c>
      <c r="BN21" s="89">
        <f>'INST. HIDRO'!E63</f>
        <v/>
      </c>
      <c r="BO21" s="89">
        <f>'INST. HIDRO'!E64</f>
        <v/>
      </c>
      <c r="BP21" s="89">
        <f>'INST. HIDRO'!E65</f>
        <v/>
      </c>
      <c r="BQ21" s="89">
        <f>'INST. HIDRO'!E66</f>
        <v/>
      </c>
      <c r="BR21" s="89">
        <f>'INST. HIDRO'!E67</f>
        <v/>
      </c>
      <c r="BS21" s="89">
        <f>'INST. HIDRO'!E68</f>
        <v/>
      </c>
      <c r="BT21" s="89">
        <f>'INST. HIDRO'!E69</f>
        <v/>
      </c>
      <c r="BU21" s="89">
        <f>'INST. HIDRO'!E70</f>
        <v/>
      </c>
      <c r="BV21" s="89">
        <f>'INST. HIDRO'!E71</f>
        <v/>
      </c>
      <c r="BW21" s="89">
        <f>'INST. HIDRO'!E72</f>
        <v/>
      </c>
      <c r="BX21" s="89">
        <f>'INST. HIDRO'!E73</f>
        <v/>
      </c>
      <c r="BY21" s="89">
        <f>'INST. HIDRO'!E74</f>
        <v/>
      </c>
      <c r="BZ21" s="89">
        <f>'INST. HIDRO'!E75</f>
        <v/>
      </c>
      <c r="CA21" s="89">
        <f>'INST. HIDRO'!E76</f>
        <v/>
      </c>
    </row>
    <row r="22">
      <c r="A22" s="59" t="inlineStr">
        <is>
          <t>G041.002</t>
        </is>
      </c>
      <c r="B22" s="59" t="inlineStr">
        <is>
          <t>1030-1070-130</t>
        </is>
      </c>
      <c r="C22" s="59" t="inlineStr">
        <is>
          <t>LEVANTAMENTO TOPOGRÁFICO</t>
        </is>
      </c>
      <c r="E22" s="49">
        <f>SUM(H22:CA22)</f>
        <v/>
      </c>
      <c r="F22" s="49">
        <f>IF(D22="","",D22-E22)</f>
        <v/>
      </c>
    </row>
    <row r="23">
      <c r="A23" s="59" t="inlineStr">
        <is>
          <t>G041.002</t>
        </is>
      </c>
      <c r="B23" s="59" t="inlineStr">
        <is>
          <t>1030-1070-410</t>
        </is>
      </c>
      <c r="C23" s="59" t="inlineStr">
        <is>
          <t>LOUÇAS SANITÁRIAS</t>
        </is>
      </c>
      <c r="D23" s="62">
        <f>'LOUÇAS'!$K$5</f>
        <v/>
      </c>
      <c r="E23" s="49">
        <f>SUM(H23:CA23)</f>
        <v/>
      </c>
      <c r="F23" s="49">
        <f>IF(D23="","",D23-E23)</f>
        <v/>
      </c>
      <c r="H23" s="89">
        <f>'LOUÇAS'!E5</f>
        <v/>
      </c>
      <c r="I23" s="89">
        <f>'LOUÇAS'!E6</f>
        <v/>
      </c>
      <c r="J23" s="89">
        <f>'LOUÇAS'!E7</f>
        <v/>
      </c>
      <c r="K23" s="89">
        <f>'LOUÇAS'!E8</f>
        <v/>
      </c>
      <c r="L23" s="89">
        <f>'LOUÇAS'!E9</f>
        <v/>
      </c>
      <c r="M23" s="89">
        <f>'LOUÇAS'!E10</f>
        <v/>
      </c>
      <c r="N23" s="89">
        <f>'LOUÇAS'!E11</f>
        <v/>
      </c>
      <c r="O23" s="89">
        <f>'LOUÇAS'!E12</f>
        <v/>
      </c>
      <c r="P23" s="89">
        <f>'LOUÇAS'!E13</f>
        <v/>
      </c>
      <c r="Q23" s="89">
        <f>'LOUÇAS'!E14</f>
        <v/>
      </c>
      <c r="R23" s="89">
        <f>'LOUÇAS'!E15</f>
        <v/>
      </c>
      <c r="S23" s="89">
        <f>'LOUÇAS'!E16</f>
        <v/>
      </c>
      <c r="T23" s="89">
        <f>'LOUÇAS'!E17</f>
        <v/>
      </c>
      <c r="U23" s="89">
        <f>'LOUÇAS'!E18</f>
        <v/>
      </c>
      <c r="V23" s="89">
        <f>'LOUÇAS'!E19</f>
        <v/>
      </c>
      <c r="W23" s="89">
        <f>'LOUÇAS'!E20</f>
        <v/>
      </c>
      <c r="X23" s="89">
        <f>'LOUÇAS'!E21</f>
        <v/>
      </c>
      <c r="Y23" s="89">
        <f>'LOUÇAS'!E22</f>
        <v/>
      </c>
      <c r="Z23" s="89">
        <f>'LOUÇAS'!E23</f>
        <v/>
      </c>
      <c r="AA23" s="89">
        <f>'LOUÇAS'!E24</f>
        <v/>
      </c>
      <c r="AB23" s="89">
        <f>'LOUÇAS'!E25</f>
        <v/>
      </c>
      <c r="AC23" s="89">
        <f>'LOUÇAS'!E26</f>
        <v/>
      </c>
      <c r="AD23" s="89">
        <f>'LOUÇAS'!E27</f>
        <v/>
      </c>
      <c r="AE23" s="89">
        <f>'LOUÇAS'!E28</f>
        <v/>
      </c>
      <c r="AF23" s="89">
        <f>'LOUÇAS'!E29</f>
        <v/>
      </c>
      <c r="AG23" s="89">
        <f>'LOUÇAS'!E30</f>
        <v/>
      </c>
      <c r="AH23" s="89">
        <f>'LOUÇAS'!E31</f>
        <v/>
      </c>
      <c r="AI23" s="89">
        <f>'LOUÇAS'!E32</f>
        <v/>
      </c>
      <c r="AJ23" s="89">
        <f>'LOUÇAS'!E33</f>
        <v/>
      </c>
      <c r="AK23" s="89">
        <f>'LOUÇAS'!E34</f>
        <v/>
      </c>
      <c r="AL23" s="89">
        <f>'LOUÇAS'!E35</f>
        <v/>
      </c>
      <c r="AM23" s="89">
        <f>'LOUÇAS'!E36</f>
        <v/>
      </c>
      <c r="AN23" s="89">
        <f>'LOUÇAS'!E37</f>
        <v/>
      </c>
      <c r="AO23" s="89">
        <f>'LOUÇAS'!E38</f>
        <v/>
      </c>
      <c r="AP23" s="89">
        <f>'LOUÇAS'!E39</f>
        <v/>
      </c>
      <c r="AQ23" s="89">
        <f>'LOUÇAS'!E40</f>
        <v/>
      </c>
      <c r="AR23" s="89">
        <f>'LOUÇAS'!E41</f>
        <v/>
      </c>
      <c r="AS23" s="89">
        <f>'LOUÇAS'!E42</f>
        <v/>
      </c>
      <c r="AT23" s="89">
        <f>'LOUÇAS'!E43</f>
        <v/>
      </c>
      <c r="AU23" s="89">
        <f>'LOUÇAS'!E44</f>
        <v/>
      </c>
      <c r="AV23" s="89">
        <f>'LOUÇAS'!E45</f>
        <v/>
      </c>
      <c r="AW23" s="89">
        <f>'LOUÇAS'!E46</f>
        <v/>
      </c>
      <c r="AX23" s="89">
        <f>'LOUÇAS'!E47</f>
        <v/>
      </c>
      <c r="AY23" s="89">
        <f>'LOUÇAS'!E48</f>
        <v/>
      </c>
      <c r="AZ23" s="89">
        <f>'LOUÇAS'!E49</f>
        <v/>
      </c>
      <c r="BA23" s="89">
        <f>'LOUÇAS'!E50</f>
        <v/>
      </c>
      <c r="BB23" s="89">
        <f>'LOUÇAS'!E51</f>
        <v/>
      </c>
      <c r="BC23" s="89">
        <f>'LOUÇAS'!E52</f>
        <v/>
      </c>
      <c r="BD23" s="89">
        <f>'LOUÇAS'!E53</f>
        <v/>
      </c>
      <c r="BE23" s="89">
        <f>'LOUÇAS'!E54</f>
        <v/>
      </c>
      <c r="BF23" s="89">
        <f>'LOUÇAS'!E55</f>
        <v/>
      </c>
      <c r="BG23" s="89">
        <f>'LOUÇAS'!E56</f>
        <v/>
      </c>
      <c r="BH23" s="89">
        <f>'LOUÇAS'!E57</f>
        <v/>
      </c>
      <c r="BI23" s="89">
        <f>'LOUÇAS'!E58</f>
        <v/>
      </c>
      <c r="BJ23" s="89">
        <f>'LOUÇAS'!E59</f>
        <v/>
      </c>
      <c r="BK23" s="89">
        <f>'LOUÇAS'!E60</f>
        <v/>
      </c>
      <c r="BL23" s="89">
        <f>'LOUÇAS'!E61</f>
        <v/>
      </c>
      <c r="BM23" s="89">
        <f>'LOUÇAS'!E62</f>
        <v/>
      </c>
      <c r="BN23" s="89">
        <f>'LOUÇAS'!E63</f>
        <v/>
      </c>
      <c r="BO23" s="89">
        <f>'LOUÇAS'!E64</f>
        <v/>
      </c>
      <c r="BP23" s="89">
        <f>'LOUÇAS'!E65</f>
        <v/>
      </c>
      <c r="BQ23" s="89">
        <f>'LOUÇAS'!E66</f>
        <v/>
      </c>
      <c r="BR23" s="89">
        <f>'LOUÇAS'!E67</f>
        <v/>
      </c>
      <c r="BS23" s="89">
        <f>'LOUÇAS'!E68</f>
        <v/>
      </c>
      <c r="BT23" s="89">
        <f>'LOUÇAS'!E69</f>
        <v/>
      </c>
      <c r="BU23" s="89">
        <f>'LOUÇAS'!E70</f>
        <v/>
      </c>
      <c r="BV23" s="89">
        <f>'LOUÇAS'!E71</f>
        <v/>
      </c>
      <c r="BW23" s="89">
        <f>'LOUÇAS'!E72</f>
        <v/>
      </c>
      <c r="BX23" s="89">
        <f>'LOUÇAS'!E73</f>
        <v/>
      </c>
      <c r="BY23" s="89">
        <f>'LOUÇAS'!E74</f>
        <v/>
      </c>
      <c r="BZ23" s="89">
        <f>'LOUÇAS'!E75</f>
        <v/>
      </c>
      <c r="CA23" s="89">
        <f>'LOUÇAS'!E76</f>
        <v/>
      </c>
    </row>
    <row r="24">
      <c r="A24" s="59" t="inlineStr">
        <is>
          <t>G041.002</t>
        </is>
      </c>
      <c r="B24" s="59" t="inlineStr">
        <is>
          <t>1030-1070-440</t>
        </is>
      </c>
      <c r="C24" s="59" t="inlineStr">
        <is>
          <t>LIMPEZA FINAL DE OBRA</t>
        </is>
      </c>
      <c r="D24" s="62">
        <f>'LIMPEZA'!$K$5</f>
        <v/>
      </c>
      <c r="E24" s="49">
        <f>SUM(H24:CA24)</f>
        <v/>
      </c>
      <c r="F24" s="49">
        <f>IF(D24="","",D24-E24)</f>
        <v/>
      </c>
      <c r="H24" s="89">
        <f>'LIMPEZA'!E5</f>
        <v/>
      </c>
      <c r="I24" s="89">
        <f>'LIMPEZA'!E6</f>
        <v/>
      </c>
      <c r="J24" s="89">
        <f>'LIMPEZA'!E7</f>
        <v/>
      </c>
      <c r="K24" s="89">
        <f>'LIMPEZA'!E8</f>
        <v/>
      </c>
      <c r="L24" s="89">
        <f>'LIMPEZA'!E9</f>
        <v/>
      </c>
      <c r="M24" s="89">
        <f>'LIMPEZA'!E10</f>
        <v/>
      </c>
      <c r="N24" s="89">
        <f>'LIMPEZA'!E11</f>
        <v/>
      </c>
      <c r="O24" s="89">
        <f>'LIMPEZA'!E12</f>
        <v/>
      </c>
      <c r="P24" s="89">
        <f>'LIMPEZA'!E13</f>
        <v/>
      </c>
      <c r="Q24" s="89">
        <f>'LIMPEZA'!E14</f>
        <v/>
      </c>
      <c r="R24" s="89">
        <f>'LIMPEZA'!E15</f>
        <v/>
      </c>
      <c r="S24" s="89">
        <f>'LIMPEZA'!E16</f>
        <v/>
      </c>
      <c r="T24" s="89">
        <f>'LIMPEZA'!E17</f>
        <v/>
      </c>
      <c r="U24" s="89">
        <f>'LIMPEZA'!E18</f>
        <v/>
      </c>
      <c r="V24" s="89">
        <f>'LIMPEZA'!E19</f>
        <v/>
      </c>
      <c r="W24" s="89">
        <f>'LIMPEZA'!E20</f>
        <v/>
      </c>
      <c r="X24" s="89">
        <f>'LIMPEZA'!E21</f>
        <v/>
      </c>
      <c r="Y24" s="89">
        <f>'LIMPEZA'!E22</f>
        <v/>
      </c>
      <c r="Z24" s="89">
        <f>'LIMPEZA'!E23</f>
        <v/>
      </c>
      <c r="AA24" s="89">
        <f>'LIMPEZA'!E24</f>
        <v/>
      </c>
      <c r="AB24" s="89">
        <f>'LIMPEZA'!E25</f>
        <v/>
      </c>
      <c r="AC24" s="89">
        <f>'LIMPEZA'!E26</f>
        <v/>
      </c>
      <c r="AD24" s="89">
        <f>'LIMPEZA'!E27</f>
        <v/>
      </c>
      <c r="AE24" s="89">
        <f>'LIMPEZA'!E28</f>
        <v/>
      </c>
      <c r="AF24" s="89">
        <f>'LIMPEZA'!E29</f>
        <v/>
      </c>
      <c r="AG24" s="89">
        <f>'LIMPEZA'!E30</f>
        <v/>
      </c>
      <c r="AH24" s="89">
        <f>'LIMPEZA'!E31</f>
        <v/>
      </c>
      <c r="AI24" s="89">
        <f>'LIMPEZA'!E32</f>
        <v/>
      </c>
      <c r="AJ24" s="89">
        <f>'LIMPEZA'!E33</f>
        <v/>
      </c>
      <c r="AK24" s="89">
        <f>'LIMPEZA'!E34</f>
        <v/>
      </c>
      <c r="AL24" s="89">
        <f>'LIMPEZA'!E35</f>
        <v/>
      </c>
      <c r="AM24" s="89">
        <f>'LIMPEZA'!E36</f>
        <v/>
      </c>
      <c r="AN24" s="89">
        <f>'LIMPEZA'!E37</f>
        <v/>
      </c>
      <c r="AO24" s="89">
        <f>'LIMPEZA'!E38</f>
        <v/>
      </c>
      <c r="AP24" s="89">
        <f>'LIMPEZA'!E39</f>
        <v/>
      </c>
      <c r="AQ24" s="89">
        <f>'LIMPEZA'!E40</f>
        <v/>
      </c>
      <c r="AR24" s="89">
        <f>'LIMPEZA'!E41</f>
        <v/>
      </c>
      <c r="AS24" s="89">
        <f>'LIMPEZA'!E42</f>
        <v/>
      </c>
      <c r="AT24" s="89">
        <f>'LIMPEZA'!E43</f>
        <v/>
      </c>
      <c r="AU24" s="89">
        <f>'LIMPEZA'!E44</f>
        <v/>
      </c>
      <c r="AV24" s="89">
        <f>'LIMPEZA'!E45</f>
        <v/>
      </c>
      <c r="AW24" s="89">
        <f>'LIMPEZA'!E46</f>
        <v/>
      </c>
      <c r="AX24" s="89">
        <f>'LIMPEZA'!E47</f>
        <v/>
      </c>
      <c r="AY24" s="89">
        <f>'LIMPEZA'!E48</f>
        <v/>
      </c>
      <c r="AZ24" s="89">
        <f>'LIMPEZA'!E49</f>
        <v/>
      </c>
      <c r="BA24" s="89">
        <f>'LIMPEZA'!E50</f>
        <v/>
      </c>
      <c r="BB24" s="89">
        <f>'LIMPEZA'!E51</f>
        <v/>
      </c>
      <c r="BC24" s="89">
        <f>'LIMPEZA'!E52</f>
        <v/>
      </c>
      <c r="BD24" s="89">
        <f>'LIMPEZA'!E53</f>
        <v/>
      </c>
      <c r="BE24" s="89">
        <f>'LIMPEZA'!E54</f>
        <v/>
      </c>
      <c r="BF24" s="89">
        <f>'LIMPEZA'!E55</f>
        <v/>
      </c>
      <c r="BG24" s="89">
        <f>'LIMPEZA'!E56</f>
        <v/>
      </c>
      <c r="BH24" s="89">
        <f>'LIMPEZA'!E57</f>
        <v/>
      </c>
      <c r="BI24" s="89">
        <f>'LIMPEZA'!E58</f>
        <v/>
      </c>
      <c r="BJ24" s="89">
        <f>'LIMPEZA'!E59</f>
        <v/>
      </c>
      <c r="BK24" s="89">
        <f>'LIMPEZA'!E60</f>
        <v/>
      </c>
      <c r="BL24" s="89">
        <f>'LIMPEZA'!E61</f>
        <v/>
      </c>
      <c r="BM24" s="89">
        <f>'LIMPEZA'!E62</f>
        <v/>
      </c>
      <c r="BN24" s="89">
        <f>'LIMPEZA'!E63</f>
        <v/>
      </c>
      <c r="BO24" s="89">
        <f>'LIMPEZA'!E64</f>
        <v/>
      </c>
      <c r="BP24" s="89">
        <f>'LIMPEZA'!E65</f>
        <v/>
      </c>
      <c r="BQ24" s="89">
        <f>'LIMPEZA'!E66</f>
        <v/>
      </c>
      <c r="BR24" s="89">
        <f>'LIMPEZA'!E67</f>
        <v/>
      </c>
      <c r="BS24" s="89">
        <f>'LIMPEZA'!E68</f>
        <v/>
      </c>
      <c r="BT24" s="89">
        <f>'LIMPEZA'!E69</f>
        <v/>
      </c>
      <c r="BU24" s="89">
        <f>'LIMPEZA'!E70</f>
        <v/>
      </c>
      <c r="BV24" s="89">
        <f>'LIMPEZA'!E71</f>
        <v/>
      </c>
      <c r="BW24" s="89">
        <f>'LIMPEZA'!E72</f>
        <v/>
      </c>
      <c r="BX24" s="89">
        <f>'LIMPEZA'!E73</f>
        <v/>
      </c>
      <c r="BY24" s="89">
        <f>'LIMPEZA'!E74</f>
        <v/>
      </c>
      <c r="BZ24" s="89">
        <f>'LIMPEZA'!E75</f>
        <v/>
      </c>
      <c r="CA24" s="89">
        <f>'LIMPEZA'!E76</f>
        <v/>
      </c>
    </row>
    <row r="25">
      <c r="A25" s="59" t="inlineStr">
        <is>
          <t>G041.002</t>
        </is>
      </c>
      <c r="B25" s="59" t="inlineStr">
        <is>
          <t>1030-1070-540</t>
        </is>
      </c>
      <c r="C25" s="59" t="inlineStr">
        <is>
          <t>MARCENARIA</t>
        </is>
      </c>
      <c r="D25" s="62">
        <f>'MARCENARIA'!$K$5</f>
        <v/>
      </c>
      <c r="E25" s="49">
        <f>SUM(H25:CA25)</f>
        <v/>
      </c>
      <c r="F25" s="49">
        <f>IF(D25="","",D25-E25)</f>
        <v/>
      </c>
      <c r="H25" s="89">
        <f>'MARCENARIA'!E5</f>
        <v/>
      </c>
      <c r="I25" s="89">
        <f>'MARCENARIA'!E6</f>
        <v/>
      </c>
      <c r="J25" s="89">
        <f>'MARCENARIA'!E7</f>
        <v/>
      </c>
      <c r="K25" s="89">
        <f>'MARCENARIA'!E8</f>
        <v/>
      </c>
      <c r="L25" s="89">
        <f>'MARCENARIA'!E9</f>
        <v/>
      </c>
      <c r="M25" s="89">
        <f>'MARCENARIA'!E10</f>
        <v/>
      </c>
      <c r="N25" s="89">
        <f>'MARCENARIA'!E11</f>
        <v/>
      </c>
      <c r="O25" s="89">
        <f>'MARCENARIA'!E12</f>
        <v/>
      </c>
      <c r="P25" s="89">
        <f>'MARCENARIA'!E13</f>
        <v/>
      </c>
      <c r="Q25" s="89">
        <f>'MARCENARIA'!E14</f>
        <v/>
      </c>
      <c r="R25" s="89">
        <f>'MARCENARIA'!E15</f>
        <v/>
      </c>
      <c r="S25" s="89">
        <f>'MARCENARIA'!E16</f>
        <v/>
      </c>
      <c r="T25" s="89">
        <f>'MARCENARIA'!E17</f>
        <v/>
      </c>
      <c r="U25" s="89">
        <f>'MARCENARIA'!E18</f>
        <v/>
      </c>
      <c r="V25" s="89">
        <f>'MARCENARIA'!E19</f>
        <v/>
      </c>
      <c r="W25" s="89">
        <f>'MARCENARIA'!E20</f>
        <v/>
      </c>
      <c r="X25" s="89">
        <f>'MARCENARIA'!E21</f>
        <v/>
      </c>
      <c r="Y25" s="89">
        <f>'MARCENARIA'!E22</f>
        <v/>
      </c>
      <c r="Z25" s="89">
        <f>'MARCENARIA'!E23</f>
        <v/>
      </c>
      <c r="AA25" s="89">
        <f>'MARCENARIA'!E24</f>
        <v/>
      </c>
      <c r="AB25" s="89">
        <f>'MARCENARIA'!E25</f>
        <v/>
      </c>
      <c r="AC25" s="89">
        <f>'MARCENARIA'!E26</f>
        <v/>
      </c>
      <c r="AD25" s="89">
        <f>'MARCENARIA'!E27</f>
        <v/>
      </c>
      <c r="AE25" s="89">
        <f>'MARCENARIA'!E28</f>
        <v/>
      </c>
      <c r="AF25" s="89">
        <f>'MARCENARIA'!E29</f>
        <v/>
      </c>
      <c r="AG25" s="89">
        <f>'MARCENARIA'!E30</f>
        <v/>
      </c>
      <c r="AH25" s="89">
        <f>'MARCENARIA'!E31</f>
        <v/>
      </c>
      <c r="AI25" s="89">
        <f>'MARCENARIA'!E32</f>
        <v/>
      </c>
      <c r="AJ25" s="89">
        <f>'MARCENARIA'!E33</f>
        <v/>
      </c>
      <c r="AK25" s="89">
        <f>'MARCENARIA'!E34</f>
        <v/>
      </c>
      <c r="AL25" s="89">
        <f>'MARCENARIA'!E35</f>
        <v/>
      </c>
      <c r="AM25" s="89">
        <f>'MARCENARIA'!E36</f>
        <v/>
      </c>
      <c r="AN25" s="89">
        <f>'MARCENARIA'!E37</f>
        <v/>
      </c>
      <c r="AO25" s="89">
        <f>'MARCENARIA'!E38</f>
        <v/>
      </c>
      <c r="AP25" s="89">
        <f>'MARCENARIA'!E39</f>
        <v/>
      </c>
      <c r="AQ25" s="89">
        <f>'MARCENARIA'!E40</f>
        <v/>
      </c>
      <c r="AR25" s="89">
        <f>'MARCENARIA'!E41</f>
        <v/>
      </c>
      <c r="AS25" s="89">
        <f>'MARCENARIA'!E42</f>
        <v/>
      </c>
      <c r="AT25" s="89">
        <f>'MARCENARIA'!E43</f>
        <v/>
      </c>
      <c r="AU25" s="89">
        <f>'MARCENARIA'!E44</f>
        <v/>
      </c>
      <c r="AV25" s="89">
        <f>'MARCENARIA'!E45</f>
        <v/>
      </c>
      <c r="AW25" s="89">
        <f>'MARCENARIA'!E46</f>
        <v/>
      </c>
      <c r="AX25" s="89">
        <f>'MARCENARIA'!E47</f>
        <v/>
      </c>
      <c r="AY25" s="89">
        <f>'MARCENARIA'!E48</f>
        <v/>
      </c>
      <c r="AZ25" s="89">
        <f>'MARCENARIA'!E49</f>
        <v/>
      </c>
      <c r="BA25" s="89">
        <f>'MARCENARIA'!E50</f>
        <v/>
      </c>
      <c r="BB25" s="89">
        <f>'MARCENARIA'!E51</f>
        <v/>
      </c>
      <c r="BC25" s="89">
        <f>'MARCENARIA'!E52</f>
        <v/>
      </c>
      <c r="BD25" s="89">
        <f>'MARCENARIA'!E53</f>
        <v/>
      </c>
      <c r="BE25" s="89">
        <f>'MARCENARIA'!E54</f>
        <v/>
      </c>
      <c r="BF25" s="89">
        <f>'MARCENARIA'!E55</f>
        <v/>
      </c>
      <c r="BG25" s="89">
        <f>'MARCENARIA'!E56</f>
        <v/>
      </c>
      <c r="BH25" s="89">
        <f>'MARCENARIA'!E57</f>
        <v/>
      </c>
      <c r="BI25" s="89">
        <f>'MARCENARIA'!E58</f>
        <v/>
      </c>
      <c r="BJ25" s="89">
        <f>'MARCENARIA'!E59</f>
        <v/>
      </c>
      <c r="BK25" s="89">
        <f>'MARCENARIA'!E60</f>
        <v/>
      </c>
      <c r="BL25" s="89">
        <f>'MARCENARIA'!E61</f>
        <v/>
      </c>
      <c r="BM25" s="89">
        <f>'MARCENARIA'!E62</f>
        <v/>
      </c>
      <c r="BN25" s="89">
        <f>'MARCENARIA'!E63</f>
        <v/>
      </c>
      <c r="BO25" s="89">
        <f>'MARCENARIA'!E64</f>
        <v/>
      </c>
      <c r="BP25" s="89">
        <f>'MARCENARIA'!E65</f>
        <v/>
      </c>
      <c r="BQ25" s="89">
        <f>'MARCENARIA'!E66</f>
        <v/>
      </c>
      <c r="BR25" s="89">
        <f>'MARCENARIA'!E67</f>
        <v/>
      </c>
      <c r="BS25" s="89">
        <f>'MARCENARIA'!E68</f>
        <v/>
      </c>
      <c r="BT25" s="89">
        <f>'MARCENARIA'!E69</f>
        <v/>
      </c>
      <c r="BU25" s="89">
        <f>'MARCENARIA'!E70</f>
        <v/>
      </c>
      <c r="BV25" s="89">
        <f>'MARCENARIA'!E71</f>
        <v/>
      </c>
      <c r="BW25" s="89">
        <f>'MARCENARIA'!E72</f>
        <v/>
      </c>
      <c r="BX25" s="89">
        <f>'MARCENARIA'!E73</f>
        <v/>
      </c>
      <c r="BY25" s="89">
        <f>'MARCENARIA'!E74</f>
        <v/>
      </c>
      <c r="BZ25" s="89">
        <f>'MARCENARIA'!E75</f>
        <v/>
      </c>
      <c r="CA25" s="89">
        <f>'MARCENARIA'!E76</f>
        <v/>
      </c>
    </row>
    <row r="26">
      <c r="A26" s="59" t="inlineStr">
        <is>
          <t>G041.002</t>
        </is>
      </c>
      <c r="B26" s="59" t="inlineStr">
        <is>
          <t>1030-1070-430</t>
        </is>
      </c>
      <c r="C26" s="59" t="inlineStr">
        <is>
          <t>PAISAGISMO</t>
        </is>
      </c>
      <c r="D26" s="62">
        <f>'PAISAGISMO'!$K$5</f>
        <v/>
      </c>
      <c r="E26" s="49">
        <f>SUM(H26:CA26)</f>
        <v/>
      </c>
      <c r="F26" s="49">
        <f>IF(D26="","",D26-E26)</f>
        <v/>
      </c>
      <c r="H26" s="89">
        <f>'PAISAGISMO'!E5</f>
        <v/>
      </c>
      <c r="I26" s="89">
        <f>'PAISAGISMO'!E6</f>
        <v/>
      </c>
      <c r="J26" s="89">
        <f>'PAISAGISMO'!E7</f>
        <v/>
      </c>
      <c r="K26" s="89">
        <f>'PAISAGISMO'!E8</f>
        <v/>
      </c>
      <c r="L26" s="89">
        <f>'PAISAGISMO'!E9</f>
        <v/>
      </c>
      <c r="M26" s="89">
        <f>'PAISAGISMO'!E10</f>
        <v/>
      </c>
      <c r="N26" s="89">
        <f>'PAISAGISMO'!E11</f>
        <v/>
      </c>
      <c r="O26" s="89">
        <f>'PAISAGISMO'!E12</f>
        <v/>
      </c>
      <c r="P26" s="89">
        <f>'PAISAGISMO'!E13</f>
        <v/>
      </c>
      <c r="Q26" s="89">
        <f>'PAISAGISMO'!E14</f>
        <v/>
      </c>
      <c r="R26" s="89">
        <f>'PAISAGISMO'!E15</f>
        <v/>
      </c>
      <c r="S26" s="89">
        <f>'PAISAGISMO'!E16</f>
        <v/>
      </c>
      <c r="T26" s="89">
        <f>'PAISAGISMO'!E17</f>
        <v/>
      </c>
      <c r="U26" s="89">
        <f>'PAISAGISMO'!E18</f>
        <v/>
      </c>
      <c r="V26" s="89">
        <f>'PAISAGISMO'!E19</f>
        <v/>
      </c>
      <c r="W26" s="89">
        <f>'PAISAGISMO'!E20</f>
        <v/>
      </c>
      <c r="X26" s="89">
        <f>'PAISAGISMO'!E21</f>
        <v/>
      </c>
      <c r="Y26" s="89">
        <f>'PAISAGISMO'!E22</f>
        <v/>
      </c>
      <c r="Z26" s="89">
        <f>'PAISAGISMO'!E23</f>
        <v/>
      </c>
      <c r="AA26" s="89">
        <f>'PAISAGISMO'!E24</f>
        <v/>
      </c>
      <c r="AB26" s="89">
        <f>'PAISAGISMO'!E25</f>
        <v/>
      </c>
      <c r="AC26" s="89">
        <f>'PAISAGISMO'!E26</f>
        <v/>
      </c>
      <c r="AD26" s="89">
        <f>'PAISAGISMO'!E27</f>
        <v/>
      </c>
      <c r="AE26" s="89">
        <f>'PAISAGISMO'!E28</f>
        <v/>
      </c>
      <c r="AF26" s="89">
        <f>'PAISAGISMO'!E29</f>
        <v/>
      </c>
      <c r="AG26" s="89">
        <f>'PAISAGISMO'!E30</f>
        <v/>
      </c>
      <c r="AH26" s="89">
        <f>'PAISAGISMO'!E31</f>
        <v/>
      </c>
      <c r="AI26" s="89">
        <f>'PAISAGISMO'!E32</f>
        <v/>
      </c>
      <c r="AJ26" s="89">
        <f>'PAISAGISMO'!E33</f>
        <v/>
      </c>
      <c r="AK26" s="89">
        <f>'PAISAGISMO'!E34</f>
        <v/>
      </c>
      <c r="AL26" s="89">
        <f>'PAISAGISMO'!E35</f>
        <v/>
      </c>
      <c r="AM26" s="89">
        <f>'PAISAGISMO'!E36</f>
        <v/>
      </c>
      <c r="AN26" s="89">
        <f>'PAISAGISMO'!E37</f>
        <v/>
      </c>
      <c r="AO26" s="89">
        <f>'PAISAGISMO'!E38</f>
        <v/>
      </c>
      <c r="AP26" s="89">
        <f>'PAISAGISMO'!E39</f>
        <v/>
      </c>
      <c r="AQ26" s="89">
        <f>'PAISAGISMO'!E40</f>
        <v/>
      </c>
      <c r="AR26" s="89">
        <f>'PAISAGISMO'!E41</f>
        <v/>
      </c>
      <c r="AS26" s="89">
        <f>'PAISAGISMO'!E42</f>
        <v/>
      </c>
      <c r="AT26" s="89">
        <f>'PAISAGISMO'!E43</f>
        <v/>
      </c>
      <c r="AU26" s="89">
        <f>'PAISAGISMO'!E44</f>
        <v/>
      </c>
      <c r="AV26" s="89">
        <f>'PAISAGISMO'!E45</f>
        <v/>
      </c>
      <c r="AW26" s="89">
        <f>'PAISAGISMO'!E46</f>
        <v/>
      </c>
      <c r="AX26" s="89">
        <f>'PAISAGISMO'!E47</f>
        <v/>
      </c>
      <c r="AY26" s="89">
        <f>'PAISAGISMO'!E48</f>
        <v/>
      </c>
      <c r="AZ26" s="89">
        <f>'PAISAGISMO'!E49</f>
        <v/>
      </c>
      <c r="BA26" s="89">
        <f>'PAISAGISMO'!E50</f>
        <v/>
      </c>
      <c r="BB26" s="89">
        <f>'PAISAGISMO'!E51</f>
        <v/>
      </c>
      <c r="BC26" s="89">
        <f>'PAISAGISMO'!E52</f>
        <v/>
      </c>
      <c r="BD26" s="89">
        <f>'PAISAGISMO'!E53</f>
        <v/>
      </c>
      <c r="BE26" s="89">
        <f>'PAISAGISMO'!E54</f>
        <v/>
      </c>
      <c r="BF26" s="89">
        <f>'PAISAGISMO'!E55</f>
        <v/>
      </c>
      <c r="BG26" s="89">
        <f>'PAISAGISMO'!E56</f>
        <v/>
      </c>
      <c r="BH26" s="89">
        <f>'PAISAGISMO'!E57</f>
        <v/>
      </c>
      <c r="BI26" s="89">
        <f>'PAISAGISMO'!E58</f>
        <v/>
      </c>
      <c r="BJ26" s="89">
        <f>'PAISAGISMO'!E59</f>
        <v/>
      </c>
      <c r="BK26" s="89">
        <f>'PAISAGISMO'!E60</f>
        <v/>
      </c>
      <c r="BL26" s="89">
        <f>'PAISAGISMO'!E61</f>
        <v/>
      </c>
      <c r="BM26" s="89">
        <f>'PAISAGISMO'!E62</f>
        <v/>
      </c>
      <c r="BN26" s="89">
        <f>'PAISAGISMO'!E63</f>
        <v/>
      </c>
      <c r="BO26" s="89">
        <f>'PAISAGISMO'!E64</f>
        <v/>
      </c>
      <c r="BP26" s="89">
        <f>'PAISAGISMO'!E65</f>
        <v/>
      </c>
      <c r="BQ26" s="89">
        <f>'PAISAGISMO'!E66</f>
        <v/>
      </c>
      <c r="BR26" s="89">
        <f>'PAISAGISMO'!E67</f>
        <v/>
      </c>
      <c r="BS26" s="89">
        <f>'PAISAGISMO'!E68</f>
        <v/>
      </c>
      <c r="BT26" s="89">
        <f>'PAISAGISMO'!E69</f>
        <v/>
      </c>
      <c r="BU26" s="89">
        <f>'PAISAGISMO'!E70</f>
        <v/>
      </c>
      <c r="BV26" s="89">
        <f>'PAISAGISMO'!E71</f>
        <v/>
      </c>
      <c r="BW26" s="89">
        <f>'PAISAGISMO'!E72</f>
        <v/>
      </c>
      <c r="BX26" s="89">
        <f>'PAISAGISMO'!E73</f>
        <v/>
      </c>
      <c r="BY26" s="89">
        <f>'PAISAGISMO'!E74</f>
        <v/>
      </c>
      <c r="BZ26" s="89">
        <f>'PAISAGISMO'!E75</f>
        <v/>
      </c>
      <c r="CA26" s="89">
        <f>'PAISAGISMO'!E76</f>
        <v/>
      </c>
    </row>
    <row r="27">
      <c r="A27" s="59" t="inlineStr">
        <is>
          <t>G041.002</t>
        </is>
      </c>
      <c r="B27" s="59" t="inlineStr">
        <is>
          <t>1030-1070-420</t>
        </is>
      </c>
      <c r="C27" s="59" t="inlineStr">
        <is>
          <t>PAVIMENTAÇÃO</t>
        </is>
      </c>
      <c r="D27" s="62">
        <f>'PAVIMENTAÇÃO'!$K$5</f>
        <v/>
      </c>
      <c r="E27" s="49">
        <f>SUM(H27:CA27)</f>
        <v/>
      </c>
      <c r="F27" s="49">
        <f>IF(D27="","",D27-E27)</f>
        <v/>
      </c>
      <c r="H27" s="89">
        <f>'PAVIMENTAÇÃO'!E5</f>
        <v/>
      </c>
      <c r="I27" s="89">
        <f>'PAVIMENTAÇÃO'!E6</f>
        <v/>
      </c>
      <c r="J27" s="89">
        <f>'PAVIMENTAÇÃO'!E7</f>
        <v/>
      </c>
      <c r="K27" s="89">
        <f>'PAVIMENTAÇÃO'!E8</f>
        <v/>
      </c>
      <c r="L27" s="89">
        <f>'PAVIMENTAÇÃO'!E9</f>
        <v/>
      </c>
      <c r="M27" s="89">
        <f>'PAVIMENTAÇÃO'!E10</f>
        <v/>
      </c>
      <c r="N27" s="89">
        <f>'PAVIMENTAÇÃO'!E11</f>
        <v/>
      </c>
      <c r="O27" s="89">
        <f>'PAVIMENTAÇÃO'!E12</f>
        <v/>
      </c>
      <c r="P27" s="89">
        <f>'PAVIMENTAÇÃO'!E13</f>
        <v/>
      </c>
      <c r="Q27" s="89">
        <f>'PAVIMENTAÇÃO'!E14</f>
        <v/>
      </c>
      <c r="R27" s="89">
        <f>'PAVIMENTAÇÃO'!E15</f>
        <v/>
      </c>
      <c r="S27" s="89">
        <f>'PAVIMENTAÇÃO'!E16</f>
        <v/>
      </c>
      <c r="T27" s="89">
        <f>'PAVIMENTAÇÃO'!E17</f>
        <v/>
      </c>
      <c r="U27" s="89">
        <f>'PAVIMENTAÇÃO'!E18</f>
        <v/>
      </c>
      <c r="V27" s="89">
        <f>'PAVIMENTAÇÃO'!E19</f>
        <v/>
      </c>
      <c r="W27" s="89">
        <f>'PAVIMENTAÇÃO'!E20</f>
        <v/>
      </c>
      <c r="X27" s="89">
        <f>'PAVIMENTAÇÃO'!E21</f>
        <v/>
      </c>
      <c r="Y27" s="89">
        <f>'PAVIMENTAÇÃO'!E22</f>
        <v/>
      </c>
      <c r="Z27" s="89">
        <f>'PAVIMENTAÇÃO'!E23</f>
        <v/>
      </c>
      <c r="AA27" s="89">
        <f>'PAVIMENTAÇÃO'!E24</f>
        <v/>
      </c>
      <c r="AB27" s="89">
        <f>'PAVIMENTAÇÃO'!E25</f>
        <v/>
      </c>
      <c r="AC27" s="89">
        <f>'PAVIMENTAÇÃO'!E26</f>
        <v/>
      </c>
      <c r="AD27" s="89">
        <f>'PAVIMENTAÇÃO'!E27</f>
        <v/>
      </c>
      <c r="AE27" s="89">
        <f>'PAVIMENTAÇÃO'!E28</f>
        <v/>
      </c>
      <c r="AF27" s="89">
        <f>'PAVIMENTAÇÃO'!E29</f>
        <v/>
      </c>
      <c r="AG27" s="89">
        <f>'PAVIMENTAÇÃO'!E30</f>
        <v/>
      </c>
      <c r="AH27" s="89">
        <f>'PAVIMENTAÇÃO'!E31</f>
        <v/>
      </c>
      <c r="AI27" s="89">
        <f>'PAVIMENTAÇÃO'!E32</f>
        <v/>
      </c>
      <c r="AJ27" s="89">
        <f>'PAVIMENTAÇÃO'!E33</f>
        <v/>
      </c>
      <c r="AK27" s="89">
        <f>'PAVIMENTAÇÃO'!E34</f>
        <v/>
      </c>
      <c r="AL27" s="89">
        <f>'PAVIMENTAÇÃO'!E35</f>
        <v/>
      </c>
      <c r="AM27" s="89">
        <f>'PAVIMENTAÇÃO'!E36</f>
        <v/>
      </c>
      <c r="AN27" s="89">
        <f>'PAVIMENTAÇÃO'!E37</f>
        <v/>
      </c>
      <c r="AO27" s="89">
        <f>'PAVIMENTAÇÃO'!E38</f>
        <v/>
      </c>
      <c r="AP27" s="89">
        <f>'PAVIMENTAÇÃO'!E39</f>
        <v/>
      </c>
      <c r="AQ27" s="89">
        <f>'PAVIMENTAÇÃO'!E40</f>
        <v/>
      </c>
      <c r="AR27" s="89">
        <f>'PAVIMENTAÇÃO'!E41</f>
        <v/>
      </c>
      <c r="AS27" s="89">
        <f>'PAVIMENTAÇÃO'!E42</f>
        <v/>
      </c>
      <c r="AT27" s="89">
        <f>'PAVIMENTAÇÃO'!E43</f>
        <v/>
      </c>
      <c r="AU27" s="89">
        <f>'PAVIMENTAÇÃO'!E44</f>
        <v/>
      </c>
      <c r="AV27" s="89">
        <f>'PAVIMENTAÇÃO'!E45</f>
        <v/>
      </c>
      <c r="AW27" s="89">
        <f>'PAVIMENTAÇÃO'!E46</f>
        <v/>
      </c>
      <c r="AX27" s="89">
        <f>'PAVIMENTAÇÃO'!E47</f>
        <v/>
      </c>
      <c r="AY27" s="89">
        <f>'PAVIMENTAÇÃO'!E48</f>
        <v/>
      </c>
      <c r="AZ27" s="89">
        <f>'PAVIMENTAÇÃO'!E49</f>
        <v/>
      </c>
      <c r="BA27" s="89">
        <f>'PAVIMENTAÇÃO'!E50</f>
        <v/>
      </c>
      <c r="BB27" s="89">
        <f>'PAVIMENTAÇÃO'!E51</f>
        <v/>
      </c>
      <c r="BC27" s="89">
        <f>'PAVIMENTAÇÃO'!E52</f>
        <v/>
      </c>
      <c r="BD27" s="89">
        <f>'PAVIMENTAÇÃO'!E53</f>
        <v/>
      </c>
      <c r="BE27" s="89">
        <f>'PAVIMENTAÇÃO'!E54</f>
        <v/>
      </c>
      <c r="BF27" s="89">
        <f>'PAVIMENTAÇÃO'!E55</f>
        <v/>
      </c>
      <c r="BG27" s="89">
        <f>'PAVIMENTAÇÃO'!E56</f>
        <v/>
      </c>
      <c r="BH27" s="89">
        <f>'PAVIMENTAÇÃO'!E57</f>
        <v/>
      </c>
      <c r="BI27" s="89">
        <f>'PAVIMENTAÇÃO'!E58</f>
        <v/>
      </c>
      <c r="BJ27" s="89">
        <f>'PAVIMENTAÇÃO'!E59</f>
        <v/>
      </c>
      <c r="BK27" s="89">
        <f>'PAVIMENTAÇÃO'!E60</f>
        <v/>
      </c>
      <c r="BL27" s="89">
        <f>'PAVIMENTAÇÃO'!E61</f>
        <v/>
      </c>
      <c r="BM27" s="89">
        <f>'PAVIMENTAÇÃO'!E62</f>
        <v/>
      </c>
      <c r="BN27" s="89">
        <f>'PAVIMENTAÇÃO'!E63</f>
        <v/>
      </c>
      <c r="BO27" s="89">
        <f>'PAVIMENTAÇÃO'!E64</f>
        <v/>
      </c>
      <c r="BP27" s="89">
        <f>'PAVIMENTAÇÃO'!E65</f>
        <v/>
      </c>
      <c r="BQ27" s="89">
        <f>'PAVIMENTAÇÃO'!E66</f>
        <v/>
      </c>
      <c r="BR27" s="89">
        <f>'PAVIMENTAÇÃO'!E67</f>
        <v/>
      </c>
      <c r="BS27" s="89">
        <f>'PAVIMENTAÇÃO'!E68</f>
        <v/>
      </c>
      <c r="BT27" s="89">
        <f>'PAVIMENTAÇÃO'!E69</f>
        <v/>
      </c>
      <c r="BU27" s="89">
        <f>'PAVIMENTAÇÃO'!E70</f>
        <v/>
      </c>
      <c r="BV27" s="89">
        <f>'PAVIMENTAÇÃO'!E71</f>
        <v/>
      </c>
      <c r="BW27" s="89">
        <f>'PAVIMENTAÇÃO'!E72</f>
        <v/>
      </c>
      <c r="BX27" s="89">
        <f>'PAVIMENTAÇÃO'!E73</f>
        <v/>
      </c>
      <c r="BY27" s="89">
        <f>'PAVIMENTAÇÃO'!E74</f>
        <v/>
      </c>
      <c r="BZ27" s="89">
        <f>'PAVIMENTAÇÃO'!E75</f>
        <v/>
      </c>
      <c r="CA27" s="89">
        <f>'PAVIMENTAÇÃO'!E76</f>
        <v/>
      </c>
    </row>
    <row r="28">
      <c r="A28" s="59" t="inlineStr">
        <is>
          <t>G041.002</t>
        </is>
      </c>
      <c r="B28" s="59" t="inlineStr">
        <is>
          <t>1030-1070-390</t>
        </is>
      </c>
      <c r="C28" s="59" t="inlineStr">
        <is>
          <t>PINTURA</t>
        </is>
      </c>
      <c r="D28" s="62">
        <f>'PINTURA'!$K$5</f>
        <v/>
      </c>
      <c r="E28" s="49">
        <f>SUM(H28:CA28)</f>
        <v/>
      </c>
      <c r="F28" s="49">
        <f>IF(D28="","",D28-E28)</f>
        <v/>
      </c>
      <c r="H28" s="89">
        <f>'PINTURA'!E5</f>
        <v/>
      </c>
      <c r="I28" s="89">
        <f>'PINTURA'!E6</f>
        <v/>
      </c>
      <c r="J28" s="89">
        <f>'PINTURA'!E7</f>
        <v/>
      </c>
      <c r="K28" s="89">
        <f>'PINTURA'!E8</f>
        <v/>
      </c>
      <c r="L28" s="89">
        <f>'PINTURA'!E9</f>
        <v/>
      </c>
      <c r="M28" s="89">
        <f>'PINTURA'!E10</f>
        <v/>
      </c>
      <c r="N28" s="89">
        <f>'PINTURA'!E11</f>
        <v/>
      </c>
      <c r="O28" s="89">
        <f>'PINTURA'!E12</f>
        <v/>
      </c>
      <c r="P28" s="89">
        <f>'PINTURA'!E13</f>
        <v/>
      </c>
      <c r="Q28" s="89">
        <f>'PINTURA'!E14</f>
        <v/>
      </c>
      <c r="R28" s="89">
        <f>'PINTURA'!E15</f>
        <v/>
      </c>
      <c r="S28" s="89">
        <f>'PINTURA'!E16</f>
        <v/>
      </c>
      <c r="T28" s="89">
        <f>'PINTURA'!E17</f>
        <v/>
      </c>
      <c r="U28" s="89">
        <f>'PINTURA'!E18</f>
        <v/>
      </c>
      <c r="V28" s="89">
        <f>'PINTURA'!E19</f>
        <v/>
      </c>
      <c r="W28" s="89">
        <f>'PINTURA'!E20</f>
        <v/>
      </c>
      <c r="X28" s="89">
        <f>'PINTURA'!E21</f>
        <v/>
      </c>
      <c r="Y28" s="89">
        <f>'PINTURA'!E22</f>
        <v/>
      </c>
      <c r="Z28" s="89">
        <f>'PINTURA'!E23</f>
        <v/>
      </c>
      <c r="AA28" s="89">
        <f>'PINTURA'!E24</f>
        <v/>
      </c>
      <c r="AB28" s="89">
        <f>'PINTURA'!E25</f>
        <v/>
      </c>
      <c r="AC28" s="89">
        <f>'PINTURA'!E26</f>
        <v/>
      </c>
      <c r="AD28" s="89">
        <f>'PINTURA'!E27</f>
        <v/>
      </c>
      <c r="AE28" s="89">
        <f>'PINTURA'!E28</f>
        <v/>
      </c>
      <c r="AF28" s="89">
        <f>'PINTURA'!E29</f>
        <v/>
      </c>
      <c r="AG28" s="89">
        <f>'PINTURA'!E30</f>
        <v/>
      </c>
      <c r="AH28" s="89">
        <f>'PINTURA'!E31</f>
        <v/>
      </c>
      <c r="AI28" s="89">
        <f>'PINTURA'!E32</f>
        <v/>
      </c>
      <c r="AJ28" s="89">
        <f>'PINTURA'!E33</f>
        <v/>
      </c>
      <c r="AK28" s="89">
        <f>'PINTURA'!E34</f>
        <v/>
      </c>
      <c r="AL28" s="89">
        <f>'PINTURA'!E35</f>
        <v/>
      </c>
      <c r="AM28" s="89">
        <f>'PINTURA'!E36</f>
        <v/>
      </c>
      <c r="AN28" s="89">
        <f>'PINTURA'!E37</f>
        <v/>
      </c>
      <c r="AO28" s="89">
        <f>'PINTURA'!E38</f>
        <v/>
      </c>
      <c r="AP28" s="89">
        <f>'PINTURA'!E39</f>
        <v/>
      </c>
      <c r="AQ28" s="89">
        <f>'PINTURA'!E40</f>
        <v/>
      </c>
      <c r="AR28" s="89">
        <f>'PINTURA'!E41</f>
        <v/>
      </c>
      <c r="AS28" s="89">
        <f>'PINTURA'!E42</f>
        <v/>
      </c>
      <c r="AT28" s="89">
        <f>'PINTURA'!E43</f>
        <v/>
      </c>
      <c r="AU28" s="89">
        <f>'PINTURA'!E44</f>
        <v/>
      </c>
      <c r="AV28" s="89">
        <f>'PINTURA'!E45</f>
        <v/>
      </c>
      <c r="AW28" s="89">
        <f>'PINTURA'!E46</f>
        <v/>
      </c>
      <c r="AX28" s="89">
        <f>'PINTURA'!E47</f>
        <v/>
      </c>
      <c r="AY28" s="89">
        <f>'PINTURA'!E48</f>
        <v/>
      </c>
      <c r="AZ28" s="89">
        <f>'PINTURA'!E49</f>
        <v/>
      </c>
      <c r="BA28" s="89">
        <f>'PINTURA'!E50</f>
        <v/>
      </c>
      <c r="BB28" s="89">
        <f>'PINTURA'!E51</f>
        <v/>
      </c>
      <c r="BC28" s="89">
        <f>'PINTURA'!E52</f>
        <v/>
      </c>
      <c r="BD28" s="89">
        <f>'PINTURA'!E53</f>
        <v/>
      </c>
      <c r="BE28" s="89">
        <f>'PINTURA'!E54</f>
        <v/>
      </c>
      <c r="BF28" s="89">
        <f>'PINTURA'!E55</f>
        <v/>
      </c>
      <c r="BG28" s="89">
        <f>'PINTURA'!E56</f>
        <v/>
      </c>
      <c r="BH28" s="89">
        <f>'PINTURA'!E57</f>
        <v/>
      </c>
      <c r="BI28" s="89">
        <f>'PINTURA'!E58</f>
        <v/>
      </c>
      <c r="BJ28" s="89">
        <f>'PINTURA'!E59</f>
        <v/>
      </c>
      <c r="BK28" s="89">
        <f>'PINTURA'!E60</f>
        <v/>
      </c>
      <c r="BL28" s="89">
        <f>'PINTURA'!E61</f>
        <v/>
      </c>
      <c r="BM28" s="89">
        <f>'PINTURA'!E62</f>
        <v/>
      </c>
      <c r="BN28" s="89">
        <f>'PINTURA'!E63</f>
        <v/>
      </c>
      <c r="BO28" s="89">
        <f>'PINTURA'!E64</f>
        <v/>
      </c>
      <c r="BP28" s="89">
        <f>'PINTURA'!E65</f>
        <v/>
      </c>
      <c r="BQ28" s="89">
        <f>'PINTURA'!E66</f>
        <v/>
      </c>
      <c r="BR28" s="89">
        <f>'PINTURA'!E67</f>
        <v/>
      </c>
      <c r="BS28" s="89">
        <f>'PINTURA'!E68</f>
        <v/>
      </c>
      <c r="BT28" s="89">
        <f>'PINTURA'!E69</f>
        <v/>
      </c>
      <c r="BU28" s="89">
        <f>'PINTURA'!E70</f>
        <v/>
      </c>
      <c r="BV28" s="89">
        <f>'PINTURA'!E71</f>
        <v/>
      </c>
      <c r="BW28" s="89">
        <f>'PINTURA'!E72</f>
        <v/>
      </c>
      <c r="BX28" s="89">
        <f>'PINTURA'!E73</f>
        <v/>
      </c>
      <c r="BY28" s="89">
        <f>'PINTURA'!E74</f>
        <v/>
      </c>
      <c r="BZ28" s="89">
        <f>'PINTURA'!E75</f>
        <v/>
      </c>
      <c r="CA28" s="89">
        <f>'PINTURA'!E76</f>
        <v/>
      </c>
    </row>
    <row r="29">
      <c r="A29" s="59" t="inlineStr">
        <is>
          <t>G041.002</t>
        </is>
      </c>
      <c r="B29" s="59" t="inlineStr">
        <is>
          <t>1030-1070-100</t>
        </is>
      </c>
      <c r="C29" s="59" t="inlineStr">
        <is>
          <t>PROJETOS</t>
        </is>
      </c>
      <c r="D29" s="62">
        <f>'PROJETO'!$K$5</f>
        <v/>
      </c>
      <c r="E29" s="49">
        <f>SUM(H29:CA29)</f>
        <v/>
      </c>
      <c r="F29" s="49">
        <f>IF(D29="","",D29-E29)</f>
        <v/>
      </c>
      <c r="H29" s="89">
        <f>'PROJETO'!E5</f>
        <v/>
      </c>
      <c r="I29" s="89">
        <f>'PROJETO'!E6</f>
        <v/>
      </c>
      <c r="J29" s="89">
        <f>'PROJETO'!E7</f>
        <v/>
      </c>
      <c r="K29" s="89">
        <f>'PROJETO'!E8</f>
        <v/>
      </c>
      <c r="L29" s="89">
        <f>'PROJETO'!E9</f>
        <v/>
      </c>
      <c r="M29" s="89">
        <f>'PROJETO'!E10</f>
        <v/>
      </c>
      <c r="N29" s="89">
        <f>'PROJETO'!E11</f>
        <v/>
      </c>
      <c r="O29" s="89">
        <f>'PROJETO'!E12</f>
        <v/>
      </c>
      <c r="P29" s="89">
        <f>'PROJETO'!E13</f>
        <v/>
      </c>
      <c r="Q29" s="89">
        <f>'PROJETO'!E14</f>
        <v/>
      </c>
      <c r="R29" s="89">
        <f>'PROJETO'!E15</f>
        <v/>
      </c>
      <c r="S29" s="89">
        <f>'PROJETO'!E16</f>
        <v/>
      </c>
      <c r="T29" s="89">
        <f>'PROJETO'!E17</f>
        <v/>
      </c>
      <c r="U29" s="89">
        <f>'PROJETO'!E18</f>
        <v/>
      </c>
      <c r="V29" s="89">
        <f>'PROJETO'!E19</f>
        <v/>
      </c>
      <c r="W29" s="89">
        <f>'PROJETO'!E20</f>
        <v/>
      </c>
      <c r="X29" s="89">
        <f>'PROJETO'!E21</f>
        <v/>
      </c>
      <c r="Y29" s="89">
        <f>'PROJETO'!E22</f>
        <v/>
      </c>
      <c r="Z29" s="89">
        <f>'PROJETO'!E23</f>
        <v/>
      </c>
      <c r="AA29" s="89">
        <f>'PROJETO'!E24</f>
        <v/>
      </c>
      <c r="AB29" s="89">
        <f>'PROJETO'!E25</f>
        <v/>
      </c>
      <c r="AC29" s="89">
        <f>'PROJETO'!E26</f>
        <v/>
      </c>
      <c r="AD29" s="89">
        <f>'PROJETO'!E27</f>
        <v/>
      </c>
      <c r="AE29" s="89">
        <f>'PROJETO'!E28</f>
        <v/>
      </c>
      <c r="AF29" s="89">
        <f>'PROJETO'!E29</f>
        <v/>
      </c>
      <c r="AG29" s="89">
        <f>'PROJETO'!E30</f>
        <v/>
      </c>
      <c r="AH29" s="89">
        <f>'PROJETO'!E31</f>
        <v/>
      </c>
      <c r="AI29" s="89">
        <f>'PROJETO'!E32</f>
        <v/>
      </c>
      <c r="AJ29" s="89">
        <f>'PROJETO'!E33</f>
        <v/>
      </c>
      <c r="AK29" s="89">
        <f>'PROJETO'!E34</f>
        <v/>
      </c>
      <c r="AL29" s="89">
        <f>'PROJETO'!E35</f>
        <v/>
      </c>
      <c r="AM29" s="89">
        <f>'PROJETO'!E36</f>
        <v/>
      </c>
      <c r="AN29" s="89">
        <f>'PROJETO'!E37</f>
        <v/>
      </c>
      <c r="AO29" s="89">
        <f>'PROJETO'!E38</f>
        <v/>
      </c>
      <c r="AP29" s="89">
        <f>'PROJETO'!E39</f>
        <v/>
      </c>
      <c r="AQ29" s="89">
        <f>'PROJETO'!E40</f>
        <v/>
      </c>
      <c r="AR29" s="89">
        <f>'PROJETO'!E41</f>
        <v/>
      </c>
      <c r="AS29" s="89">
        <f>'PROJETO'!E42</f>
        <v/>
      </c>
      <c r="AT29" s="89">
        <f>'PROJETO'!E43</f>
        <v/>
      </c>
      <c r="AU29" s="89">
        <f>'PROJETO'!E44</f>
        <v/>
      </c>
      <c r="AV29" s="89">
        <f>'PROJETO'!E45</f>
        <v/>
      </c>
      <c r="AW29" s="89">
        <f>'PROJETO'!E46</f>
        <v/>
      </c>
      <c r="AX29" s="89">
        <f>'PROJETO'!E47</f>
        <v/>
      </c>
      <c r="AY29" s="89">
        <f>'PROJETO'!E48</f>
        <v/>
      </c>
      <c r="AZ29" s="89">
        <f>'PROJETO'!E49</f>
        <v/>
      </c>
      <c r="BA29" s="89">
        <f>'PROJETO'!E50</f>
        <v/>
      </c>
      <c r="BB29" s="89">
        <f>'PROJETO'!E51</f>
        <v/>
      </c>
      <c r="BC29" s="89">
        <f>'PROJETO'!E52</f>
        <v/>
      </c>
      <c r="BD29" s="89">
        <f>'PROJETO'!E53</f>
        <v/>
      </c>
      <c r="BE29" s="89">
        <f>'PROJETO'!E54</f>
        <v/>
      </c>
      <c r="BF29" s="89">
        <f>'PROJETO'!E55</f>
        <v/>
      </c>
      <c r="BG29" s="89">
        <f>'PROJETO'!E56</f>
        <v/>
      </c>
      <c r="BH29" s="89">
        <f>'PROJETO'!E57</f>
        <v/>
      </c>
      <c r="BI29" s="89">
        <f>'PROJETO'!E58</f>
        <v/>
      </c>
      <c r="BJ29" s="89">
        <f>'PROJETO'!E59</f>
        <v/>
      </c>
      <c r="BK29" s="89">
        <f>'PROJETO'!E60</f>
        <v/>
      </c>
      <c r="BL29" s="89">
        <f>'PROJETO'!E61</f>
        <v/>
      </c>
      <c r="BM29" s="89">
        <f>'PROJETO'!E62</f>
        <v/>
      </c>
      <c r="BN29" s="89">
        <f>'PROJETO'!E63</f>
        <v/>
      </c>
      <c r="BO29" s="89">
        <f>'PROJETO'!E64</f>
        <v/>
      </c>
      <c r="BP29" s="89">
        <f>'PROJETO'!E65</f>
        <v/>
      </c>
      <c r="BQ29" s="89">
        <f>'PROJETO'!E66</f>
        <v/>
      </c>
      <c r="BR29" s="89">
        <f>'PROJETO'!E67</f>
        <v/>
      </c>
      <c r="BS29" s="89">
        <f>'PROJETO'!E68</f>
        <v/>
      </c>
      <c r="BT29" s="89">
        <f>'PROJETO'!E69</f>
        <v/>
      </c>
      <c r="BU29" s="89">
        <f>'PROJETO'!E70</f>
        <v/>
      </c>
      <c r="BV29" s="89">
        <f>'PROJETO'!E71</f>
        <v/>
      </c>
      <c r="BW29" s="89">
        <f>'PROJETO'!E72</f>
        <v/>
      </c>
      <c r="BX29" s="89">
        <f>'PROJETO'!E73</f>
        <v/>
      </c>
      <c r="BY29" s="89">
        <f>'PROJETO'!E74</f>
        <v/>
      </c>
      <c r="BZ29" s="89">
        <f>'PROJETO'!E75</f>
        <v/>
      </c>
      <c r="CA29" s="89">
        <f>'PROJETO'!E76</f>
        <v/>
      </c>
    </row>
    <row r="30">
      <c r="A30" s="59" t="inlineStr">
        <is>
          <t>G041.002</t>
        </is>
      </c>
      <c r="B30" s="59" t="inlineStr">
        <is>
          <t>1030-1070-570</t>
        </is>
      </c>
      <c r="C30" s="59" t="inlineStr">
        <is>
          <t>REEMBOLSO MATERIAIS E SERVIÇOS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1030-1070-360</t>
        </is>
      </c>
      <c r="C31" s="59" t="inlineStr">
        <is>
          <t>REVESTIMENTO DIVERSOS - FACHADA</t>
        </is>
      </c>
      <c r="D31" s="62">
        <f>'REV. FACHADA'!$K$5</f>
        <v/>
      </c>
      <c r="E31" s="49">
        <f>SUM(H31:CA31)</f>
        <v/>
      </c>
      <c r="F31" s="49">
        <f>IF(D31="","",D31-E31)</f>
        <v/>
      </c>
      <c r="H31" s="89">
        <f>'REV. FACHADA'!E5</f>
        <v/>
      </c>
      <c r="I31" s="89">
        <f>'REV. FACHADA'!E6</f>
        <v/>
      </c>
      <c r="J31" s="89">
        <f>'REV. FACHADA'!E7</f>
        <v/>
      </c>
      <c r="K31" s="89">
        <f>'REV. FACHADA'!E8</f>
        <v/>
      </c>
      <c r="L31" s="89">
        <f>'REV. FACHADA'!E9</f>
        <v/>
      </c>
      <c r="M31" s="89">
        <f>'REV. FACHADA'!E10</f>
        <v/>
      </c>
      <c r="N31" s="89">
        <f>'REV. FACHADA'!E11</f>
        <v/>
      </c>
      <c r="O31" s="89">
        <f>'REV. FACHADA'!E12</f>
        <v/>
      </c>
      <c r="P31" s="89">
        <f>'REV. FACHADA'!E13</f>
        <v/>
      </c>
      <c r="Q31" s="89">
        <f>'REV. FACHADA'!E14</f>
        <v/>
      </c>
      <c r="R31" s="89">
        <f>'REV. FACHADA'!E15</f>
        <v/>
      </c>
      <c r="S31" s="89">
        <f>'REV. FACHADA'!E16</f>
        <v/>
      </c>
      <c r="T31" s="89">
        <f>'REV. FACHADA'!E17</f>
        <v/>
      </c>
      <c r="U31" s="89">
        <f>'REV. FACHADA'!E18</f>
        <v/>
      </c>
      <c r="V31" s="89">
        <f>'REV. FACHADA'!E19</f>
        <v/>
      </c>
      <c r="W31" s="89">
        <f>'REV. FACHADA'!E20</f>
        <v/>
      </c>
      <c r="X31" s="89">
        <f>'REV. FACHADA'!E21</f>
        <v/>
      </c>
      <c r="Y31" s="89">
        <f>'REV. FACHADA'!E22</f>
        <v/>
      </c>
      <c r="Z31" s="89">
        <f>'REV. FACHADA'!E23</f>
        <v/>
      </c>
      <c r="AA31" s="89">
        <f>'REV. FACHADA'!E24</f>
        <v/>
      </c>
      <c r="AB31" s="89">
        <f>'REV. FACHADA'!E25</f>
        <v/>
      </c>
      <c r="AC31" s="89">
        <f>'REV. FACHADA'!E26</f>
        <v/>
      </c>
      <c r="AD31" s="89">
        <f>'REV. FACHADA'!E27</f>
        <v/>
      </c>
      <c r="AE31" s="89">
        <f>'REV. FACHADA'!E28</f>
        <v/>
      </c>
      <c r="AF31" s="89">
        <f>'REV. FACHADA'!E29</f>
        <v/>
      </c>
      <c r="AG31" s="89">
        <f>'REV. FACHADA'!E30</f>
        <v/>
      </c>
      <c r="AH31" s="89">
        <f>'REV. FACHADA'!E31</f>
        <v/>
      </c>
      <c r="AI31" s="89">
        <f>'REV. FACHADA'!E32</f>
        <v/>
      </c>
      <c r="AJ31" s="89">
        <f>'REV. FACHADA'!E33</f>
        <v/>
      </c>
      <c r="AK31" s="89">
        <f>'REV. FACHADA'!E34</f>
        <v/>
      </c>
      <c r="AL31" s="89">
        <f>'REV. FACHADA'!E35</f>
        <v/>
      </c>
      <c r="AM31" s="89">
        <f>'REV. FACHADA'!E36</f>
        <v/>
      </c>
      <c r="AN31" s="89">
        <f>'REV. FACHADA'!E37</f>
        <v/>
      </c>
      <c r="AO31" s="89">
        <f>'REV. FACHADA'!E38</f>
        <v/>
      </c>
      <c r="AP31" s="89">
        <f>'REV. FACHADA'!E39</f>
        <v/>
      </c>
      <c r="AQ31" s="89">
        <f>'REV. FACHADA'!E40</f>
        <v/>
      </c>
      <c r="AR31" s="89">
        <f>'REV. FACHADA'!E41</f>
        <v/>
      </c>
      <c r="AS31" s="89">
        <f>'REV. FACHADA'!E42</f>
        <v/>
      </c>
      <c r="AT31" s="89">
        <f>'REV. FACHADA'!E43</f>
        <v/>
      </c>
      <c r="AU31" s="89">
        <f>'REV. FACHADA'!E44</f>
        <v/>
      </c>
      <c r="AV31" s="89">
        <f>'REV. FACHADA'!E45</f>
        <v/>
      </c>
      <c r="AW31" s="89">
        <f>'REV. FACHADA'!E46</f>
        <v/>
      </c>
      <c r="AX31" s="89">
        <f>'REV. FACHADA'!E47</f>
        <v/>
      </c>
      <c r="AY31" s="89">
        <f>'REV. FACHADA'!E48</f>
        <v/>
      </c>
      <c r="AZ31" s="89">
        <f>'REV. FACHADA'!E49</f>
        <v/>
      </c>
      <c r="BA31" s="89">
        <f>'REV. FACHADA'!E50</f>
        <v/>
      </c>
      <c r="BB31" s="89">
        <f>'REV. FACHADA'!E51</f>
        <v/>
      </c>
      <c r="BC31" s="89">
        <f>'REV. FACHADA'!E52</f>
        <v/>
      </c>
      <c r="BD31" s="89">
        <f>'REV. FACHADA'!E53</f>
        <v/>
      </c>
      <c r="BE31" s="89">
        <f>'REV. FACHADA'!E54</f>
        <v/>
      </c>
      <c r="BF31" s="89">
        <f>'REV. FACHADA'!E55</f>
        <v/>
      </c>
      <c r="BG31" s="89">
        <f>'REV. FACHADA'!E56</f>
        <v/>
      </c>
      <c r="BH31" s="89">
        <f>'REV. FACHADA'!E57</f>
        <v/>
      </c>
      <c r="BI31" s="89">
        <f>'REV. FACHADA'!E58</f>
        <v/>
      </c>
      <c r="BJ31" s="89">
        <f>'REV. FACHADA'!E59</f>
        <v/>
      </c>
      <c r="BK31" s="89">
        <f>'REV. FACHADA'!E60</f>
        <v/>
      </c>
      <c r="BL31" s="89">
        <f>'REV. FACHADA'!E61</f>
        <v/>
      </c>
      <c r="BM31" s="89">
        <f>'REV. FACHADA'!E62</f>
        <v/>
      </c>
      <c r="BN31" s="89">
        <f>'REV. FACHADA'!E63</f>
        <v/>
      </c>
      <c r="BO31" s="89">
        <f>'REV. FACHADA'!E64</f>
        <v/>
      </c>
      <c r="BP31" s="89">
        <f>'REV. FACHADA'!E65</f>
        <v/>
      </c>
      <c r="BQ31" s="89">
        <f>'REV. FACHADA'!E66</f>
        <v/>
      </c>
      <c r="BR31" s="89">
        <f>'REV. FACHADA'!E67</f>
        <v/>
      </c>
      <c r="BS31" s="89">
        <f>'REV. FACHADA'!E68</f>
        <v/>
      </c>
      <c r="BT31" s="89">
        <f>'REV. FACHADA'!E69</f>
        <v/>
      </c>
      <c r="BU31" s="89">
        <f>'REV. FACHADA'!E70</f>
        <v/>
      </c>
      <c r="BV31" s="89">
        <f>'REV. FACHADA'!E71</f>
        <v/>
      </c>
      <c r="BW31" s="89">
        <f>'REV. FACHADA'!E72</f>
        <v/>
      </c>
      <c r="BX31" s="89">
        <f>'REV. FACHADA'!E73</f>
        <v/>
      </c>
      <c r="BY31" s="89">
        <f>'REV. FACHADA'!E74</f>
        <v/>
      </c>
      <c r="BZ31" s="89">
        <f>'REV. FACHADA'!E75</f>
        <v/>
      </c>
      <c r="CA31" s="89">
        <f>'REV. FACHADA'!E76</f>
        <v/>
      </c>
    </row>
    <row r="32">
      <c r="A32" s="59" t="inlineStr">
        <is>
          <t>G041.002</t>
        </is>
      </c>
      <c r="B32" s="59" t="inlineStr">
        <is>
          <t>1030-1070-490</t>
        </is>
      </c>
      <c r="C32" s="59" t="inlineStr">
        <is>
          <t>REVESTIMENTOS DE ACABAMENTO</t>
        </is>
      </c>
      <c r="D32" s="62">
        <f>'REV. ACAB'!$K$5</f>
        <v/>
      </c>
      <c r="E32" s="49">
        <f>SUM(H32:CA32)</f>
        <v/>
      </c>
      <c r="F32" s="49">
        <f>IF(D32="","",D32-E32)</f>
        <v/>
      </c>
      <c r="H32" s="89">
        <f>'REV. ACAB'!E5</f>
        <v/>
      </c>
      <c r="I32" s="89">
        <f>'REV. ACAB'!E6</f>
        <v/>
      </c>
      <c r="J32" s="89">
        <f>'REV. ACAB'!E7</f>
        <v/>
      </c>
      <c r="K32" s="89">
        <f>'REV. ACAB'!E8</f>
        <v/>
      </c>
      <c r="L32" s="89">
        <f>'REV. ACAB'!E9</f>
        <v/>
      </c>
      <c r="M32" s="89">
        <f>'REV. ACAB'!E10</f>
        <v/>
      </c>
      <c r="N32" s="89">
        <f>'REV. ACAB'!E11</f>
        <v/>
      </c>
      <c r="O32" s="89">
        <f>'REV. ACAB'!E12</f>
        <v/>
      </c>
      <c r="P32" s="89">
        <f>'REV. ACAB'!E13</f>
        <v/>
      </c>
      <c r="Q32" s="89">
        <f>'REV. ACAB'!E14</f>
        <v/>
      </c>
      <c r="R32" s="89">
        <f>'REV. ACAB'!E15</f>
        <v/>
      </c>
      <c r="S32" s="89">
        <f>'REV. ACAB'!E16</f>
        <v/>
      </c>
      <c r="T32" s="89">
        <f>'REV. ACAB'!E17</f>
        <v/>
      </c>
      <c r="U32" s="89">
        <f>'REV. ACAB'!E18</f>
        <v/>
      </c>
      <c r="V32" s="89">
        <f>'REV. ACAB'!E19</f>
        <v/>
      </c>
      <c r="W32" s="89">
        <f>'REV. ACAB'!E20</f>
        <v/>
      </c>
      <c r="X32" s="89">
        <f>'REV. ACAB'!E21</f>
        <v/>
      </c>
      <c r="Y32" s="89">
        <f>'REV. ACAB'!E22</f>
        <v/>
      </c>
      <c r="Z32" s="89">
        <f>'REV. ACAB'!E23</f>
        <v/>
      </c>
      <c r="AA32" s="89">
        <f>'REV. ACAB'!E24</f>
        <v/>
      </c>
      <c r="AB32" s="89">
        <f>'REV. ACAB'!E25</f>
        <v/>
      </c>
      <c r="AC32" s="89">
        <f>'REV. ACAB'!E26</f>
        <v/>
      </c>
      <c r="AD32" s="89">
        <f>'REV. ACAB'!E27</f>
        <v/>
      </c>
      <c r="AE32" s="89">
        <f>'REV. ACAB'!E28</f>
        <v/>
      </c>
      <c r="AF32" s="89">
        <f>'REV. ACAB'!E29</f>
        <v/>
      </c>
      <c r="AG32" s="89">
        <f>'REV. ACAB'!E30</f>
        <v/>
      </c>
      <c r="AH32" s="89">
        <f>'REV. ACAB'!E31</f>
        <v/>
      </c>
      <c r="AI32" s="89">
        <f>'REV. ACAB'!E32</f>
        <v/>
      </c>
      <c r="AJ32" s="89">
        <f>'REV. ACAB'!E33</f>
        <v/>
      </c>
      <c r="AK32" s="89">
        <f>'REV. ACAB'!E34</f>
        <v/>
      </c>
      <c r="AL32" s="89">
        <f>'REV. ACAB'!E35</f>
        <v/>
      </c>
      <c r="AM32" s="89">
        <f>'REV. ACAB'!E36</f>
        <v/>
      </c>
      <c r="AN32" s="89">
        <f>'REV. ACAB'!E37</f>
        <v/>
      </c>
      <c r="AO32" s="89">
        <f>'REV. ACAB'!E38</f>
        <v/>
      </c>
      <c r="AP32" s="89">
        <f>'REV. ACAB'!E39</f>
        <v/>
      </c>
      <c r="AQ32" s="89">
        <f>'REV. ACAB'!E40</f>
        <v/>
      </c>
      <c r="AR32" s="89">
        <f>'REV. ACAB'!E41</f>
        <v/>
      </c>
      <c r="AS32" s="89">
        <f>'REV. ACAB'!E42</f>
        <v/>
      </c>
      <c r="AT32" s="89">
        <f>'REV. ACAB'!E43</f>
        <v/>
      </c>
      <c r="AU32" s="89">
        <f>'REV. ACAB'!E44</f>
        <v/>
      </c>
      <c r="AV32" s="89">
        <f>'REV. ACAB'!E45</f>
        <v/>
      </c>
      <c r="AW32" s="89">
        <f>'REV. ACAB'!E46</f>
        <v/>
      </c>
      <c r="AX32" s="89">
        <f>'REV. ACAB'!E47</f>
        <v/>
      </c>
      <c r="AY32" s="89">
        <f>'REV. ACAB'!E48</f>
        <v/>
      </c>
      <c r="AZ32" s="89">
        <f>'REV. ACAB'!E49</f>
        <v/>
      </c>
      <c r="BA32" s="89">
        <f>'REV. ACAB'!E50</f>
        <v/>
      </c>
      <c r="BB32" s="89">
        <f>'REV. ACAB'!E51</f>
        <v/>
      </c>
      <c r="BC32" s="89">
        <f>'REV. ACAB'!E52</f>
        <v/>
      </c>
      <c r="BD32" s="89">
        <f>'REV. ACAB'!E53</f>
        <v/>
      </c>
      <c r="BE32" s="89">
        <f>'REV. ACAB'!E54</f>
        <v/>
      </c>
      <c r="BF32" s="89">
        <f>'REV. ACAB'!E55</f>
        <v/>
      </c>
      <c r="BG32" s="89">
        <f>'REV. ACAB'!E56</f>
        <v/>
      </c>
      <c r="BH32" s="89">
        <f>'REV. ACAB'!E57</f>
        <v/>
      </c>
      <c r="BI32" s="89">
        <f>'REV. ACAB'!E58</f>
        <v/>
      </c>
      <c r="BJ32" s="89">
        <f>'REV. ACAB'!E59</f>
        <v/>
      </c>
      <c r="BK32" s="89">
        <f>'REV. ACAB'!E60</f>
        <v/>
      </c>
      <c r="BL32" s="89">
        <f>'REV. ACAB'!E61</f>
        <v/>
      </c>
      <c r="BM32" s="89">
        <f>'REV. ACAB'!E62</f>
        <v/>
      </c>
      <c r="BN32" s="89">
        <f>'REV. ACAB'!E63</f>
        <v/>
      </c>
      <c r="BO32" s="89">
        <f>'REV. ACAB'!E64</f>
        <v/>
      </c>
      <c r="BP32" s="89">
        <f>'REV. ACAB'!E65</f>
        <v/>
      </c>
      <c r="BQ32" s="89">
        <f>'REV. ACAB'!E66</f>
        <v/>
      </c>
      <c r="BR32" s="89">
        <f>'REV. ACAB'!E67</f>
        <v/>
      </c>
      <c r="BS32" s="89">
        <f>'REV. ACAB'!E68</f>
        <v/>
      </c>
      <c r="BT32" s="89">
        <f>'REV. ACAB'!E69</f>
        <v/>
      </c>
      <c r="BU32" s="89">
        <f>'REV. ACAB'!E70</f>
        <v/>
      </c>
      <c r="BV32" s="89">
        <f>'REV. ACAB'!E71</f>
        <v/>
      </c>
      <c r="BW32" s="89">
        <f>'REV. ACAB'!E72</f>
        <v/>
      </c>
      <c r="BX32" s="89">
        <f>'REV. ACAB'!E73</f>
        <v/>
      </c>
      <c r="BY32" s="89">
        <f>'REV. ACAB'!E74</f>
        <v/>
      </c>
      <c r="BZ32" s="89">
        <f>'REV. ACAB'!E75</f>
        <v/>
      </c>
      <c r="CA32" s="89">
        <f>'REV. ACAB'!E76</f>
        <v/>
      </c>
    </row>
    <row r="33">
      <c r="A33" s="59" t="inlineStr">
        <is>
          <t>G041.002</t>
        </is>
      </c>
      <c r="B33" s="59" t="inlineStr">
        <is>
          <t>1030-1070-320</t>
        </is>
      </c>
      <c r="C33" s="59" t="inlineStr">
        <is>
          <t>REVESTIMENTOS DE MASSA EM PISOS</t>
        </is>
      </c>
      <c r="D33" s="62">
        <f>'REV. PISOS'!$K$5</f>
        <v/>
      </c>
      <c r="E33" s="49">
        <f>SUM(H33:CA33)</f>
        <v/>
      </c>
      <c r="F33" s="49">
        <f>IF(D33="","",D33-E33)</f>
        <v/>
      </c>
      <c r="H33" s="89">
        <f>'REV. PISOS'!E5</f>
        <v/>
      </c>
      <c r="I33" s="89">
        <f>'REV. PISOS'!E6</f>
        <v/>
      </c>
      <c r="J33" s="89">
        <f>'REV. PISOS'!E7</f>
        <v/>
      </c>
      <c r="K33" s="89">
        <f>'REV. PISOS'!E8</f>
        <v/>
      </c>
      <c r="L33" s="89">
        <f>'REV. PISOS'!E9</f>
        <v/>
      </c>
      <c r="M33" s="89">
        <f>'REV. PISOS'!E10</f>
        <v/>
      </c>
      <c r="N33" s="89">
        <f>'REV. PISOS'!E11</f>
        <v/>
      </c>
      <c r="O33" s="89">
        <f>'REV. PISOS'!E12</f>
        <v/>
      </c>
      <c r="P33" s="89">
        <f>'REV. PISOS'!E13</f>
        <v/>
      </c>
      <c r="Q33" s="89">
        <f>'REV. PISOS'!E14</f>
        <v/>
      </c>
      <c r="R33" s="89">
        <f>'REV. PISOS'!E15</f>
        <v/>
      </c>
      <c r="S33" s="89">
        <f>'REV. PISOS'!E16</f>
        <v/>
      </c>
      <c r="T33" s="89">
        <f>'REV. PISOS'!E17</f>
        <v/>
      </c>
      <c r="U33" s="89">
        <f>'REV. PISOS'!E18</f>
        <v/>
      </c>
      <c r="V33" s="89">
        <f>'REV. PISOS'!E19</f>
        <v/>
      </c>
      <c r="W33" s="89">
        <f>'REV. PISOS'!E20</f>
        <v/>
      </c>
      <c r="X33" s="89">
        <f>'REV. PISOS'!E21</f>
        <v/>
      </c>
      <c r="Y33" s="89">
        <f>'REV. PISOS'!E22</f>
        <v/>
      </c>
      <c r="Z33" s="89">
        <f>'REV. PISOS'!E23</f>
        <v/>
      </c>
      <c r="AA33" s="89">
        <f>'REV. PISOS'!E24</f>
        <v/>
      </c>
      <c r="AB33" s="89">
        <f>'REV. PISOS'!E25</f>
        <v/>
      </c>
      <c r="AC33" s="89">
        <f>'REV. PISOS'!E26</f>
        <v/>
      </c>
      <c r="AD33" s="89">
        <f>'REV. PISOS'!E27</f>
        <v/>
      </c>
      <c r="AE33" s="89">
        <f>'REV. PISOS'!E28</f>
        <v/>
      </c>
      <c r="AF33" s="89">
        <f>'REV. PISOS'!E29</f>
        <v/>
      </c>
      <c r="AG33" s="89">
        <f>'REV. PISOS'!E30</f>
        <v/>
      </c>
      <c r="AH33" s="89">
        <f>'REV. PISOS'!E31</f>
        <v/>
      </c>
      <c r="AI33" s="89">
        <f>'REV. PISOS'!E32</f>
        <v/>
      </c>
      <c r="AJ33" s="89">
        <f>'REV. PISOS'!E33</f>
        <v/>
      </c>
      <c r="AK33" s="89">
        <f>'REV. PISOS'!E34</f>
        <v/>
      </c>
      <c r="AL33" s="89">
        <f>'REV. PISOS'!E35</f>
        <v/>
      </c>
      <c r="AM33" s="89">
        <f>'REV. PISOS'!E36</f>
        <v/>
      </c>
      <c r="AN33" s="89">
        <f>'REV. PISOS'!E37</f>
        <v/>
      </c>
      <c r="AO33" s="89">
        <f>'REV. PISOS'!E38</f>
        <v/>
      </c>
      <c r="AP33" s="89">
        <f>'REV. PISOS'!E39</f>
        <v/>
      </c>
      <c r="AQ33" s="89">
        <f>'REV. PISOS'!E40</f>
        <v/>
      </c>
      <c r="AR33" s="89">
        <f>'REV. PISOS'!E41</f>
        <v/>
      </c>
      <c r="AS33" s="89">
        <f>'REV. PISOS'!E42</f>
        <v/>
      </c>
      <c r="AT33" s="89">
        <f>'REV. PISOS'!E43</f>
        <v/>
      </c>
      <c r="AU33" s="89">
        <f>'REV. PISOS'!E44</f>
        <v/>
      </c>
      <c r="AV33" s="89">
        <f>'REV. PISOS'!E45</f>
        <v/>
      </c>
      <c r="AW33" s="89">
        <f>'REV. PISOS'!E46</f>
        <v/>
      </c>
      <c r="AX33" s="89">
        <f>'REV. PISOS'!E47</f>
        <v/>
      </c>
      <c r="AY33" s="89">
        <f>'REV. PISOS'!E48</f>
        <v/>
      </c>
      <c r="AZ33" s="89">
        <f>'REV. PISOS'!E49</f>
        <v/>
      </c>
      <c r="BA33" s="89">
        <f>'REV. PISOS'!E50</f>
        <v/>
      </c>
      <c r="BB33" s="89">
        <f>'REV. PISOS'!E51</f>
        <v/>
      </c>
      <c r="BC33" s="89">
        <f>'REV. PISOS'!E52</f>
        <v/>
      </c>
      <c r="BD33" s="89">
        <f>'REV. PISOS'!E53</f>
        <v/>
      </c>
      <c r="BE33" s="89">
        <f>'REV. PISOS'!E54</f>
        <v/>
      </c>
      <c r="BF33" s="89">
        <f>'REV. PISOS'!E55</f>
        <v/>
      </c>
      <c r="BG33" s="89">
        <f>'REV. PISOS'!E56</f>
        <v/>
      </c>
      <c r="BH33" s="89">
        <f>'REV. PISOS'!E57</f>
        <v/>
      </c>
      <c r="BI33" s="89">
        <f>'REV. PISOS'!E58</f>
        <v/>
      </c>
      <c r="BJ33" s="89">
        <f>'REV. PISOS'!E59</f>
        <v/>
      </c>
      <c r="BK33" s="89">
        <f>'REV. PISOS'!E60</f>
        <v/>
      </c>
      <c r="BL33" s="89">
        <f>'REV. PISOS'!E61</f>
        <v/>
      </c>
      <c r="BM33" s="89">
        <f>'REV. PISOS'!E62</f>
        <v/>
      </c>
      <c r="BN33" s="89">
        <f>'REV. PISOS'!E63</f>
        <v/>
      </c>
      <c r="BO33" s="89">
        <f>'REV. PISOS'!E64</f>
        <v/>
      </c>
      <c r="BP33" s="89">
        <f>'REV. PISOS'!E65</f>
        <v/>
      </c>
      <c r="BQ33" s="89">
        <f>'REV. PISOS'!E66</f>
        <v/>
      </c>
      <c r="BR33" s="89">
        <f>'REV. PISOS'!E67</f>
        <v/>
      </c>
      <c r="BS33" s="89">
        <f>'REV. PISOS'!E68</f>
        <v/>
      </c>
      <c r="BT33" s="89">
        <f>'REV. PISOS'!E69</f>
        <v/>
      </c>
      <c r="BU33" s="89">
        <f>'REV. PISOS'!E70</f>
        <v/>
      </c>
      <c r="BV33" s="89">
        <f>'REV. PISOS'!E71</f>
        <v/>
      </c>
      <c r="BW33" s="89">
        <f>'REV. PISOS'!E72</f>
        <v/>
      </c>
      <c r="BX33" s="89">
        <f>'REV. PISOS'!E73</f>
        <v/>
      </c>
      <c r="BY33" s="89">
        <f>'REV. PISOS'!E74</f>
        <v/>
      </c>
      <c r="BZ33" s="89">
        <f>'REV. PISOS'!E75</f>
        <v/>
      </c>
      <c r="CA33" s="89">
        <f>'REV. PISOS'!E76</f>
        <v/>
      </c>
    </row>
    <row r="34">
      <c r="A34" s="59" t="inlineStr">
        <is>
          <t>G041.002</t>
        </is>
      </c>
      <c r="B34" s="59" t="inlineStr">
        <is>
          <t>1030-1070-300</t>
        </is>
      </c>
      <c r="C34" s="59" t="inlineStr">
        <is>
          <t>REVESTIMENTOS DE MASSA EM PAREDES</t>
        </is>
      </c>
      <c r="D34" s="62">
        <f>'REV. PAREDE'!$K$5</f>
        <v/>
      </c>
      <c r="E34" s="49">
        <f>SUM(H34:CA34)</f>
        <v/>
      </c>
      <c r="F34" s="49">
        <f>IF(D34="","",D34-E34)</f>
        <v/>
      </c>
      <c r="H34" s="89">
        <f>'REV. PAREDE'!E5</f>
        <v/>
      </c>
      <c r="I34" s="89">
        <f>'REV. PAREDE'!E6</f>
        <v/>
      </c>
      <c r="J34" s="89">
        <f>'REV. PAREDE'!E7</f>
        <v/>
      </c>
      <c r="K34" s="89">
        <f>'REV. PAREDE'!E8</f>
        <v/>
      </c>
      <c r="L34" s="89">
        <f>'REV. PAREDE'!E9</f>
        <v/>
      </c>
      <c r="M34" s="89">
        <f>'REV. PAREDE'!E10</f>
        <v/>
      </c>
      <c r="N34" s="89">
        <f>'REV. PAREDE'!E11</f>
        <v/>
      </c>
      <c r="O34" s="89">
        <f>'REV. PAREDE'!E12</f>
        <v/>
      </c>
      <c r="P34" s="89">
        <f>'REV. PAREDE'!E13</f>
        <v/>
      </c>
      <c r="Q34" s="89">
        <f>'REV. PAREDE'!E14</f>
        <v/>
      </c>
      <c r="R34" s="89">
        <f>'REV. PAREDE'!E15</f>
        <v/>
      </c>
      <c r="S34" s="89">
        <f>'REV. PAREDE'!E16</f>
        <v/>
      </c>
      <c r="T34" s="89">
        <f>'REV. PAREDE'!E17</f>
        <v/>
      </c>
      <c r="U34" s="89">
        <f>'REV. PAREDE'!E18</f>
        <v/>
      </c>
      <c r="V34" s="89">
        <f>'REV. PAREDE'!E19</f>
        <v/>
      </c>
      <c r="W34" s="89">
        <f>'REV. PAREDE'!E20</f>
        <v/>
      </c>
      <c r="X34" s="89">
        <f>'REV. PAREDE'!E21</f>
        <v/>
      </c>
      <c r="Y34" s="89">
        <f>'REV. PAREDE'!E22</f>
        <v/>
      </c>
      <c r="Z34" s="89">
        <f>'REV. PAREDE'!E23</f>
        <v/>
      </c>
      <c r="AA34" s="89">
        <f>'REV. PAREDE'!E24</f>
        <v/>
      </c>
      <c r="AB34" s="89">
        <f>'REV. PAREDE'!E25</f>
        <v/>
      </c>
      <c r="AC34" s="89">
        <f>'REV. PAREDE'!E26</f>
        <v/>
      </c>
      <c r="AD34" s="89">
        <f>'REV. PAREDE'!E27</f>
        <v/>
      </c>
      <c r="AE34" s="89">
        <f>'REV. PAREDE'!E28</f>
        <v/>
      </c>
      <c r="AF34" s="89">
        <f>'REV. PAREDE'!E29</f>
        <v/>
      </c>
      <c r="AG34" s="89">
        <f>'REV. PAREDE'!E30</f>
        <v/>
      </c>
      <c r="AH34" s="89">
        <f>'REV. PAREDE'!E31</f>
        <v/>
      </c>
      <c r="AI34" s="89">
        <f>'REV. PAREDE'!E32</f>
        <v/>
      </c>
      <c r="AJ34" s="89">
        <f>'REV. PAREDE'!E33</f>
        <v/>
      </c>
      <c r="AK34" s="89">
        <f>'REV. PAREDE'!E34</f>
        <v/>
      </c>
      <c r="AL34" s="89">
        <f>'REV. PAREDE'!E35</f>
        <v/>
      </c>
      <c r="AM34" s="89">
        <f>'REV. PAREDE'!E36</f>
        <v/>
      </c>
      <c r="AN34" s="89">
        <f>'REV. PAREDE'!E37</f>
        <v/>
      </c>
      <c r="AO34" s="89">
        <f>'REV. PAREDE'!E38</f>
        <v/>
      </c>
      <c r="AP34" s="89">
        <f>'REV. PAREDE'!E39</f>
        <v/>
      </c>
      <c r="AQ34" s="89">
        <f>'REV. PAREDE'!E40</f>
        <v/>
      </c>
      <c r="AR34" s="89">
        <f>'REV. PAREDE'!E41</f>
        <v/>
      </c>
      <c r="AS34" s="89">
        <f>'REV. PAREDE'!E42</f>
        <v/>
      </c>
      <c r="AT34" s="89">
        <f>'REV. PAREDE'!E43</f>
        <v/>
      </c>
      <c r="AU34" s="89">
        <f>'REV. PAREDE'!E44</f>
        <v/>
      </c>
      <c r="AV34" s="89">
        <f>'REV. PAREDE'!E45</f>
        <v/>
      </c>
      <c r="AW34" s="89">
        <f>'REV. PAREDE'!E46</f>
        <v/>
      </c>
      <c r="AX34" s="89">
        <f>'REV. PAREDE'!E47</f>
        <v/>
      </c>
      <c r="AY34" s="89">
        <f>'REV. PAREDE'!E48</f>
        <v/>
      </c>
      <c r="AZ34" s="89">
        <f>'REV. PAREDE'!E49</f>
        <v/>
      </c>
      <c r="BA34" s="89">
        <f>'REV. PAREDE'!E50</f>
        <v/>
      </c>
      <c r="BB34" s="89">
        <f>'REV. PAREDE'!E51</f>
        <v/>
      </c>
      <c r="BC34" s="89">
        <f>'REV. PAREDE'!E52</f>
        <v/>
      </c>
      <c r="BD34" s="89">
        <f>'REV. PAREDE'!E53</f>
        <v/>
      </c>
      <c r="BE34" s="89">
        <f>'REV. PAREDE'!E54</f>
        <v/>
      </c>
      <c r="BF34" s="89">
        <f>'REV. PAREDE'!E55</f>
        <v/>
      </c>
      <c r="BG34" s="89">
        <f>'REV. PAREDE'!E56</f>
        <v/>
      </c>
      <c r="BH34" s="89">
        <f>'REV. PAREDE'!E57</f>
        <v/>
      </c>
      <c r="BI34" s="89">
        <f>'REV. PAREDE'!E58</f>
        <v/>
      </c>
      <c r="BJ34" s="89">
        <f>'REV. PAREDE'!E59</f>
        <v/>
      </c>
      <c r="BK34" s="89">
        <f>'REV. PAREDE'!E60</f>
        <v/>
      </c>
      <c r="BL34" s="89">
        <f>'REV. PAREDE'!E61</f>
        <v/>
      </c>
      <c r="BM34" s="89">
        <f>'REV. PAREDE'!E62</f>
        <v/>
      </c>
      <c r="BN34" s="89">
        <f>'REV. PAREDE'!E63</f>
        <v/>
      </c>
      <c r="BO34" s="89">
        <f>'REV. PAREDE'!E64</f>
        <v/>
      </c>
      <c r="BP34" s="89">
        <f>'REV. PAREDE'!E65</f>
        <v/>
      </c>
      <c r="BQ34" s="89">
        <f>'REV. PAREDE'!E66</f>
        <v/>
      </c>
      <c r="BR34" s="89">
        <f>'REV. PAREDE'!E67</f>
        <v/>
      </c>
      <c r="BS34" s="89">
        <f>'REV. PAREDE'!E68</f>
        <v/>
      </c>
      <c r="BT34" s="89">
        <f>'REV. PAREDE'!E69</f>
        <v/>
      </c>
      <c r="BU34" s="89">
        <f>'REV. PAREDE'!E70</f>
        <v/>
      </c>
      <c r="BV34" s="89">
        <f>'REV. PAREDE'!E71</f>
        <v/>
      </c>
      <c r="BW34" s="89">
        <f>'REV. PAREDE'!E72</f>
        <v/>
      </c>
      <c r="BX34" s="89">
        <f>'REV. PAREDE'!E73</f>
        <v/>
      </c>
      <c r="BY34" s="89">
        <f>'REV. PAREDE'!E74</f>
        <v/>
      </c>
      <c r="BZ34" s="89">
        <f>'REV. PAREDE'!E75</f>
        <v/>
      </c>
      <c r="CA34" s="89">
        <f>'REV. PAREDE'!E76</f>
        <v/>
      </c>
    </row>
    <row r="35">
      <c r="A35" s="59" t="inlineStr">
        <is>
          <t>G041.002</t>
        </is>
      </c>
      <c r="B35" s="59" t="inlineStr">
        <is>
          <t>1030-1070-580</t>
        </is>
      </c>
      <c r="C35" s="59" t="inlineStr">
        <is>
          <t>REVESTIMENTOS DIVERSOS-FACHADA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1030-1070-310</t>
        </is>
      </c>
      <c r="C36" s="59" t="inlineStr">
        <is>
          <t>REVESTIMENTOS DIVERSOS-PAREDE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1030-1070-330</t>
        </is>
      </c>
      <c r="C37" s="59" t="inlineStr">
        <is>
          <t>REVESTIMENTOS DIVERSOS-PISOS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1030-1070-340</t>
        </is>
      </c>
      <c r="C38" s="59" t="inlineStr">
        <is>
          <t>RODAPÉS/SOLEIRAS/PEITORIL/ADUELAS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1030-1070-220</t>
        </is>
      </c>
      <c r="C39" s="59" t="inlineStr">
        <is>
          <t>EQUIPAMENTOS DE PROTEÇÃO COLETIVA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1030-1070-110</t>
        </is>
      </c>
      <c r="C40" s="59" t="inlineStr">
        <is>
          <t>SEGUROS</t>
        </is>
      </c>
      <c r="D40" s="62">
        <f>'SEGUROS'!$K$5</f>
        <v/>
      </c>
      <c r="E40" s="49">
        <f>SUM(H40:CA40)</f>
        <v/>
      </c>
      <c r="F40" s="49">
        <f>IF(D40="","",D40-E40)</f>
        <v/>
      </c>
      <c r="H40" s="89">
        <f>'SEGUROS'!E5</f>
        <v/>
      </c>
      <c r="I40" s="89">
        <f>'SEGUROS'!E6</f>
        <v/>
      </c>
      <c r="J40" s="89">
        <f>'SEGUROS'!E7</f>
        <v/>
      </c>
      <c r="K40" s="89">
        <f>'SEGUROS'!E8</f>
        <v/>
      </c>
      <c r="L40" s="89">
        <f>'SEGUROS'!E9</f>
        <v/>
      </c>
      <c r="M40" s="89">
        <f>'SEGUROS'!E10</f>
        <v/>
      </c>
      <c r="N40" s="89">
        <f>'SEGUROS'!E11</f>
        <v/>
      </c>
      <c r="O40" s="89">
        <f>'SEGUROS'!E12</f>
        <v/>
      </c>
      <c r="P40" s="89">
        <f>'SEGUROS'!E13</f>
        <v/>
      </c>
      <c r="Q40" s="89">
        <f>'SEGUROS'!E14</f>
        <v/>
      </c>
      <c r="R40" s="89">
        <f>'SEGUROS'!E15</f>
        <v/>
      </c>
      <c r="S40" s="89">
        <f>'SEGUROS'!E16</f>
        <v/>
      </c>
      <c r="T40" s="89">
        <f>'SEGUROS'!E17</f>
        <v/>
      </c>
      <c r="U40" s="89">
        <f>'SEGUROS'!E18</f>
        <v/>
      </c>
      <c r="V40" s="89">
        <f>'SEGUROS'!E19</f>
        <v/>
      </c>
      <c r="W40" s="89">
        <f>'SEGUROS'!E20</f>
        <v/>
      </c>
      <c r="X40" s="89">
        <f>'SEGUROS'!E21</f>
        <v/>
      </c>
      <c r="Y40" s="89">
        <f>'SEGUROS'!E22</f>
        <v/>
      </c>
      <c r="Z40" s="89">
        <f>'SEGUROS'!E23</f>
        <v/>
      </c>
      <c r="AA40" s="89">
        <f>'SEGUROS'!E24</f>
        <v/>
      </c>
      <c r="AB40" s="89">
        <f>'SEGUROS'!E25</f>
        <v/>
      </c>
      <c r="AC40" s="89">
        <f>'SEGUROS'!E26</f>
        <v/>
      </c>
      <c r="AD40" s="89">
        <f>'SEGUROS'!E27</f>
        <v/>
      </c>
      <c r="AE40" s="89">
        <f>'SEGUROS'!E28</f>
        <v/>
      </c>
      <c r="AF40" s="89">
        <f>'SEGUROS'!E29</f>
        <v/>
      </c>
      <c r="AG40" s="89">
        <f>'SEGUROS'!E30</f>
        <v/>
      </c>
      <c r="AH40" s="89">
        <f>'SEGUROS'!E31</f>
        <v/>
      </c>
      <c r="AI40" s="89">
        <f>'SEGUROS'!E32</f>
        <v/>
      </c>
      <c r="AJ40" s="89">
        <f>'SEGUROS'!E33</f>
        <v/>
      </c>
      <c r="AK40" s="89">
        <f>'SEGUROS'!E34</f>
        <v/>
      </c>
      <c r="AL40" s="89">
        <f>'SEGUROS'!E35</f>
        <v/>
      </c>
      <c r="AM40" s="89">
        <f>'SEGUROS'!E36</f>
        <v/>
      </c>
      <c r="AN40" s="89">
        <f>'SEGUROS'!E37</f>
        <v/>
      </c>
      <c r="AO40" s="89">
        <f>'SEGUROS'!E38</f>
        <v/>
      </c>
      <c r="AP40" s="89">
        <f>'SEGUROS'!E39</f>
        <v/>
      </c>
      <c r="AQ40" s="89">
        <f>'SEGUROS'!E40</f>
        <v/>
      </c>
      <c r="AR40" s="89">
        <f>'SEGUROS'!E41</f>
        <v/>
      </c>
      <c r="AS40" s="89">
        <f>'SEGUROS'!E42</f>
        <v/>
      </c>
      <c r="AT40" s="89">
        <f>'SEGUROS'!E43</f>
        <v/>
      </c>
      <c r="AU40" s="89">
        <f>'SEGUROS'!E44</f>
        <v/>
      </c>
      <c r="AV40" s="89">
        <f>'SEGUROS'!E45</f>
        <v/>
      </c>
      <c r="AW40" s="89">
        <f>'SEGUROS'!E46</f>
        <v/>
      </c>
      <c r="AX40" s="89">
        <f>'SEGUROS'!E47</f>
        <v/>
      </c>
      <c r="AY40" s="89">
        <f>'SEGUROS'!E48</f>
        <v/>
      </c>
      <c r="AZ40" s="89">
        <f>'SEGUROS'!E49</f>
        <v/>
      </c>
      <c r="BA40" s="89">
        <f>'SEGUROS'!E50</f>
        <v/>
      </c>
      <c r="BB40" s="89">
        <f>'SEGUROS'!E51</f>
        <v/>
      </c>
      <c r="BC40" s="89">
        <f>'SEGUROS'!E52</f>
        <v/>
      </c>
      <c r="BD40" s="89">
        <f>'SEGUROS'!E53</f>
        <v/>
      </c>
      <c r="BE40" s="89">
        <f>'SEGUROS'!E54</f>
        <v/>
      </c>
      <c r="BF40" s="89">
        <f>'SEGUROS'!E55</f>
        <v/>
      </c>
      <c r="BG40" s="89">
        <f>'SEGUROS'!E56</f>
        <v/>
      </c>
      <c r="BH40" s="89">
        <f>'SEGUROS'!E57</f>
        <v/>
      </c>
      <c r="BI40" s="89">
        <f>'SEGUROS'!E58</f>
        <v/>
      </c>
      <c r="BJ40" s="89">
        <f>'SEGUROS'!E59</f>
        <v/>
      </c>
      <c r="BK40" s="89">
        <f>'SEGUROS'!E60</f>
        <v/>
      </c>
      <c r="BL40" s="89">
        <f>'SEGUROS'!E61</f>
        <v/>
      </c>
      <c r="BM40" s="89">
        <f>'SEGUROS'!E62</f>
        <v/>
      </c>
      <c r="BN40" s="89">
        <f>'SEGUROS'!E63</f>
        <v/>
      </c>
      <c r="BO40" s="89">
        <f>'SEGUROS'!E64</f>
        <v/>
      </c>
      <c r="BP40" s="89">
        <f>'SEGUROS'!E65</f>
        <v/>
      </c>
      <c r="BQ40" s="89">
        <f>'SEGUROS'!E66</f>
        <v/>
      </c>
      <c r="BR40" s="89">
        <f>'SEGUROS'!E67</f>
        <v/>
      </c>
      <c r="BS40" s="89">
        <f>'SEGUROS'!E68</f>
        <v/>
      </c>
      <c r="BT40" s="89">
        <f>'SEGUROS'!E69</f>
        <v/>
      </c>
      <c r="BU40" s="89">
        <f>'SEGUROS'!E70</f>
        <v/>
      </c>
      <c r="BV40" s="89">
        <f>'SEGUROS'!E71</f>
        <v/>
      </c>
      <c r="BW40" s="89">
        <f>'SEGUROS'!E72</f>
        <v/>
      </c>
      <c r="BX40" s="89">
        <f>'SEGUROS'!E73</f>
        <v/>
      </c>
      <c r="BY40" s="89">
        <f>'SEGUROS'!E74</f>
        <v/>
      </c>
      <c r="BZ40" s="89">
        <f>'SEGUROS'!E75</f>
        <v/>
      </c>
      <c r="CA40" s="89">
        <f>'SEGUROS'!E76</f>
        <v/>
      </c>
    </row>
    <row r="41">
      <c r="A41" s="59" t="inlineStr">
        <is>
          <t>G041.002</t>
        </is>
      </c>
      <c r="B41" s="59" t="inlineStr">
        <is>
          <t>1030-1070-380</t>
        </is>
      </c>
      <c r="C41" s="59" t="inlineStr">
        <is>
          <t>SERRALHERIA</t>
        </is>
      </c>
      <c r="D41" s="62">
        <f>'SERRALHERIA'!$K$5</f>
        <v/>
      </c>
      <c r="E41" s="49">
        <f>SUM(H41:CA41)</f>
        <v/>
      </c>
      <c r="F41" s="49">
        <f>IF(D41="","",D41-E41)</f>
        <v/>
      </c>
      <c r="H41" s="89">
        <f>'SERRALHERIA'!E5</f>
        <v/>
      </c>
      <c r="I41" s="89">
        <f>'SERRALHERIA'!E6</f>
        <v/>
      </c>
      <c r="J41" s="89">
        <f>'SERRALHERIA'!E7</f>
        <v/>
      </c>
      <c r="K41" s="89">
        <f>'SERRALHERIA'!E8</f>
        <v/>
      </c>
      <c r="L41" s="89">
        <f>'SERRALHERIA'!E9</f>
        <v/>
      </c>
      <c r="M41" s="89">
        <f>'SERRALHERIA'!E10</f>
        <v/>
      </c>
      <c r="N41" s="89">
        <f>'SERRALHERIA'!E11</f>
        <v/>
      </c>
      <c r="O41" s="89">
        <f>'SERRALHERIA'!E12</f>
        <v/>
      </c>
      <c r="P41" s="89">
        <f>'SERRALHERIA'!E13</f>
        <v/>
      </c>
      <c r="Q41" s="89">
        <f>'SERRALHERIA'!E14</f>
        <v/>
      </c>
      <c r="R41" s="89">
        <f>'SERRALHERIA'!E15</f>
        <v/>
      </c>
      <c r="S41" s="89">
        <f>'SERRALHERIA'!E16</f>
        <v/>
      </c>
      <c r="T41" s="89">
        <f>'SERRALHERIA'!E17</f>
        <v/>
      </c>
      <c r="U41" s="89">
        <f>'SERRALHERIA'!E18</f>
        <v/>
      </c>
      <c r="V41" s="89">
        <f>'SERRALHERIA'!E19</f>
        <v/>
      </c>
      <c r="W41" s="89">
        <f>'SERRALHERIA'!E20</f>
        <v/>
      </c>
      <c r="X41" s="89">
        <f>'SERRALHERIA'!E21</f>
        <v/>
      </c>
      <c r="Y41" s="89">
        <f>'SERRALHERIA'!E22</f>
        <v/>
      </c>
      <c r="Z41" s="89">
        <f>'SERRALHERIA'!E23</f>
        <v/>
      </c>
      <c r="AA41" s="89">
        <f>'SERRALHERIA'!E24</f>
        <v/>
      </c>
      <c r="AB41" s="89">
        <f>'SERRALHERIA'!E25</f>
        <v/>
      </c>
      <c r="AC41" s="89">
        <f>'SERRALHERIA'!E26</f>
        <v/>
      </c>
      <c r="AD41" s="89">
        <f>'SERRALHERIA'!E27</f>
        <v/>
      </c>
      <c r="AE41" s="89">
        <f>'SERRALHERIA'!E28</f>
        <v/>
      </c>
      <c r="AF41" s="89">
        <f>'SERRALHERIA'!E29</f>
        <v/>
      </c>
      <c r="AG41" s="89">
        <f>'SERRALHERIA'!E30</f>
        <v/>
      </c>
      <c r="AH41" s="89">
        <f>'SERRALHERIA'!E31</f>
        <v/>
      </c>
      <c r="AI41" s="89">
        <f>'SERRALHERIA'!E32</f>
        <v/>
      </c>
      <c r="AJ41" s="89">
        <f>'SERRALHERIA'!E33</f>
        <v/>
      </c>
      <c r="AK41" s="89">
        <f>'SERRALHERIA'!E34</f>
        <v/>
      </c>
      <c r="AL41" s="89">
        <f>'SERRALHERIA'!E35</f>
        <v/>
      </c>
      <c r="AM41" s="89">
        <f>'SERRALHERIA'!E36</f>
        <v/>
      </c>
      <c r="AN41" s="89">
        <f>'SERRALHERIA'!E37</f>
        <v/>
      </c>
      <c r="AO41" s="89">
        <f>'SERRALHERIA'!E38</f>
        <v/>
      </c>
      <c r="AP41" s="89">
        <f>'SERRALHERIA'!E39</f>
        <v/>
      </c>
      <c r="AQ41" s="89">
        <f>'SERRALHERIA'!E40</f>
        <v/>
      </c>
      <c r="AR41" s="89">
        <f>'SERRALHERIA'!E41</f>
        <v/>
      </c>
      <c r="AS41" s="89">
        <f>'SERRALHERIA'!E42</f>
        <v/>
      </c>
      <c r="AT41" s="89">
        <f>'SERRALHERIA'!E43</f>
        <v/>
      </c>
      <c r="AU41" s="89">
        <f>'SERRALHERIA'!E44</f>
        <v/>
      </c>
      <c r="AV41" s="89">
        <f>'SERRALHERIA'!E45</f>
        <v/>
      </c>
      <c r="AW41" s="89">
        <f>'SERRALHERIA'!E46</f>
        <v/>
      </c>
      <c r="AX41" s="89">
        <f>'SERRALHERIA'!E47</f>
        <v/>
      </c>
      <c r="AY41" s="89">
        <f>'SERRALHERIA'!E48</f>
        <v/>
      </c>
      <c r="AZ41" s="89">
        <f>'SERRALHERIA'!E49</f>
        <v/>
      </c>
      <c r="BA41" s="89">
        <f>'SERRALHERIA'!E50</f>
        <v/>
      </c>
      <c r="BB41" s="89">
        <f>'SERRALHERIA'!E51</f>
        <v/>
      </c>
      <c r="BC41" s="89">
        <f>'SERRALHERIA'!E52</f>
        <v/>
      </c>
      <c r="BD41" s="89">
        <f>'SERRALHERIA'!E53</f>
        <v/>
      </c>
      <c r="BE41" s="89">
        <f>'SERRALHERIA'!E54</f>
        <v/>
      </c>
      <c r="BF41" s="89">
        <f>'SERRALHERIA'!E55</f>
        <v/>
      </c>
      <c r="BG41" s="89">
        <f>'SERRALHERIA'!E56</f>
        <v/>
      </c>
      <c r="BH41" s="89">
        <f>'SERRALHERIA'!E57</f>
        <v/>
      </c>
      <c r="BI41" s="89">
        <f>'SERRALHERIA'!E58</f>
        <v/>
      </c>
      <c r="BJ41" s="89">
        <f>'SERRALHERIA'!E59</f>
        <v/>
      </c>
      <c r="BK41" s="89">
        <f>'SERRALHERIA'!E60</f>
        <v/>
      </c>
      <c r="BL41" s="89">
        <f>'SERRALHERIA'!E61</f>
        <v/>
      </c>
      <c r="BM41" s="89">
        <f>'SERRALHERIA'!E62</f>
        <v/>
      </c>
      <c r="BN41" s="89">
        <f>'SERRALHERIA'!E63</f>
        <v/>
      </c>
      <c r="BO41" s="89">
        <f>'SERRALHERIA'!E64</f>
        <v/>
      </c>
      <c r="BP41" s="89">
        <f>'SERRALHERIA'!E65</f>
        <v/>
      </c>
      <c r="BQ41" s="89">
        <f>'SERRALHERIA'!E66</f>
        <v/>
      </c>
      <c r="BR41" s="89">
        <f>'SERRALHERIA'!E67</f>
        <v/>
      </c>
      <c r="BS41" s="89">
        <f>'SERRALHERIA'!E68</f>
        <v/>
      </c>
      <c r="BT41" s="89">
        <f>'SERRALHERIA'!E69</f>
        <v/>
      </c>
      <c r="BU41" s="89">
        <f>'SERRALHERIA'!E70</f>
        <v/>
      </c>
      <c r="BV41" s="89">
        <f>'SERRALHERIA'!E71</f>
        <v/>
      </c>
      <c r="BW41" s="89">
        <f>'SERRALHERIA'!E72</f>
        <v/>
      </c>
      <c r="BX41" s="89">
        <f>'SERRALHERIA'!E73</f>
        <v/>
      </c>
      <c r="BY41" s="89">
        <f>'SERRALHERIA'!E74</f>
        <v/>
      </c>
      <c r="BZ41" s="89">
        <f>'SERRALHERIA'!E75</f>
        <v/>
      </c>
      <c r="CA41" s="89">
        <f>'SERRALHERIA'!E76</f>
        <v/>
      </c>
    </row>
    <row r="42">
      <c r="A42" s="59" t="inlineStr">
        <is>
          <t>G041.002</t>
        </is>
      </c>
      <c r="B42" s="59" t="inlineStr">
        <is>
          <t>1030-1070-150</t>
        </is>
      </c>
      <c r="C42" s="59" t="inlineStr">
        <is>
          <t>LIGAÇÕES PROVISÓRIAS AGUA, ENERGIA,TELEFONIA, ESGOTO</t>
        </is>
      </c>
      <c r="D42" s="62">
        <f>'LIG. PROVISÓRIAS'!$K$5</f>
        <v/>
      </c>
      <c r="E42" s="49">
        <f>SUM(H42:CA42)</f>
        <v/>
      </c>
      <c r="F42" s="49">
        <f>IF(D42="","",D42-E42)</f>
        <v/>
      </c>
      <c r="H42" s="89">
        <f>'LIG. PROVISÓRIAS'!E5</f>
        <v/>
      </c>
      <c r="I42" s="89">
        <f>'LIG. PROVISÓRIAS'!E6</f>
        <v/>
      </c>
      <c r="J42" s="89">
        <f>'LIG. PROVISÓRIAS'!E7</f>
        <v/>
      </c>
      <c r="K42" s="89">
        <f>'LIG. PROVISÓRIAS'!E8</f>
        <v/>
      </c>
      <c r="L42" s="89">
        <f>'LIG. PROVISÓRIAS'!E9</f>
        <v/>
      </c>
      <c r="M42" s="89">
        <f>'LIG. PROVISÓRIAS'!E10</f>
        <v/>
      </c>
      <c r="N42" s="89">
        <f>'LIG. PROVISÓRIAS'!E11</f>
        <v/>
      </c>
      <c r="O42" s="89">
        <f>'LIG. PROVISÓRIAS'!E12</f>
        <v/>
      </c>
      <c r="P42" s="89">
        <f>'LIG. PROVISÓRIAS'!E13</f>
        <v/>
      </c>
      <c r="Q42" s="89">
        <f>'LIG. PROVISÓRIAS'!E14</f>
        <v/>
      </c>
      <c r="R42" s="89">
        <f>'LIG. PROVISÓRIAS'!E15</f>
        <v/>
      </c>
      <c r="S42" s="89">
        <f>'LIG. PROVISÓRIAS'!E16</f>
        <v/>
      </c>
      <c r="T42" s="89">
        <f>'LIG. PROVISÓRIAS'!E17</f>
        <v/>
      </c>
      <c r="U42" s="89">
        <f>'LIG. PROVISÓRIAS'!E18</f>
        <v/>
      </c>
      <c r="V42" s="89">
        <f>'LIG. PROVISÓRIAS'!E19</f>
        <v/>
      </c>
      <c r="W42" s="89">
        <f>'LIG. PROVISÓRIAS'!E20</f>
        <v/>
      </c>
      <c r="X42" s="89">
        <f>'LIG. PROVISÓRIAS'!E21</f>
        <v/>
      </c>
      <c r="Y42" s="89">
        <f>'LIG. PROVISÓRIAS'!E22</f>
        <v/>
      </c>
      <c r="Z42" s="89">
        <f>'LIG. PROVISÓRIAS'!E23</f>
        <v/>
      </c>
      <c r="AA42" s="89">
        <f>'LIG. PROVISÓRIAS'!E24</f>
        <v/>
      </c>
      <c r="AB42" s="89">
        <f>'LIG. PROVISÓRIAS'!E25</f>
        <v/>
      </c>
      <c r="AC42" s="89">
        <f>'LIG. PROVISÓRIAS'!E26</f>
        <v/>
      </c>
      <c r="AD42" s="89">
        <f>'LIG. PROVISÓRIAS'!E27</f>
        <v/>
      </c>
      <c r="AE42" s="89">
        <f>'LIG. PROVISÓRIAS'!E28</f>
        <v/>
      </c>
      <c r="AF42" s="89">
        <f>'LIG. PROVISÓRIAS'!E29</f>
        <v/>
      </c>
      <c r="AG42" s="89">
        <f>'LIG. PROVISÓRIAS'!E30</f>
        <v/>
      </c>
      <c r="AH42" s="89">
        <f>'LIG. PROVISÓRIAS'!E31</f>
        <v/>
      </c>
      <c r="AI42" s="89">
        <f>'LIG. PROVISÓRIAS'!E32</f>
        <v/>
      </c>
      <c r="AJ42" s="89">
        <f>'LIG. PROVISÓRIAS'!E33</f>
        <v/>
      </c>
      <c r="AK42" s="89">
        <f>'LIG. PROVISÓRIAS'!E34</f>
        <v/>
      </c>
      <c r="AL42" s="89">
        <f>'LIG. PROVISÓRIAS'!E35</f>
        <v/>
      </c>
      <c r="AM42" s="89">
        <f>'LIG. PROVISÓRIAS'!E36</f>
        <v/>
      </c>
      <c r="AN42" s="89">
        <f>'LIG. PROVISÓRIAS'!E37</f>
        <v/>
      </c>
      <c r="AO42" s="89">
        <f>'LIG. PROVISÓRIAS'!E38</f>
        <v/>
      </c>
      <c r="AP42" s="89">
        <f>'LIG. PROVISÓRIAS'!E39</f>
        <v/>
      </c>
      <c r="AQ42" s="89">
        <f>'LIG. PROVISÓRIAS'!E40</f>
        <v/>
      </c>
      <c r="AR42" s="89">
        <f>'LIG. PROVISÓRIAS'!E41</f>
        <v/>
      </c>
      <c r="AS42" s="89">
        <f>'LIG. PROVISÓRIAS'!E42</f>
        <v/>
      </c>
      <c r="AT42" s="89">
        <f>'LIG. PROVISÓRIAS'!E43</f>
        <v/>
      </c>
      <c r="AU42" s="89">
        <f>'LIG. PROVISÓRIAS'!E44</f>
        <v/>
      </c>
      <c r="AV42" s="89">
        <f>'LIG. PROVISÓRIAS'!E45</f>
        <v/>
      </c>
      <c r="AW42" s="89">
        <f>'LIG. PROVISÓRIAS'!E46</f>
        <v/>
      </c>
      <c r="AX42" s="89">
        <f>'LIG. PROVISÓRIAS'!E47</f>
        <v/>
      </c>
      <c r="AY42" s="89">
        <f>'LIG. PROVISÓRIAS'!E48</f>
        <v/>
      </c>
      <c r="AZ42" s="89">
        <f>'LIG. PROVISÓRIAS'!E49</f>
        <v/>
      </c>
      <c r="BA42" s="89">
        <f>'LIG. PROVISÓRIAS'!E50</f>
        <v/>
      </c>
      <c r="BB42" s="89">
        <f>'LIG. PROVISÓRIAS'!E51</f>
        <v/>
      </c>
      <c r="BC42" s="89">
        <f>'LIG. PROVISÓRIAS'!E52</f>
        <v/>
      </c>
      <c r="BD42" s="89">
        <f>'LIG. PROVISÓRIAS'!E53</f>
        <v/>
      </c>
      <c r="BE42" s="89">
        <f>'LIG. PROVISÓRIAS'!E54</f>
        <v/>
      </c>
      <c r="BF42" s="89">
        <f>'LIG. PROVISÓRIAS'!E55</f>
        <v/>
      </c>
      <c r="BG42" s="89">
        <f>'LIG. PROVISÓRIAS'!E56</f>
        <v/>
      </c>
      <c r="BH42" s="89">
        <f>'LIG. PROVISÓRIAS'!E57</f>
        <v/>
      </c>
      <c r="BI42" s="89">
        <f>'LIG. PROVISÓRIAS'!E58</f>
        <v/>
      </c>
      <c r="BJ42" s="89">
        <f>'LIG. PROVISÓRIAS'!E59</f>
        <v/>
      </c>
      <c r="BK42" s="89">
        <f>'LIG. PROVISÓRIAS'!E60</f>
        <v/>
      </c>
      <c r="BL42" s="89">
        <f>'LIG. PROVISÓRIAS'!E61</f>
        <v/>
      </c>
      <c r="BM42" s="89">
        <f>'LIG. PROVISÓRIAS'!E62</f>
        <v/>
      </c>
      <c r="BN42" s="89">
        <f>'LIG. PROVISÓRIAS'!E63</f>
        <v/>
      </c>
      <c r="BO42" s="89">
        <f>'LIG. PROVISÓRIAS'!E64</f>
        <v/>
      </c>
      <c r="BP42" s="89">
        <f>'LIG. PROVISÓRIAS'!E65</f>
        <v/>
      </c>
      <c r="BQ42" s="89">
        <f>'LIG. PROVISÓRIAS'!E66</f>
        <v/>
      </c>
      <c r="BR42" s="89">
        <f>'LIG. PROVISÓRIAS'!E67</f>
        <v/>
      </c>
      <c r="BS42" s="89">
        <f>'LIG. PROVISÓRIAS'!E68</f>
        <v/>
      </c>
      <c r="BT42" s="89">
        <f>'LIG. PROVISÓRIAS'!E69</f>
        <v/>
      </c>
      <c r="BU42" s="89">
        <f>'LIG. PROVISÓRIAS'!E70</f>
        <v/>
      </c>
      <c r="BV42" s="89">
        <f>'LIG. PROVISÓRIAS'!E71</f>
        <v/>
      </c>
      <c r="BW42" s="89">
        <f>'LIG. PROVISÓRIAS'!E72</f>
        <v/>
      </c>
      <c r="BX42" s="89">
        <f>'LIG. PROVISÓRIAS'!E73</f>
        <v/>
      </c>
      <c r="BY42" s="89">
        <f>'LIG. PROVISÓRIAS'!E74</f>
        <v/>
      </c>
      <c r="BZ42" s="89">
        <f>'LIG. PROVISÓRIAS'!E75</f>
        <v/>
      </c>
      <c r="CA42" s="89">
        <f>'LIG. PROVISÓRIAS'!E76</f>
        <v/>
      </c>
    </row>
    <row r="43">
      <c r="A43" s="59" t="inlineStr">
        <is>
          <t>G041.002</t>
        </is>
      </c>
      <c r="B43" s="59" t="inlineStr">
        <is>
          <t>1030-1070-470</t>
        </is>
      </c>
      <c r="C43" s="59" t="inlineStr">
        <is>
          <t>TAXA DE ADMINISTRAÇÃO</t>
        </is>
      </c>
      <c r="D43" s="62">
        <f>'TAX. ADM'!$K$5</f>
        <v/>
      </c>
      <c r="E43" s="49">
        <f>SUM(H43:CA43)</f>
        <v/>
      </c>
      <c r="F43" s="49">
        <f>IF(D43="","",D43-E43)</f>
        <v/>
      </c>
      <c r="H43" s="89">
        <f>'TAX. ADM'!E5</f>
        <v/>
      </c>
      <c r="I43" s="89">
        <f>'TAX. ADM'!E6</f>
        <v/>
      </c>
      <c r="J43" s="89">
        <f>'TAX. ADM'!E7</f>
        <v/>
      </c>
      <c r="K43" s="89">
        <f>'TAX. ADM'!E8</f>
        <v/>
      </c>
      <c r="L43" s="89">
        <f>'TAX. ADM'!E9</f>
        <v/>
      </c>
      <c r="M43" s="89">
        <f>'TAX. ADM'!E10</f>
        <v/>
      </c>
      <c r="N43" s="89">
        <f>'TAX. ADM'!E11</f>
        <v/>
      </c>
      <c r="O43" s="89">
        <f>'TAX. ADM'!E12</f>
        <v/>
      </c>
      <c r="P43" s="89">
        <f>'TAX. ADM'!E13</f>
        <v/>
      </c>
      <c r="Q43" s="89">
        <f>'TAX. ADM'!E14</f>
        <v/>
      </c>
      <c r="R43" s="89">
        <f>'TAX. ADM'!E15</f>
        <v/>
      </c>
      <c r="S43" s="89">
        <f>'TAX. ADM'!E16</f>
        <v/>
      </c>
      <c r="T43" s="89">
        <f>'TAX. ADM'!E17</f>
        <v/>
      </c>
      <c r="U43" s="89">
        <f>'TAX. ADM'!E18</f>
        <v/>
      </c>
      <c r="V43" s="89">
        <f>'TAX. ADM'!E19</f>
        <v/>
      </c>
      <c r="W43" s="89">
        <f>'TAX. ADM'!E20</f>
        <v/>
      </c>
      <c r="X43" s="89">
        <f>'TAX. ADM'!E21</f>
        <v/>
      </c>
      <c r="Y43" s="89">
        <f>'TAX. ADM'!E22</f>
        <v/>
      </c>
      <c r="Z43" s="89">
        <f>'TAX. ADM'!E23</f>
        <v/>
      </c>
      <c r="AA43" s="89">
        <f>'TAX. ADM'!E24</f>
        <v/>
      </c>
      <c r="AB43" s="89">
        <f>'TAX. ADM'!E25</f>
        <v/>
      </c>
      <c r="AC43" s="89">
        <f>'TAX. ADM'!E26</f>
        <v/>
      </c>
      <c r="AD43" s="89">
        <f>'TAX. ADM'!E27</f>
        <v/>
      </c>
      <c r="AE43" s="89">
        <f>'TAX. ADM'!E28</f>
        <v/>
      </c>
      <c r="AF43" s="89">
        <f>'TAX. ADM'!E29</f>
        <v/>
      </c>
      <c r="AG43" s="89">
        <f>'TAX. ADM'!E30</f>
        <v/>
      </c>
      <c r="AH43" s="89">
        <f>'TAX. ADM'!E31</f>
        <v/>
      </c>
      <c r="AI43" s="89">
        <f>'TAX. ADM'!E32</f>
        <v/>
      </c>
      <c r="AJ43" s="89">
        <f>'TAX. ADM'!E33</f>
        <v/>
      </c>
      <c r="AK43" s="89">
        <f>'TAX. ADM'!E34</f>
        <v/>
      </c>
      <c r="AL43" s="89">
        <f>'TAX. ADM'!E35</f>
        <v/>
      </c>
      <c r="AM43" s="89">
        <f>'TAX. ADM'!E36</f>
        <v/>
      </c>
      <c r="AN43" s="89">
        <f>'TAX. ADM'!E37</f>
        <v/>
      </c>
      <c r="AO43" s="89">
        <f>'TAX. ADM'!E38</f>
        <v/>
      </c>
      <c r="AP43" s="89">
        <f>'TAX. ADM'!E39</f>
        <v/>
      </c>
      <c r="AQ43" s="89">
        <f>'TAX. ADM'!E40</f>
        <v/>
      </c>
      <c r="AR43" s="89">
        <f>'TAX. ADM'!E41</f>
        <v/>
      </c>
      <c r="AS43" s="89">
        <f>'TAX. ADM'!E42</f>
        <v/>
      </c>
      <c r="AT43" s="89">
        <f>'TAX. ADM'!E43</f>
        <v/>
      </c>
      <c r="AU43" s="89">
        <f>'TAX. ADM'!E44</f>
        <v/>
      </c>
      <c r="AV43" s="89">
        <f>'TAX. ADM'!E45</f>
        <v/>
      </c>
      <c r="AW43" s="89">
        <f>'TAX. ADM'!E46</f>
        <v/>
      </c>
      <c r="AX43" s="89">
        <f>'TAX. ADM'!E47</f>
        <v/>
      </c>
      <c r="AY43" s="89">
        <f>'TAX. ADM'!E48</f>
        <v/>
      </c>
      <c r="AZ43" s="89">
        <f>'TAX. ADM'!E49</f>
        <v/>
      </c>
      <c r="BA43" s="89">
        <f>'TAX. ADM'!E50</f>
        <v/>
      </c>
      <c r="BB43" s="89">
        <f>'TAX. ADM'!E51</f>
        <v/>
      </c>
      <c r="BC43" s="89">
        <f>'TAX. ADM'!E52</f>
        <v/>
      </c>
      <c r="BD43" s="89">
        <f>'TAX. ADM'!E53</f>
        <v/>
      </c>
      <c r="BE43" s="89">
        <f>'TAX. ADM'!E54</f>
        <v/>
      </c>
      <c r="BF43" s="89">
        <f>'TAX. ADM'!E55</f>
        <v/>
      </c>
      <c r="BG43" s="89">
        <f>'TAX. ADM'!E56</f>
        <v/>
      </c>
      <c r="BH43" s="89">
        <f>'TAX. ADM'!E57</f>
        <v/>
      </c>
      <c r="BI43" s="89">
        <f>'TAX. ADM'!E58</f>
        <v/>
      </c>
      <c r="BJ43" s="89">
        <f>'TAX. ADM'!E59</f>
        <v/>
      </c>
      <c r="BK43" s="89">
        <f>'TAX. ADM'!E60</f>
        <v/>
      </c>
      <c r="BL43" s="89">
        <f>'TAX. ADM'!E61</f>
        <v/>
      </c>
      <c r="BM43" s="89">
        <f>'TAX. ADM'!E62</f>
        <v/>
      </c>
      <c r="BN43" s="89">
        <f>'TAX. ADM'!E63</f>
        <v/>
      </c>
      <c r="BO43" s="89">
        <f>'TAX. ADM'!E64</f>
        <v/>
      </c>
      <c r="BP43" s="89">
        <f>'TAX. ADM'!E65</f>
        <v/>
      </c>
      <c r="BQ43" s="89">
        <f>'TAX. ADM'!E66</f>
        <v/>
      </c>
      <c r="BR43" s="89">
        <f>'TAX. ADM'!E67</f>
        <v/>
      </c>
      <c r="BS43" s="89">
        <f>'TAX. ADM'!E68</f>
        <v/>
      </c>
      <c r="BT43" s="89">
        <f>'TAX. ADM'!E69</f>
        <v/>
      </c>
      <c r="BU43" s="89">
        <f>'TAX. ADM'!E70</f>
        <v/>
      </c>
      <c r="BV43" s="89">
        <f>'TAX. ADM'!E71</f>
        <v/>
      </c>
      <c r="BW43" s="89">
        <f>'TAX. ADM'!E72</f>
        <v/>
      </c>
      <c r="BX43" s="89">
        <f>'TAX. ADM'!E73</f>
        <v/>
      </c>
      <c r="BY43" s="89">
        <f>'TAX. ADM'!E74</f>
        <v/>
      </c>
      <c r="BZ43" s="89">
        <f>'TAX. ADM'!E75</f>
        <v/>
      </c>
      <c r="CA43" s="89">
        <f>'TAX. ADM'!E76</f>
        <v/>
      </c>
    </row>
    <row r="44">
      <c r="A44" s="59" t="inlineStr">
        <is>
          <t>G041.002</t>
        </is>
      </c>
      <c r="B44" s="59" t="inlineStr">
        <is>
          <t>1030-1070-180</t>
        </is>
      </c>
      <c r="C44" s="59" t="inlineStr">
        <is>
          <t>TERRAPLENAGEM</t>
        </is>
      </c>
      <c r="D44" s="62">
        <f>'TERRAPLENAGEM'!$K$5</f>
        <v/>
      </c>
      <c r="E44" s="49">
        <f>SUM(H44:CA44)</f>
        <v/>
      </c>
      <c r="F44" s="49">
        <f>IF(D44="","",D44-E44)</f>
        <v/>
      </c>
      <c r="H44" s="89">
        <f>'TERRAPLENAGEM'!E5</f>
        <v/>
      </c>
      <c r="I44" s="89">
        <f>'TERRAPLENAGEM'!E6</f>
        <v/>
      </c>
      <c r="J44" s="89">
        <f>'TERRAPLENAGEM'!E7</f>
        <v/>
      </c>
      <c r="K44" s="89">
        <f>'TERRAPLENAGEM'!E8</f>
        <v/>
      </c>
      <c r="L44" s="89">
        <f>'TERRAPLENAGEM'!E9</f>
        <v/>
      </c>
      <c r="M44" s="89">
        <f>'TERRAPLENAGEM'!E10</f>
        <v/>
      </c>
      <c r="N44" s="89">
        <f>'TERRAPLENAGEM'!E11</f>
        <v/>
      </c>
      <c r="O44" s="89">
        <f>'TERRAPLENAGEM'!E12</f>
        <v/>
      </c>
      <c r="P44" s="89">
        <f>'TERRAPLENAGEM'!E13</f>
        <v/>
      </c>
      <c r="Q44" s="89">
        <f>'TERRAPLENAGEM'!E14</f>
        <v/>
      </c>
      <c r="R44" s="89">
        <f>'TERRAPLENAGEM'!E15</f>
        <v/>
      </c>
      <c r="S44" s="89">
        <f>'TERRAPLENAGEM'!E16</f>
        <v/>
      </c>
      <c r="T44" s="89">
        <f>'TERRAPLENAGEM'!E17</f>
        <v/>
      </c>
      <c r="U44" s="89">
        <f>'TERRAPLENAGEM'!E18</f>
        <v/>
      </c>
      <c r="V44" s="89">
        <f>'TERRAPLENAGEM'!E19</f>
        <v/>
      </c>
      <c r="W44" s="89">
        <f>'TERRAPLENAGEM'!E20</f>
        <v/>
      </c>
      <c r="X44" s="89">
        <f>'TERRAPLENAGEM'!E21</f>
        <v/>
      </c>
      <c r="Y44" s="89">
        <f>'TERRAPLENAGEM'!E22</f>
        <v/>
      </c>
      <c r="Z44" s="89">
        <f>'TERRAPLENAGEM'!E23</f>
        <v/>
      </c>
      <c r="AA44" s="89">
        <f>'TERRAPLENAGEM'!E24</f>
        <v/>
      </c>
      <c r="AB44" s="89">
        <f>'TERRAPLENAGEM'!E25</f>
        <v/>
      </c>
      <c r="AC44" s="89">
        <f>'TERRAPLENAGEM'!E26</f>
        <v/>
      </c>
      <c r="AD44" s="89">
        <f>'TERRAPLENAGEM'!E27</f>
        <v/>
      </c>
      <c r="AE44" s="89">
        <f>'TERRAPLENAGEM'!E28</f>
        <v/>
      </c>
      <c r="AF44" s="89">
        <f>'TERRAPLENAGEM'!E29</f>
        <v/>
      </c>
      <c r="AG44" s="89">
        <f>'TERRAPLENAGEM'!E30</f>
        <v/>
      </c>
      <c r="AH44" s="89">
        <f>'TERRAPLENAGEM'!E31</f>
        <v/>
      </c>
      <c r="AI44" s="89">
        <f>'TERRAPLENAGEM'!E32</f>
        <v/>
      </c>
      <c r="AJ44" s="89">
        <f>'TERRAPLENAGEM'!E33</f>
        <v/>
      </c>
      <c r="AK44" s="89">
        <f>'TERRAPLENAGEM'!E34</f>
        <v/>
      </c>
      <c r="AL44" s="89">
        <f>'TERRAPLENAGEM'!E35</f>
        <v/>
      </c>
      <c r="AM44" s="89">
        <f>'TERRAPLENAGEM'!E36</f>
        <v/>
      </c>
      <c r="AN44" s="89">
        <f>'TERRAPLENAGEM'!E37</f>
        <v/>
      </c>
      <c r="AO44" s="89">
        <f>'TERRAPLENAGEM'!E38</f>
        <v/>
      </c>
      <c r="AP44" s="89">
        <f>'TERRAPLENAGEM'!E39</f>
        <v/>
      </c>
      <c r="AQ44" s="89">
        <f>'TERRAPLENAGEM'!E40</f>
        <v/>
      </c>
      <c r="AR44" s="89">
        <f>'TERRAPLENAGEM'!E41</f>
        <v/>
      </c>
      <c r="AS44" s="89">
        <f>'TERRAPLENAGEM'!E42</f>
        <v/>
      </c>
      <c r="AT44" s="89">
        <f>'TERRAPLENAGEM'!E43</f>
        <v/>
      </c>
      <c r="AU44" s="89">
        <f>'TERRAPLENAGEM'!E44</f>
        <v/>
      </c>
      <c r="AV44" s="89">
        <f>'TERRAPLENAGEM'!E45</f>
        <v/>
      </c>
      <c r="AW44" s="89">
        <f>'TERRAPLENAGEM'!E46</f>
        <v/>
      </c>
      <c r="AX44" s="89">
        <f>'TERRAPLENAGEM'!E47</f>
        <v/>
      </c>
      <c r="AY44" s="89">
        <f>'TERRAPLENAGEM'!E48</f>
        <v/>
      </c>
      <c r="AZ44" s="89">
        <f>'TERRAPLENAGEM'!E49</f>
        <v/>
      </c>
      <c r="BA44" s="89">
        <f>'TERRAPLENAGEM'!E50</f>
        <v/>
      </c>
      <c r="BB44" s="89">
        <f>'TERRAPLENAGEM'!E51</f>
        <v/>
      </c>
      <c r="BC44" s="89">
        <f>'TERRAPLENAGEM'!E52</f>
        <v/>
      </c>
      <c r="BD44" s="89">
        <f>'TERRAPLENAGEM'!E53</f>
        <v/>
      </c>
      <c r="BE44" s="89">
        <f>'TERRAPLENAGEM'!E54</f>
        <v/>
      </c>
      <c r="BF44" s="89">
        <f>'TERRAPLENAGEM'!E55</f>
        <v/>
      </c>
      <c r="BG44" s="89">
        <f>'TERRAPLENAGEM'!E56</f>
        <v/>
      </c>
      <c r="BH44" s="89">
        <f>'TERRAPLENAGEM'!E57</f>
        <v/>
      </c>
      <c r="BI44" s="89">
        <f>'TERRAPLENAGEM'!E58</f>
        <v/>
      </c>
      <c r="BJ44" s="89">
        <f>'TERRAPLENAGEM'!E59</f>
        <v/>
      </c>
      <c r="BK44" s="89">
        <f>'TERRAPLENAGEM'!E60</f>
        <v/>
      </c>
      <c r="BL44" s="89">
        <f>'TERRAPLENAGEM'!E61</f>
        <v/>
      </c>
      <c r="BM44" s="89">
        <f>'TERRAPLENAGEM'!E62</f>
        <v/>
      </c>
      <c r="BN44" s="89">
        <f>'TERRAPLENAGEM'!E63</f>
        <v/>
      </c>
      <c r="BO44" s="89">
        <f>'TERRAPLENAGEM'!E64</f>
        <v/>
      </c>
      <c r="BP44" s="89">
        <f>'TERRAPLENAGEM'!E65</f>
        <v/>
      </c>
      <c r="BQ44" s="89">
        <f>'TERRAPLENAGEM'!E66</f>
        <v/>
      </c>
      <c r="BR44" s="89">
        <f>'TERRAPLENAGEM'!E67</f>
        <v/>
      </c>
      <c r="BS44" s="89">
        <f>'TERRAPLENAGEM'!E68</f>
        <v/>
      </c>
      <c r="BT44" s="89">
        <f>'TERRAPLENAGEM'!E69</f>
        <v/>
      </c>
      <c r="BU44" s="89">
        <f>'TERRAPLENAGEM'!E70</f>
        <v/>
      </c>
      <c r="BV44" s="89">
        <f>'TERRAPLENAGEM'!E71</f>
        <v/>
      </c>
      <c r="BW44" s="89">
        <f>'TERRAPLENAGEM'!E72</f>
        <v/>
      </c>
      <c r="BX44" s="89">
        <f>'TERRAPLENAGEM'!E73</f>
        <v/>
      </c>
      <c r="BY44" s="89">
        <f>'TERRAPLENAGEM'!E74</f>
        <v/>
      </c>
      <c r="BZ44" s="89">
        <f>'TERRAPLENAGEM'!E75</f>
        <v/>
      </c>
      <c r="CA44" s="89">
        <f>'TERRAPLENAGEM'!E76</f>
        <v/>
      </c>
    </row>
    <row r="45">
      <c r="A45" s="59" t="inlineStr">
        <is>
          <t>G041.002</t>
        </is>
      </c>
      <c r="B45" s="59" t="inlineStr">
        <is>
          <t>1030-1070-600</t>
        </is>
      </c>
      <c r="C45" s="59" t="inlineStr">
        <is>
          <t>TOPOGRAFIA</t>
        </is>
      </c>
      <c r="E45" s="49">
        <f>SUM(H45:CA45)</f>
        <v/>
      </c>
      <c r="F45" s="49">
        <f>IF(D45="","",D45-E45)</f>
        <v/>
      </c>
    </row>
    <row r="46">
      <c r="A46" s="59" t="inlineStr">
        <is>
          <t>G041.002</t>
        </is>
      </c>
      <c r="B46" s="59" t="inlineStr">
        <is>
          <t>1030-1070-460</t>
        </is>
      </c>
      <c r="C46" s="59" t="inlineStr">
        <is>
          <t>TRANSPORTES</t>
        </is>
      </c>
      <c r="D46" s="62">
        <f>'TRANSPORTES'!$K$5</f>
        <v/>
      </c>
      <c r="E46" s="49">
        <f>SUM(H46:CA46)</f>
        <v/>
      </c>
      <c r="F46" s="49">
        <f>IF(D46="","",D46-E46)</f>
        <v/>
      </c>
      <c r="H46" s="89">
        <f>'TRANSPORTES'!E5</f>
        <v/>
      </c>
      <c r="I46" s="89">
        <f>'TRANSPORTES'!E6</f>
        <v/>
      </c>
      <c r="J46" s="89">
        <f>'TRANSPORTES'!E7</f>
        <v/>
      </c>
      <c r="K46" s="89">
        <f>'TRANSPORTES'!E8</f>
        <v/>
      </c>
      <c r="L46" s="89">
        <f>'TRANSPORTES'!E9</f>
        <v/>
      </c>
      <c r="M46" s="89">
        <f>'TRANSPORTES'!E10</f>
        <v/>
      </c>
      <c r="N46" s="89">
        <f>'TRANSPORTES'!E11</f>
        <v/>
      </c>
      <c r="O46" s="89">
        <f>'TRANSPORTES'!E12</f>
        <v/>
      </c>
      <c r="P46" s="89">
        <f>'TRANSPORTES'!E13</f>
        <v/>
      </c>
      <c r="Q46" s="89">
        <f>'TRANSPORTES'!E14</f>
        <v/>
      </c>
      <c r="R46" s="89">
        <f>'TRANSPORTES'!E15</f>
        <v/>
      </c>
      <c r="S46" s="89">
        <f>'TRANSPORTES'!E16</f>
        <v/>
      </c>
      <c r="T46" s="89">
        <f>'TRANSPORTES'!E17</f>
        <v/>
      </c>
      <c r="U46" s="89">
        <f>'TRANSPORTES'!E18</f>
        <v/>
      </c>
      <c r="V46" s="89">
        <f>'TRANSPORTES'!E19</f>
        <v/>
      </c>
      <c r="W46" s="89">
        <f>'TRANSPORTES'!E20</f>
        <v/>
      </c>
      <c r="X46" s="89">
        <f>'TRANSPORTES'!E21</f>
        <v/>
      </c>
      <c r="Y46" s="89">
        <f>'TRANSPORTES'!E22</f>
        <v/>
      </c>
      <c r="Z46" s="89">
        <f>'TRANSPORTES'!E23</f>
        <v/>
      </c>
      <c r="AA46" s="89">
        <f>'TRANSPORTES'!E24</f>
        <v/>
      </c>
      <c r="AB46" s="89">
        <f>'TRANSPORTES'!E25</f>
        <v/>
      </c>
      <c r="AC46" s="89">
        <f>'TRANSPORTES'!E26</f>
        <v/>
      </c>
      <c r="AD46" s="89">
        <f>'TRANSPORTES'!E27</f>
        <v/>
      </c>
      <c r="AE46" s="89">
        <f>'TRANSPORTES'!E28</f>
        <v/>
      </c>
      <c r="AF46" s="89">
        <f>'TRANSPORTES'!E29</f>
        <v/>
      </c>
      <c r="AG46" s="89">
        <f>'TRANSPORTES'!E30</f>
        <v/>
      </c>
      <c r="AH46" s="89">
        <f>'TRANSPORTES'!E31</f>
        <v/>
      </c>
      <c r="AI46" s="89">
        <f>'TRANSPORTES'!E32</f>
        <v/>
      </c>
      <c r="AJ46" s="89">
        <f>'TRANSPORTES'!E33</f>
        <v/>
      </c>
      <c r="AK46" s="89">
        <f>'TRANSPORTES'!E34</f>
        <v/>
      </c>
      <c r="AL46" s="89">
        <f>'TRANSPORTES'!E35</f>
        <v/>
      </c>
      <c r="AM46" s="89">
        <f>'TRANSPORTES'!E36</f>
        <v/>
      </c>
      <c r="AN46" s="89">
        <f>'TRANSPORTES'!E37</f>
        <v/>
      </c>
      <c r="AO46" s="89">
        <f>'TRANSPORTES'!E38</f>
        <v/>
      </c>
      <c r="AP46" s="89">
        <f>'TRANSPORTES'!E39</f>
        <v/>
      </c>
      <c r="AQ46" s="89">
        <f>'TRANSPORTES'!E40</f>
        <v/>
      </c>
      <c r="AR46" s="89">
        <f>'TRANSPORTES'!E41</f>
        <v/>
      </c>
      <c r="AS46" s="89">
        <f>'TRANSPORTES'!E42</f>
        <v/>
      </c>
      <c r="AT46" s="89">
        <f>'TRANSPORTES'!E43</f>
        <v/>
      </c>
      <c r="AU46" s="89">
        <f>'TRANSPORTES'!E44</f>
        <v/>
      </c>
      <c r="AV46" s="89">
        <f>'TRANSPORTES'!E45</f>
        <v/>
      </c>
      <c r="AW46" s="89">
        <f>'TRANSPORTES'!E46</f>
        <v/>
      </c>
      <c r="AX46" s="89">
        <f>'TRANSPORTES'!E47</f>
        <v/>
      </c>
      <c r="AY46" s="89">
        <f>'TRANSPORTES'!E48</f>
        <v/>
      </c>
      <c r="AZ46" s="89">
        <f>'TRANSPORTES'!E49</f>
        <v/>
      </c>
      <c r="BA46" s="89">
        <f>'TRANSPORTES'!E50</f>
        <v/>
      </c>
      <c r="BB46" s="89">
        <f>'TRANSPORTES'!E51</f>
        <v/>
      </c>
      <c r="BC46" s="89">
        <f>'TRANSPORTES'!E52</f>
        <v/>
      </c>
      <c r="BD46" s="89">
        <f>'TRANSPORTES'!E53</f>
        <v/>
      </c>
      <c r="BE46" s="89">
        <f>'TRANSPORTES'!E54</f>
        <v/>
      </c>
      <c r="BF46" s="89">
        <f>'TRANSPORTES'!E55</f>
        <v/>
      </c>
      <c r="BG46" s="89">
        <f>'TRANSPORTES'!E56</f>
        <v/>
      </c>
      <c r="BH46" s="89">
        <f>'TRANSPORTES'!E57</f>
        <v/>
      </c>
      <c r="BI46" s="89">
        <f>'TRANSPORTES'!E58</f>
        <v/>
      </c>
      <c r="BJ46" s="89">
        <f>'TRANSPORTES'!E59</f>
        <v/>
      </c>
      <c r="BK46" s="89">
        <f>'TRANSPORTES'!E60</f>
        <v/>
      </c>
      <c r="BL46" s="89">
        <f>'TRANSPORTES'!E61</f>
        <v/>
      </c>
      <c r="BM46" s="89">
        <f>'TRANSPORTES'!E62</f>
        <v/>
      </c>
      <c r="BN46" s="89">
        <f>'TRANSPORTES'!E63</f>
        <v/>
      </c>
      <c r="BO46" s="89">
        <f>'TRANSPORTES'!E64</f>
        <v/>
      </c>
      <c r="BP46" s="89">
        <f>'TRANSPORTES'!E65</f>
        <v/>
      </c>
      <c r="BQ46" s="89">
        <f>'TRANSPORTES'!E66</f>
        <v/>
      </c>
      <c r="BR46" s="89">
        <f>'TRANSPORTES'!E67</f>
        <v/>
      </c>
      <c r="BS46" s="89">
        <f>'TRANSPORTES'!E68</f>
        <v/>
      </c>
      <c r="BT46" s="89">
        <f>'TRANSPORTES'!E69</f>
        <v/>
      </c>
      <c r="BU46" s="89">
        <f>'TRANSPORTES'!E70</f>
        <v/>
      </c>
      <c r="BV46" s="89">
        <f>'TRANSPORTES'!E71</f>
        <v/>
      </c>
      <c r="BW46" s="89">
        <f>'TRANSPORTES'!E72</f>
        <v/>
      </c>
      <c r="BX46" s="89">
        <f>'TRANSPORTES'!E73</f>
        <v/>
      </c>
      <c r="BY46" s="89">
        <f>'TRANSPORTES'!E74</f>
        <v/>
      </c>
      <c r="BZ46" s="89">
        <f>'TRANSPORTES'!E75</f>
        <v/>
      </c>
      <c r="CA46" s="89">
        <f>'TRANSPORTES'!E76</f>
        <v/>
      </c>
    </row>
    <row r="47">
      <c r="A47" s="59" t="inlineStr">
        <is>
          <t>G041.002</t>
        </is>
      </c>
      <c r="B47" s="59" t="inlineStr">
        <is>
          <t>1030-1070-480</t>
        </is>
      </c>
      <c r="C47" s="59" t="inlineStr">
        <is>
          <t>ESTRUTURA EM COBERTURA METÁLICA</t>
        </is>
      </c>
      <c r="E47" s="49">
        <f>SUM(H47:CA47)</f>
        <v/>
      </c>
      <c r="F47" s="49">
        <f>IF(D47="","",D47-E47)</f>
        <v/>
      </c>
    </row>
    <row r="48">
      <c r="A48" s="59" t="inlineStr">
        <is>
          <t>G041.002</t>
        </is>
      </c>
      <c r="B48" s="59" t="inlineStr">
        <is>
          <t>1030-1070-500</t>
        </is>
      </c>
      <c r="C48" s="59" t="inlineStr">
        <is>
          <t>REFORÇO ESTRUTURAL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1030-1070-530</t>
        </is>
      </c>
      <c r="C49" s="59" t="inlineStr">
        <is>
          <t>MÃO DE OBRA PRÓPRIA</t>
        </is>
      </c>
      <c r="D49" s="62">
        <f>'MDO'!$K$5</f>
        <v/>
      </c>
      <c r="E49" s="49">
        <f>SUM(H49:CA49)</f>
        <v/>
      </c>
      <c r="F49" s="49">
        <f>IF(D49="","",D49-E49)</f>
        <v/>
      </c>
      <c r="H49" s="89">
        <f>'MDO'!E5</f>
        <v/>
      </c>
      <c r="I49" s="89">
        <f>'MDO'!E6</f>
        <v/>
      </c>
      <c r="J49" s="89">
        <f>'MDO'!E7</f>
        <v/>
      </c>
      <c r="K49" s="89">
        <f>'MDO'!E8</f>
        <v/>
      </c>
      <c r="L49" s="89">
        <f>'MDO'!E9</f>
        <v/>
      </c>
      <c r="M49" s="89">
        <f>'MDO'!E10</f>
        <v/>
      </c>
      <c r="N49" s="89">
        <f>'MDO'!E11</f>
        <v/>
      </c>
      <c r="O49" s="89">
        <f>'MDO'!E12</f>
        <v/>
      </c>
      <c r="P49" s="89">
        <f>'MDO'!E13</f>
        <v/>
      </c>
      <c r="Q49" s="89">
        <f>'MDO'!E14</f>
        <v/>
      </c>
      <c r="R49" s="89">
        <f>'MDO'!E15</f>
        <v/>
      </c>
      <c r="S49" s="89">
        <f>'MDO'!E16</f>
        <v/>
      </c>
      <c r="T49" s="89">
        <f>'MDO'!E17</f>
        <v/>
      </c>
      <c r="U49" s="89">
        <f>'MDO'!E18</f>
        <v/>
      </c>
      <c r="V49" s="89">
        <f>'MDO'!E19</f>
        <v/>
      </c>
      <c r="W49" s="89">
        <f>'MDO'!E20</f>
        <v/>
      </c>
      <c r="X49" s="89">
        <f>'MDO'!E21</f>
        <v/>
      </c>
      <c r="Y49" s="89">
        <f>'MDO'!E22</f>
        <v/>
      </c>
      <c r="Z49" s="89">
        <f>'MDO'!E23</f>
        <v/>
      </c>
      <c r="AA49" s="89">
        <f>'MDO'!E24</f>
        <v/>
      </c>
      <c r="AB49" s="89">
        <f>'MDO'!E25</f>
        <v/>
      </c>
      <c r="AC49" s="89">
        <f>'MDO'!E26</f>
        <v/>
      </c>
      <c r="AD49" s="89">
        <f>'MDO'!E27</f>
        <v/>
      </c>
      <c r="AE49" s="89">
        <f>'MDO'!E28</f>
        <v/>
      </c>
      <c r="AF49" s="89">
        <f>'MDO'!E29</f>
        <v/>
      </c>
      <c r="AG49" s="89">
        <f>'MDO'!E30</f>
        <v/>
      </c>
      <c r="AH49" s="89">
        <f>'MDO'!E31</f>
        <v/>
      </c>
      <c r="AI49" s="89">
        <f>'MDO'!E32</f>
        <v/>
      </c>
      <c r="AJ49" s="89">
        <f>'MDO'!E33</f>
        <v/>
      </c>
      <c r="AK49" s="89">
        <f>'MDO'!E34</f>
        <v/>
      </c>
      <c r="AL49" s="89">
        <f>'MDO'!E35</f>
        <v/>
      </c>
      <c r="AM49" s="89">
        <f>'MDO'!E36</f>
        <v/>
      </c>
      <c r="AN49" s="89">
        <f>'MDO'!E37</f>
        <v/>
      </c>
      <c r="AO49" s="89">
        <f>'MDO'!E38</f>
        <v/>
      </c>
      <c r="AP49" s="89">
        <f>'MDO'!E39</f>
        <v/>
      </c>
      <c r="AQ49" s="89">
        <f>'MDO'!E40</f>
        <v/>
      </c>
      <c r="AR49" s="89">
        <f>'MDO'!E41</f>
        <v/>
      </c>
      <c r="AS49" s="89">
        <f>'MDO'!E42</f>
        <v/>
      </c>
      <c r="AT49" s="89">
        <f>'MDO'!E43</f>
        <v/>
      </c>
      <c r="AU49" s="89">
        <f>'MDO'!E44</f>
        <v/>
      </c>
      <c r="AV49" s="89">
        <f>'MDO'!E45</f>
        <v/>
      </c>
      <c r="AW49" s="89">
        <f>'MDO'!E46</f>
        <v/>
      </c>
      <c r="AX49" s="89">
        <f>'MDO'!E47</f>
        <v/>
      </c>
      <c r="AY49" s="89">
        <f>'MDO'!E48</f>
        <v/>
      </c>
      <c r="AZ49" s="89">
        <f>'MDO'!E49</f>
        <v/>
      </c>
      <c r="BA49" s="89">
        <f>'MDO'!E50</f>
        <v/>
      </c>
      <c r="BB49" s="89">
        <f>'MDO'!E51</f>
        <v/>
      </c>
      <c r="BC49" s="89">
        <f>'MDO'!E52</f>
        <v/>
      </c>
      <c r="BD49" s="89">
        <f>'MDO'!E53</f>
        <v/>
      </c>
      <c r="BE49" s="89">
        <f>'MDO'!E54</f>
        <v/>
      </c>
      <c r="BF49" s="89">
        <f>'MDO'!E55</f>
        <v/>
      </c>
      <c r="BG49" s="89">
        <f>'MDO'!E56</f>
        <v/>
      </c>
      <c r="BH49" s="89">
        <f>'MDO'!E57</f>
        <v/>
      </c>
      <c r="BI49" s="89">
        <f>'MDO'!E58</f>
        <v/>
      </c>
      <c r="BJ49" s="89">
        <f>'MDO'!E59</f>
        <v/>
      </c>
      <c r="BK49" s="89">
        <f>'MDO'!E60</f>
        <v/>
      </c>
      <c r="BL49" s="89">
        <f>'MDO'!E61</f>
        <v/>
      </c>
      <c r="BM49" s="89">
        <f>'MDO'!E62</f>
        <v/>
      </c>
      <c r="BN49" s="89">
        <f>'MDO'!E63</f>
        <v/>
      </c>
      <c r="BO49" s="89">
        <f>'MDO'!E64</f>
        <v/>
      </c>
      <c r="BP49" s="89">
        <f>'MDO'!E65</f>
        <v/>
      </c>
      <c r="BQ49" s="89">
        <f>'MDO'!E66</f>
        <v/>
      </c>
      <c r="BR49" s="89">
        <f>'MDO'!E67</f>
        <v/>
      </c>
      <c r="BS49" s="89">
        <f>'MDO'!E68</f>
        <v/>
      </c>
      <c r="BT49" s="89">
        <f>'MDO'!E69</f>
        <v/>
      </c>
      <c r="BU49" s="89">
        <f>'MDO'!E70</f>
        <v/>
      </c>
      <c r="BV49" s="89">
        <f>'MDO'!E71</f>
        <v/>
      </c>
      <c r="BW49" s="89">
        <f>'MDO'!E72</f>
        <v/>
      </c>
      <c r="BX49" s="89">
        <f>'MDO'!E73</f>
        <v/>
      </c>
      <c r="BY49" s="89">
        <f>'MDO'!E74</f>
        <v/>
      </c>
      <c r="BZ49" s="89">
        <f>'MDO'!E75</f>
        <v/>
      </c>
      <c r="CA49" s="89">
        <f>'MDO'!E76</f>
        <v/>
      </c>
    </row>
    <row r="50">
      <c r="A50" s="59" t="inlineStr">
        <is>
          <t>G041.002</t>
        </is>
      </c>
      <c r="B50" s="59" t="inlineStr">
        <is>
          <t>1030-1070-120</t>
        </is>
      </c>
      <c r="C50" s="59" t="inlineStr">
        <is>
          <t>TAXAS DIVERSAS</t>
        </is>
      </c>
      <c r="D50" s="62">
        <f>'TAX. DIVERSAS'!$K$5</f>
        <v/>
      </c>
      <c r="E50" s="49">
        <f>SUM(H50:CA50)</f>
        <v/>
      </c>
      <c r="F50" s="49">
        <f>IF(D50="","",D50-E50)</f>
        <v/>
      </c>
      <c r="H50" s="89">
        <f>'TAX. DIVERSAS'!E5</f>
        <v/>
      </c>
      <c r="I50" s="89">
        <f>'TAX. DIVERSAS'!E6</f>
        <v/>
      </c>
      <c r="J50" s="89">
        <f>'TAX. DIVERSAS'!E7</f>
        <v/>
      </c>
      <c r="K50" s="89">
        <f>'TAX. DIVERSAS'!E8</f>
        <v/>
      </c>
      <c r="L50" s="89">
        <f>'TAX. DIVERSAS'!E9</f>
        <v/>
      </c>
      <c r="M50" s="89">
        <f>'TAX. DIVERSAS'!E10</f>
        <v/>
      </c>
      <c r="N50" s="89">
        <f>'TAX. DIVERSAS'!E11</f>
        <v/>
      </c>
      <c r="O50" s="89">
        <f>'TAX. DIVERSAS'!E12</f>
        <v/>
      </c>
      <c r="P50" s="89">
        <f>'TAX. DIVERSAS'!E13</f>
        <v/>
      </c>
      <c r="Q50" s="89">
        <f>'TAX. DIVERSAS'!E14</f>
        <v/>
      </c>
      <c r="R50" s="89">
        <f>'TAX. DIVERSAS'!E15</f>
        <v/>
      </c>
      <c r="S50" s="89">
        <f>'TAX. DIVERSAS'!E16</f>
        <v/>
      </c>
      <c r="T50" s="89">
        <f>'TAX. DIVERSAS'!E17</f>
        <v/>
      </c>
      <c r="U50" s="89">
        <f>'TAX. DIVERSAS'!E18</f>
        <v/>
      </c>
      <c r="V50" s="89">
        <f>'TAX. DIVERSAS'!E19</f>
        <v/>
      </c>
      <c r="W50" s="89">
        <f>'TAX. DIVERSAS'!E20</f>
        <v/>
      </c>
      <c r="X50" s="89">
        <f>'TAX. DIVERSAS'!E21</f>
        <v/>
      </c>
      <c r="Y50" s="89">
        <f>'TAX. DIVERSAS'!E22</f>
        <v/>
      </c>
      <c r="Z50" s="89">
        <f>'TAX. DIVERSAS'!E23</f>
        <v/>
      </c>
      <c r="AA50" s="89">
        <f>'TAX. DIVERSAS'!E24</f>
        <v/>
      </c>
      <c r="AB50" s="89">
        <f>'TAX. DIVERSAS'!E25</f>
        <v/>
      </c>
      <c r="AC50" s="89">
        <f>'TAX. DIVERSAS'!E26</f>
        <v/>
      </c>
      <c r="AD50" s="89">
        <f>'TAX. DIVERSAS'!E27</f>
        <v/>
      </c>
      <c r="AE50" s="89">
        <f>'TAX. DIVERSAS'!E28</f>
        <v/>
      </c>
      <c r="AF50" s="89">
        <f>'TAX. DIVERSAS'!E29</f>
        <v/>
      </c>
      <c r="AG50" s="89">
        <f>'TAX. DIVERSAS'!E30</f>
        <v/>
      </c>
      <c r="AH50" s="89">
        <f>'TAX. DIVERSAS'!E31</f>
        <v/>
      </c>
      <c r="AI50" s="89">
        <f>'TAX. DIVERSAS'!E32</f>
        <v/>
      </c>
      <c r="AJ50" s="89">
        <f>'TAX. DIVERSAS'!E33</f>
        <v/>
      </c>
      <c r="AK50" s="89">
        <f>'TAX. DIVERSAS'!E34</f>
        <v/>
      </c>
      <c r="AL50" s="89">
        <f>'TAX. DIVERSAS'!E35</f>
        <v/>
      </c>
      <c r="AM50" s="89">
        <f>'TAX. DIVERSAS'!E36</f>
        <v/>
      </c>
      <c r="AN50" s="89">
        <f>'TAX. DIVERSAS'!E37</f>
        <v/>
      </c>
      <c r="AO50" s="89">
        <f>'TAX. DIVERSAS'!E38</f>
        <v/>
      </c>
      <c r="AP50" s="89">
        <f>'TAX. DIVERSAS'!E39</f>
        <v/>
      </c>
      <c r="AQ50" s="89">
        <f>'TAX. DIVERSAS'!E40</f>
        <v/>
      </c>
      <c r="AR50" s="89">
        <f>'TAX. DIVERSAS'!E41</f>
        <v/>
      </c>
      <c r="AS50" s="89">
        <f>'TAX. DIVERSAS'!E42</f>
        <v/>
      </c>
      <c r="AT50" s="89">
        <f>'TAX. DIVERSAS'!E43</f>
        <v/>
      </c>
      <c r="AU50" s="89">
        <f>'TAX. DIVERSAS'!E44</f>
        <v/>
      </c>
      <c r="AV50" s="89">
        <f>'TAX. DIVERSAS'!E45</f>
        <v/>
      </c>
      <c r="AW50" s="89">
        <f>'TAX. DIVERSAS'!E46</f>
        <v/>
      </c>
      <c r="AX50" s="89">
        <f>'TAX. DIVERSAS'!E47</f>
        <v/>
      </c>
      <c r="AY50" s="89">
        <f>'TAX. DIVERSAS'!E48</f>
        <v/>
      </c>
      <c r="AZ50" s="89">
        <f>'TAX. DIVERSAS'!E49</f>
        <v/>
      </c>
      <c r="BA50" s="89">
        <f>'TAX. DIVERSAS'!E50</f>
        <v/>
      </c>
      <c r="BB50" s="89">
        <f>'TAX. DIVERSAS'!E51</f>
        <v/>
      </c>
      <c r="BC50" s="89">
        <f>'TAX. DIVERSAS'!E52</f>
        <v/>
      </c>
      <c r="BD50" s="89">
        <f>'TAX. DIVERSAS'!E53</f>
        <v/>
      </c>
      <c r="BE50" s="89">
        <f>'TAX. DIVERSAS'!E54</f>
        <v/>
      </c>
      <c r="BF50" s="89">
        <f>'TAX. DIVERSAS'!E55</f>
        <v/>
      </c>
      <c r="BG50" s="89">
        <f>'TAX. DIVERSAS'!E56</f>
        <v/>
      </c>
      <c r="BH50" s="89">
        <f>'TAX. DIVERSAS'!E57</f>
        <v/>
      </c>
      <c r="BI50" s="89">
        <f>'TAX. DIVERSAS'!E58</f>
        <v/>
      </c>
      <c r="BJ50" s="89">
        <f>'TAX. DIVERSAS'!E59</f>
        <v/>
      </c>
      <c r="BK50" s="89">
        <f>'TAX. DIVERSAS'!E60</f>
        <v/>
      </c>
      <c r="BL50" s="89">
        <f>'TAX. DIVERSAS'!E61</f>
        <v/>
      </c>
      <c r="BM50" s="89">
        <f>'TAX. DIVERSAS'!E62</f>
        <v/>
      </c>
      <c r="BN50" s="89">
        <f>'TAX. DIVERSAS'!E63</f>
        <v/>
      </c>
      <c r="BO50" s="89">
        <f>'TAX. DIVERSAS'!E64</f>
        <v/>
      </c>
      <c r="BP50" s="89">
        <f>'TAX. DIVERSAS'!E65</f>
        <v/>
      </c>
      <c r="BQ50" s="89">
        <f>'TAX. DIVERSAS'!E66</f>
        <v/>
      </c>
      <c r="BR50" s="89">
        <f>'TAX. DIVERSAS'!E67</f>
        <v/>
      </c>
      <c r="BS50" s="89">
        <f>'TAX. DIVERSAS'!E68</f>
        <v/>
      </c>
      <c r="BT50" s="89">
        <f>'TAX. DIVERSAS'!E69</f>
        <v/>
      </c>
      <c r="BU50" s="89">
        <f>'TAX. DIVERSAS'!E70</f>
        <v/>
      </c>
      <c r="BV50" s="89">
        <f>'TAX. DIVERSAS'!E71</f>
        <v/>
      </c>
      <c r="BW50" s="89">
        <f>'TAX. DIVERSAS'!E72</f>
        <v/>
      </c>
      <c r="BX50" s="89">
        <f>'TAX. DIVERSAS'!E73</f>
        <v/>
      </c>
      <c r="BY50" s="89">
        <f>'TAX. DIVERSAS'!E74</f>
        <v/>
      </c>
      <c r="BZ50" s="89">
        <f>'TAX. DIVERSAS'!E75</f>
        <v/>
      </c>
      <c r="CA50" s="89">
        <f>'TAX. DIVERSAS'!E76</f>
        <v/>
      </c>
    </row>
    <row r="51">
      <c r="A51" s="59" t="inlineStr">
        <is>
          <t>G041.002</t>
        </is>
      </c>
      <c r="B51" s="59" t="inlineStr">
        <is>
          <t>1030-1070-590</t>
        </is>
      </c>
      <c r="C51" s="59" t="inlineStr">
        <is>
          <t>SEGURANÇA DO TRABALHO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1030-1070-520</t>
        </is>
      </c>
      <c r="C52" s="59" t="inlineStr">
        <is>
          <t>SERVIÇOS INICIAIS</t>
        </is>
      </c>
      <c r="D52" s="62">
        <f>'SERV. INICIAIS'!$K$5</f>
        <v/>
      </c>
      <c r="E52" s="49">
        <f>SUM(H52:CA52)</f>
        <v/>
      </c>
      <c r="F52" s="49">
        <f>IF(D52="","",D52-E52)</f>
        <v/>
      </c>
      <c r="H52" s="89">
        <f>'SERV. INICIAIS'!E5</f>
        <v/>
      </c>
      <c r="I52" s="89">
        <f>'SERV. INICIAIS'!E6</f>
        <v/>
      </c>
      <c r="J52" s="89">
        <f>'SERV. INICIAIS'!E7</f>
        <v/>
      </c>
      <c r="K52" s="89">
        <f>'SERV. INICIAIS'!E8</f>
        <v/>
      </c>
      <c r="L52" s="89">
        <f>'SERV. INICIAIS'!E9</f>
        <v/>
      </c>
      <c r="M52" s="89">
        <f>'SERV. INICIAIS'!E10</f>
        <v/>
      </c>
      <c r="N52" s="89">
        <f>'SERV. INICIAIS'!E11</f>
        <v/>
      </c>
      <c r="O52" s="89">
        <f>'SERV. INICIAIS'!E12</f>
        <v/>
      </c>
      <c r="P52" s="89">
        <f>'SERV. INICIAIS'!E13</f>
        <v/>
      </c>
      <c r="Q52" s="89">
        <f>'SERV. INICIAIS'!E14</f>
        <v/>
      </c>
      <c r="R52" s="89">
        <f>'SERV. INICIAIS'!E15</f>
        <v/>
      </c>
      <c r="S52" s="89">
        <f>'SERV. INICIAIS'!E16</f>
        <v/>
      </c>
      <c r="T52" s="89">
        <f>'SERV. INICIAIS'!E17</f>
        <v/>
      </c>
      <c r="U52" s="89">
        <f>'SERV. INICIAIS'!E18</f>
        <v/>
      </c>
      <c r="V52" s="89">
        <f>'SERV. INICIAIS'!E19</f>
        <v/>
      </c>
      <c r="W52" s="89">
        <f>'SERV. INICIAIS'!E20</f>
        <v/>
      </c>
      <c r="X52" s="89">
        <f>'SERV. INICIAIS'!E21</f>
        <v/>
      </c>
      <c r="Y52" s="89">
        <f>'SERV. INICIAIS'!E22</f>
        <v/>
      </c>
      <c r="Z52" s="89">
        <f>'SERV. INICIAIS'!E23</f>
        <v/>
      </c>
      <c r="AA52" s="89">
        <f>'SERV. INICIAIS'!E24</f>
        <v/>
      </c>
      <c r="AB52" s="89">
        <f>'SERV. INICIAIS'!E25</f>
        <v/>
      </c>
      <c r="AC52" s="89">
        <f>'SERV. INICIAIS'!E26</f>
        <v/>
      </c>
      <c r="AD52" s="89">
        <f>'SERV. INICIAIS'!E27</f>
        <v/>
      </c>
      <c r="AE52" s="89">
        <f>'SERV. INICIAIS'!E28</f>
        <v/>
      </c>
      <c r="AF52" s="89">
        <f>'SERV. INICIAIS'!E29</f>
        <v/>
      </c>
      <c r="AG52" s="89">
        <f>'SERV. INICIAIS'!E30</f>
        <v/>
      </c>
      <c r="AH52" s="89">
        <f>'SERV. INICIAIS'!E31</f>
        <v/>
      </c>
      <c r="AI52" s="89">
        <f>'SERV. INICIAIS'!E32</f>
        <v/>
      </c>
      <c r="AJ52" s="89">
        <f>'SERV. INICIAIS'!E33</f>
        <v/>
      </c>
      <c r="AK52" s="89">
        <f>'SERV. INICIAIS'!E34</f>
        <v/>
      </c>
      <c r="AL52" s="89">
        <f>'SERV. INICIAIS'!E35</f>
        <v/>
      </c>
      <c r="AM52" s="89">
        <f>'SERV. INICIAIS'!E36</f>
        <v/>
      </c>
      <c r="AN52" s="89">
        <f>'SERV. INICIAIS'!E37</f>
        <v/>
      </c>
      <c r="AO52" s="89">
        <f>'SERV. INICIAIS'!E38</f>
        <v/>
      </c>
      <c r="AP52" s="89">
        <f>'SERV. INICIAIS'!E39</f>
        <v/>
      </c>
      <c r="AQ52" s="89">
        <f>'SERV. INICIAIS'!E40</f>
        <v/>
      </c>
      <c r="AR52" s="89">
        <f>'SERV. INICIAIS'!E41</f>
        <v/>
      </c>
      <c r="AS52" s="89">
        <f>'SERV. INICIAIS'!E42</f>
        <v/>
      </c>
      <c r="AT52" s="89">
        <f>'SERV. INICIAIS'!E43</f>
        <v/>
      </c>
      <c r="AU52" s="89">
        <f>'SERV. INICIAIS'!E44</f>
        <v/>
      </c>
      <c r="AV52" s="89">
        <f>'SERV. INICIAIS'!E45</f>
        <v/>
      </c>
      <c r="AW52" s="89">
        <f>'SERV. INICIAIS'!E46</f>
        <v/>
      </c>
      <c r="AX52" s="89">
        <f>'SERV. INICIAIS'!E47</f>
        <v/>
      </c>
      <c r="AY52" s="89">
        <f>'SERV. INICIAIS'!E48</f>
        <v/>
      </c>
      <c r="AZ52" s="89">
        <f>'SERV. INICIAIS'!E49</f>
        <v/>
      </c>
      <c r="BA52" s="89">
        <f>'SERV. INICIAIS'!E50</f>
        <v/>
      </c>
      <c r="BB52" s="89">
        <f>'SERV. INICIAIS'!E51</f>
        <v/>
      </c>
      <c r="BC52" s="89">
        <f>'SERV. INICIAIS'!E52</f>
        <v/>
      </c>
      <c r="BD52" s="89">
        <f>'SERV. INICIAIS'!E53</f>
        <v/>
      </c>
      <c r="BE52" s="89">
        <f>'SERV. INICIAIS'!E54</f>
        <v/>
      </c>
      <c r="BF52" s="89">
        <f>'SERV. INICIAIS'!E55</f>
        <v/>
      </c>
      <c r="BG52" s="89">
        <f>'SERV. INICIAIS'!E56</f>
        <v/>
      </c>
      <c r="BH52" s="89">
        <f>'SERV. INICIAIS'!E57</f>
        <v/>
      </c>
      <c r="BI52" s="89">
        <f>'SERV. INICIAIS'!E58</f>
        <v/>
      </c>
      <c r="BJ52" s="89">
        <f>'SERV. INICIAIS'!E59</f>
        <v/>
      </c>
      <c r="BK52" s="89">
        <f>'SERV. INICIAIS'!E60</f>
        <v/>
      </c>
      <c r="BL52" s="89">
        <f>'SERV. INICIAIS'!E61</f>
        <v/>
      </c>
      <c r="BM52" s="89">
        <f>'SERV. INICIAIS'!E62</f>
        <v/>
      </c>
      <c r="BN52" s="89">
        <f>'SERV. INICIAIS'!E63</f>
        <v/>
      </c>
      <c r="BO52" s="89">
        <f>'SERV. INICIAIS'!E64</f>
        <v/>
      </c>
      <c r="BP52" s="89">
        <f>'SERV. INICIAIS'!E65</f>
        <v/>
      </c>
      <c r="BQ52" s="89">
        <f>'SERV. INICIAIS'!E66</f>
        <v/>
      </c>
      <c r="BR52" s="89">
        <f>'SERV. INICIAIS'!E67</f>
        <v/>
      </c>
      <c r="BS52" s="89">
        <f>'SERV. INICIAIS'!E68</f>
        <v/>
      </c>
      <c r="BT52" s="89">
        <f>'SERV. INICIAIS'!E69</f>
        <v/>
      </c>
      <c r="BU52" s="89">
        <f>'SERV. INICIAIS'!E70</f>
        <v/>
      </c>
      <c r="BV52" s="89">
        <f>'SERV. INICIAIS'!E71</f>
        <v/>
      </c>
      <c r="BW52" s="89">
        <f>'SERV. INICIAIS'!E72</f>
        <v/>
      </c>
      <c r="BX52" s="89">
        <f>'SERV. INICIAIS'!E73</f>
        <v/>
      </c>
      <c r="BY52" s="89">
        <f>'SERV. INICIAIS'!E74</f>
        <v/>
      </c>
      <c r="BZ52" s="89">
        <f>'SERV. INICIAIS'!E75</f>
        <v/>
      </c>
      <c r="CA52" s="89">
        <f>'SERV. INICIAIS'!E76</f>
        <v/>
      </c>
    </row>
    <row r="53">
      <c r="A53" s="59" t="inlineStr">
        <is>
          <t>G041.002</t>
        </is>
      </c>
      <c r="B53" s="59" t="inlineStr">
        <is>
          <t>1040-1110-115</t>
        </is>
      </c>
      <c r="C53" s="59" t="inlineStr">
        <is>
          <t>COMERCIAIS</t>
        </is>
      </c>
      <c r="E53" s="49">
        <f>SUM(H53:CA53)</f>
        <v/>
      </c>
      <c r="F53" s="49">
        <f>IF(D53="","",D53-E53)</f>
        <v/>
      </c>
    </row>
    <row r="54">
      <c r="A54" s="59" t="inlineStr">
        <is>
          <t>G041.002</t>
        </is>
      </c>
      <c r="B54" s="59" t="inlineStr">
        <is>
          <t>1040-1130-110</t>
        </is>
      </c>
      <c r="C54" s="59" t="inlineStr">
        <is>
          <t>INCORPORAÇÃO / LEGALIZAÇÃO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1030-1090-100</t>
        </is>
      </c>
      <c r="C56" s="59" t="inlineStr">
        <is>
          <t>MEDIDAS COMPENSATÓRIAS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1040-1110-130</t>
        </is>
      </c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SUM(D2:D57)-D43</f>
        <v/>
      </c>
      <c r="E59" s="64">
        <f>SUM(E2:E57)-E43</f>
        <v/>
      </c>
      <c r="H59" s="64">
        <f>SUM(H2:H57)-H43</f>
        <v/>
      </c>
      <c r="I59" s="64">
        <f>SUM(I2:I57)-I43</f>
        <v/>
      </c>
      <c r="J59" s="64">
        <f>SUM(J2:J57)-J43</f>
        <v/>
      </c>
      <c r="K59" s="64">
        <f>SUM(K2:K57)-K43</f>
        <v/>
      </c>
      <c r="L59" s="64">
        <f>SUM(L2:L57)-L43</f>
        <v/>
      </c>
      <c r="M59" s="64">
        <f>SUM(M2:M57)-M43</f>
        <v/>
      </c>
      <c r="N59" s="64">
        <f>SUM(N2:N57)-N43</f>
        <v/>
      </c>
      <c r="O59" s="64">
        <f>SUM(O2:O57)-O43</f>
        <v/>
      </c>
      <c r="P59" s="64">
        <f>SUM(P2:P57)-P43</f>
        <v/>
      </c>
      <c r="Q59" s="64">
        <f>SUM(Q2:Q57)-Q43</f>
        <v/>
      </c>
      <c r="R59" s="64">
        <f>SUM(R2:R57)-R43</f>
        <v/>
      </c>
      <c r="S59" s="64">
        <f>SUM(S2:S57)-S43</f>
        <v/>
      </c>
      <c r="T59" s="64">
        <f>SUM(T2:T57)-T43</f>
        <v/>
      </c>
      <c r="U59" s="64">
        <f>SUM(U2:U57)-U43</f>
        <v/>
      </c>
      <c r="V59" s="64">
        <f>SUM(V2:V57)-V43</f>
        <v/>
      </c>
      <c r="W59" s="64">
        <f>SUM(W2:W57)-W43</f>
        <v/>
      </c>
      <c r="X59" s="64">
        <f>SUM(X2:X57)-X43</f>
        <v/>
      </c>
      <c r="Y59" s="64">
        <f>SUM(Y2:Y57)-Y43</f>
        <v/>
      </c>
      <c r="Z59" s="64">
        <f>SUM(Z2:Z57)-Z43</f>
        <v/>
      </c>
      <c r="AA59" s="64">
        <f>SUM(AA2:AA57)-AA43</f>
        <v/>
      </c>
      <c r="AB59" s="64">
        <f>SUM(AB2:AB57)-AB43</f>
        <v/>
      </c>
      <c r="AC59" s="64">
        <f>SUM(AC2:AC57)-AC43</f>
        <v/>
      </c>
      <c r="AD59" s="64">
        <f>SUM(AD2:AD57)-AD43</f>
        <v/>
      </c>
      <c r="AE59" s="64">
        <f>SUM(AE2:AE57)-AE43</f>
        <v/>
      </c>
      <c r="AF59" s="64">
        <f>SUM(AF2:AF57)-AF43</f>
        <v/>
      </c>
      <c r="AG59" s="64">
        <f>SUM(AG2:AG57)-AG43</f>
        <v/>
      </c>
      <c r="AH59" s="64">
        <f>SUM(AH2:AH57)-AH43</f>
        <v/>
      </c>
      <c r="AI59" s="64">
        <f>SUM(AI2:AI57)-AI43</f>
        <v/>
      </c>
      <c r="AJ59" s="64">
        <f>SUM(AJ2:AJ57)-AJ43</f>
        <v/>
      </c>
      <c r="AK59" s="64">
        <f>SUM(AK2:AK57)-AK43</f>
        <v/>
      </c>
      <c r="AL59" s="64">
        <f>SUM(AL2:AL57)-AL43</f>
        <v/>
      </c>
      <c r="AM59" s="64">
        <f>SUM(AM2:AM57)-AM43</f>
        <v/>
      </c>
      <c r="AN59" s="64">
        <f>SUM(AN2:AN57)-AN43</f>
        <v/>
      </c>
      <c r="AO59" s="64">
        <f>SUM(AO2:AO57)-AO43</f>
        <v/>
      </c>
      <c r="AP59" s="64">
        <f>SUM(AP2:AP57)-AP43</f>
        <v/>
      </c>
      <c r="AQ59" s="64">
        <f>SUM(AQ2:AQ57)-AQ43</f>
        <v/>
      </c>
      <c r="AR59" s="64">
        <f>SUM(AR2:AR57)-AR43</f>
        <v/>
      </c>
      <c r="AS59" s="64">
        <f>SUM(AS2:AS57)-AS43</f>
        <v/>
      </c>
      <c r="AT59" s="64">
        <f>SUM(AT2:AT57)-AT43</f>
        <v/>
      </c>
      <c r="AU59" s="64">
        <f>SUM(AU2:AU57)-AU43</f>
        <v/>
      </c>
      <c r="AV59" s="64">
        <f>SUM(AV2:AV57)-AV43</f>
        <v/>
      </c>
      <c r="AW59" s="64">
        <f>SUM(AW2:AW57)-AW43</f>
        <v/>
      </c>
      <c r="AX59" s="64">
        <f>SUM(AX2:AX57)-AX43</f>
        <v/>
      </c>
      <c r="AY59" s="64">
        <f>SUM(AY2:AY57)-AY43</f>
        <v/>
      </c>
      <c r="AZ59" s="64">
        <f>SUM(AZ2:AZ57)-AZ43</f>
        <v/>
      </c>
      <c r="BA59" s="64">
        <f>SUM(BA2:BA57)-BA43</f>
        <v/>
      </c>
      <c r="BB59" s="64">
        <f>SUM(BB2:BB57)-BB43</f>
        <v/>
      </c>
      <c r="BC59" s="64">
        <f>SUM(BC2:BC57)-BC43</f>
        <v/>
      </c>
      <c r="BD59" s="64">
        <f>SUM(BD2:BD57)-BD43</f>
        <v/>
      </c>
      <c r="BE59" s="64">
        <f>SUM(BE2:BE57)-BE43</f>
        <v/>
      </c>
      <c r="BF59" s="64">
        <f>SUM(BF2:BF57)-BF43</f>
        <v/>
      </c>
      <c r="BG59" s="64">
        <f>SUM(BG2:BG57)-BG43</f>
        <v/>
      </c>
      <c r="BH59" s="64">
        <f>SUM(BH2:BH57)-BH43</f>
        <v/>
      </c>
      <c r="BI59" s="64">
        <f>SUM(BI2:BI57)-BI43</f>
        <v/>
      </c>
      <c r="BJ59" s="64">
        <f>SUM(BJ2:BJ57)-BJ43</f>
        <v/>
      </c>
      <c r="BK59" s="64">
        <f>SUM(BK2:BK57)-BK43</f>
        <v/>
      </c>
      <c r="BL59" s="64">
        <f>SUM(BL2:BL57)-BL43</f>
        <v/>
      </c>
      <c r="BM59" s="64">
        <f>SUM(BM2:BM57)-BM43</f>
        <v/>
      </c>
      <c r="BN59" s="64">
        <f>SUM(BN2:BN57)-BN43</f>
        <v/>
      </c>
      <c r="BO59" s="64">
        <f>SUM(BO2:BO57)-BO43</f>
        <v/>
      </c>
      <c r="BP59" s="64">
        <f>SUM(BP2:BP57)-BP43</f>
        <v/>
      </c>
      <c r="BQ59" s="64">
        <f>SUM(BQ2:BQ57)-BQ43</f>
        <v/>
      </c>
      <c r="BR59" s="64">
        <f>SUM(BR2:BR57)-BR43</f>
        <v/>
      </c>
      <c r="BS59" s="64">
        <f>SUM(BS2:BS57)-BS43</f>
        <v/>
      </c>
      <c r="BT59" s="64">
        <f>SUM(BT2:BT57)-BT43</f>
        <v/>
      </c>
      <c r="BU59" s="64">
        <f>SUM(BU2:BU57)-BU43</f>
        <v/>
      </c>
      <c r="BV59" s="64">
        <f>SUM(BV2:BV57)-BV43</f>
        <v/>
      </c>
      <c r="BW59" s="64">
        <f>SUM(BW2:BW57)-BW43</f>
        <v/>
      </c>
      <c r="BX59" s="64">
        <f>SUM(BX2:BX57)-BX43</f>
        <v/>
      </c>
      <c r="BY59" s="64">
        <f>SUM(BY2:BY57)-BY43</f>
        <v/>
      </c>
      <c r="BZ59" s="64">
        <f>SUM(BZ2:BZ57)-BZ43</f>
        <v/>
      </c>
      <c r="CA59" s="64">
        <f>SUM(CA2:CA57)-CA43</f>
        <v/>
      </c>
    </row>
    <row r="60">
      <c r="C60" s="46" t="inlineStr">
        <is>
          <t>TAXA DE ADMINISTRAÇÃO (INCC)</t>
        </is>
      </c>
      <c r="D60" s="64">
        <f>D43</f>
        <v/>
      </c>
      <c r="E60" s="64">
        <f>E43</f>
        <v/>
      </c>
      <c r="H60" s="64">
        <f>H43</f>
        <v/>
      </c>
      <c r="I60" s="64">
        <f>I43</f>
        <v/>
      </c>
      <c r="J60" s="64">
        <f>J43</f>
        <v/>
      </c>
      <c r="K60" s="64">
        <f>K43</f>
        <v/>
      </c>
      <c r="L60" s="64">
        <f>L43</f>
        <v/>
      </c>
      <c r="M60" s="64">
        <f>M43</f>
        <v/>
      </c>
      <c r="N60" s="64">
        <f>N43</f>
        <v/>
      </c>
      <c r="O60" s="64">
        <f>O43</f>
        <v/>
      </c>
      <c r="P60" s="64">
        <f>P43</f>
        <v/>
      </c>
      <c r="Q60" s="64">
        <f>Q43</f>
        <v/>
      </c>
      <c r="R60" s="64">
        <f>R43</f>
        <v/>
      </c>
      <c r="S60" s="64">
        <f>S43</f>
        <v/>
      </c>
      <c r="T60" s="64">
        <f>T43</f>
        <v/>
      </c>
      <c r="U60" s="64">
        <f>U43</f>
        <v/>
      </c>
      <c r="V60" s="64">
        <f>V43</f>
        <v/>
      </c>
      <c r="W60" s="64">
        <f>W43</f>
        <v/>
      </c>
      <c r="X60" s="64">
        <f>X43</f>
        <v/>
      </c>
      <c r="Y60" s="64">
        <f>Y43</f>
        <v/>
      </c>
      <c r="Z60" s="64">
        <f>Z43</f>
        <v/>
      </c>
      <c r="AA60" s="64">
        <f>AA43</f>
        <v/>
      </c>
      <c r="AB60" s="64">
        <f>AB43</f>
        <v/>
      </c>
      <c r="AC60" s="64">
        <f>AC43</f>
        <v/>
      </c>
      <c r="AD60" s="64">
        <f>AD43</f>
        <v/>
      </c>
      <c r="AE60" s="64">
        <f>AE43</f>
        <v/>
      </c>
      <c r="AF60" s="64">
        <f>AF43</f>
        <v/>
      </c>
      <c r="AG60" s="64">
        <f>AG43</f>
        <v/>
      </c>
      <c r="AH60" s="64">
        <f>AH43</f>
        <v/>
      </c>
      <c r="AI60" s="64">
        <f>AI43</f>
        <v/>
      </c>
      <c r="AJ60" s="64">
        <f>AJ43</f>
        <v/>
      </c>
      <c r="AK60" s="64">
        <f>AK43</f>
        <v/>
      </c>
      <c r="AL60" s="64">
        <f>AL43</f>
        <v/>
      </c>
      <c r="AM60" s="64">
        <f>AM43</f>
        <v/>
      </c>
      <c r="AN60" s="64">
        <f>AN43</f>
        <v/>
      </c>
      <c r="AO60" s="64">
        <f>AO43</f>
        <v/>
      </c>
      <c r="AP60" s="64">
        <f>AP43</f>
        <v/>
      </c>
      <c r="AQ60" s="64">
        <f>AQ43</f>
        <v/>
      </c>
      <c r="AR60" s="64">
        <f>AR43</f>
        <v/>
      </c>
      <c r="AS60" s="64">
        <f>AS43</f>
        <v/>
      </c>
      <c r="AT60" s="64">
        <f>AT43</f>
        <v/>
      </c>
      <c r="AU60" s="64">
        <f>AU43</f>
        <v/>
      </c>
      <c r="AV60" s="64">
        <f>AV43</f>
        <v/>
      </c>
      <c r="AW60" s="64">
        <f>AW43</f>
        <v/>
      </c>
      <c r="AX60" s="64">
        <f>AX43</f>
        <v/>
      </c>
      <c r="AY60" s="64">
        <f>AY43</f>
        <v/>
      </c>
      <c r="AZ60" s="64">
        <f>AZ43</f>
        <v/>
      </c>
      <c r="BA60" s="64">
        <f>BA43</f>
        <v/>
      </c>
      <c r="BB60" s="64">
        <f>BB43</f>
        <v/>
      </c>
      <c r="BC60" s="64">
        <f>BC43</f>
        <v/>
      </c>
      <c r="BD60" s="64">
        <f>BD43</f>
        <v/>
      </c>
      <c r="BE60" s="64">
        <f>BE43</f>
        <v/>
      </c>
      <c r="BF60" s="64">
        <f>BF43</f>
        <v/>
      </c>
      <c r="BG60" s="64">
        <f>BG43</f>
        <v/>
      </c>
      <c r="BH60" s="64">
        <f>BH43</f>
        <v/>
      </c>
      <c r="BI60" s="64">
        <f>BI43</f>
        <v/>
      </c>
      <c r="BJ60" s="64">
        <f>BJ43</f>
        <v/>
      </c>
      <c r="BK60" s="64">
        <f>BK43</f>
        <v/>
      </c>
      <c r="BL60" s="64">
        <f>BL43</f>
        <v/>
      </c>
      <c r="BM60" s="64">
        <f>BM43</f>
        <v/>
      </c>
      <c r="BN60" s="64">
        <f>BN43</f>
        <v/>
      </c>
      <c r="BO60" s="64">
        <f>BO43</f>
        <v/>
      </c>
      <c r="BP60" s="64">
        <f>BP43</f>
        <v/>
      </c>
      <c r="BQ60" s="64">
        <f>BQ43</f>
        <v/>
      </c>
      <c r="BR60" s="64">
        <f>BR43</f>
        <v/>
      </c>
      <c r="BS60" s="64">
        <f>BS43</f>
        <v/>
      </c>
      <c r="BT60" s="64">
        <f>BT43</f>
        <v/>
      </c>
      <c r="BU60" s="64">
        <f>BU43</f>
        <v/>
      </c>
      <c r="BV60" s="64">
        <f>BV43</f>
        <v/>
      </c>
      <c r="BW60" s="64">
        <f>BW43</f>
        <v/>
      </c>
      <c r="BX60" s="64">
        <f>BX43</f>
        <v/>
      </c>
      <c r="BY60" s="64">
        <f>BY43</f>
        <v/>
      </c>
      <c r="BZ60" s="64">
        <f>BZ43</f>
        <v/>
      </c>
      <c r="CA60" s="64">
        <f>CA43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2">
        <f>IF(A4&lt;='VALOR POR PL'!$P$5,'MODELO PARA BI'!H61,0)</f>
        <v/>
      </c>
      <c r="E4" s="62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Email 18/08/26 -&gt; O fluxo fechou o ano em R$ 22.800 Mi</t>
        </is>
      </c>
    </row>
    <row r="5">
      <c r="A5" s="111">
        <f>'MODELO PARA BI'!I1</f>
        <v/>
      </c>
      <c r="B5" s="112" t="n"/>
      <c r="C5" s="109">
        <f>C4+B5</f>
        <v/>
      </c>
      <c r="D5" s="62">
        <f>IF(A5&lt;='VALOR POR PL'!$P$5,'MODELO PARA BI'!I61,0)</f>
        <v/>
      </c>
      <c r="E5" s="62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inlineStr">
        <is>
          <t>Meta do ano (no BI está somando com a permuta de dez/25)</t>
        </is>
      </c>
    </row>
    <row r="6">
      <c r="A6" s="111">
        <f>'MODELO PARA BI'!J1</f>
        <v/>
      </c>
      <c r="B6" s="112" t="n"/>
      <c r="C6" s="109">
        <f>C5+B6</f>
        <v/>
      </c>
      <c r="D6" s="62">
        <f>IF(A6&lt;='VALOR POR PL'!$P$5,'MODELO PARA BI'!J61,0)</f>
        <v/>
      </c>
      <c r="E6" s="62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inlineStr">
        <is>
          <t>Meta do ano = 27.300 Mi + 0.300 permuta</t>
        </is>
      </c>
    </row>
    <row r="7">
      <c r="A7" s="111">
        <f>'MODELO PARA BI'!K1</f>
        <v/>
      </c>
      <c r="B7" s="112" t="n"/>
      <c r="C7" s="109">
        <f>C6+B7</f>
        <v/>
      </c>
      <c r="D7" s="62">
        <f>IF(A7&lt;='VALOR POR PL'!$P$5,'MODELO PARA BI'!K61,0)</f>
        <v/>
      </c>
      <c r="E7" s="62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inlineStr">
        <is>
          <t>Meta corrigida em Mar/2026 --&gt; R$ 23.700 Mi</t>
        </is>
      </c>
    </row>
    <row r="8">
      <c r="A8" s="111">
        <f>'MODELO PARA BI'!L1</f>
        <v/>
      </c>
      <c r="B8" s="112" t="n"/>
      <c r="C8" s="109">
        <f>C7+B8</f>
        <v/>
      </c>
      <c r="D8" s="62">
        <f>IF(A8&lt;='VALOR POR PL'!$P$5,'MODELO PARA BI'!L61,0)</f>
        <v/>
      </c>
      <c r="E8" s="62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</row>
    <row r="9">
      <c r="A9" s="111">
        <f>'MODELO PARA BI'!M1</f>
        <v/>
      </c>
      <c r="B9" s="112" t="n"/>
      <c r="C9" s="109">
        <f>C8+B9</f>
        <v/>
      </c>
      <c r="D9" s="62">
        <f>IF(A9&lt;='VALOR POR PL'!$P$5,'MODELO PARA BI'!M61,0)</f>
        <v/>
      </c>
      <c r="E9" s="62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</row>
    <row r="10">
      <c r="A10" s="111">
        <f>'MODELO PARA BI'!N1</f>
        <v/>
      </c>
      <c r="B10" s="112" t="n"/>
      <c r="C10" s="109">
        <f>C9+B10</f>
        <v/>
      </c>
      <c r="D10" s="62">
        <f>IF(A10&lt;='VALOR POR PL'!$P$5,'MODELO PARA BI'!N61,0)</f>
        <v/>
      </c>
      <c r="E10" s="62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2">
        <f>IF(A11&lt;='VALOR POR PL'!$P$5,'MODELO PARA BI'!O61,0)</f>
        <v/>
      </c>
      <c r="E11" s="62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2">
        <f>IF(A12&lt;='VALOR POR PL'!$P$5,'MODELO PARA BI'!P61,0)</f>
        <v/>
      </c>
      <c r="E12" s="62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2">
        <f>IF(A13&lt;='VALOR POR PL'!$P$5,'MODELO PARA BI'!Q61,0)</f>
        <v/>
      </c>
      <c r="E13" s="62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2">
        <f>IF(A14&lt;='VALOR POR PL'!$P$5,'MODELO PARA BI'!R61,0)</f>
        <v/>
      </c>
      <c r="E14" s="62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2">
        <f>IF(A15&lt;='VALOR POR PL'!$P$5,'MODELO PARA BI'!S61,0)</f>
        <v/>
      </c>
      <c r="E15" s="62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2">
        <f>IF(A16&lt;='VALOR POR PL'!$P$5,'MODELO PARA BI'!T61,0)</f>
        <v/>
      </c>
      <c r="E16" s="62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2">
        <f>IF(A17&lt;='VALOR POR PL'!$P$5,'MODELO PARA BI'!U61,0)</f>
        <v/>
      </c>
      <c r="E17" s="62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2">
        <f>IF(A18&lt;='VALOR POR PL'!$P$5,'MODELO PARA BI'!V61,0)</f>
        <v/>
      </c>
      <c r="E18" s="62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2">
        <f>IF(A19&lt;='VALOR POR PL'!$P$5,'MODELO PARA BI'!W61,0)</f>
        <v/>
      </c>
      <c r="E19" s="62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2">
        <f>IF(A20&lt;='VALOR POR PL'!$P$5,'MODELO PARA BI'!X61,0)</f>
        <v/>
      </c>
      <c r="E20" s="62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2">
        <f>IF(A21&lt;='VALOR POR PL'!$P$5,'MODELO PARA BI'!Y61,0)</f>
        <v/>
      </c>
      <c r="E21" s="62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2">
        <f>IF(A22&lt;='VALOR POR PL'!$P$5,'MODELO PARA BI'!Z61,0)</f>
        <v/>
      </c>
      <c r="E22" s="62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2">
        <f>IF(A23&lt;='VALOR POR PL'!$P$5,'MODELO PARA BI'!AA61,0)</f>
        <v/>
      </c>
      <c r="E23" s="62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2">
        <f>IF(A24&lt;='VALOR POR PL'!$P$5,'MODELO PARA BI'!AB61,0)</f>
        <v/>
      </c>
      <c r="E24" s="62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2">
        <f>IF(A25&lt;='VALOR POR PL'!$P$5,'MODELO PARA BI'!AC61,0)</f>
        <v/>
      </c>
      <c r="E25" s="62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2">
        <f>IF(A26&lt;='VALOR POR PL'!$P$5,'MODELO PARA BI'!AD61,0)</f>
        <v/>
      </c>
      <c r="E26" s="62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2">
        <f>IF(A27&lt;='VALOR POR PL'!$P$5,'MODELO PARA BI'!AE61,0)</f>
        <v/>
      </c>
      <c r="E27" s="62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2">
        <f>IF(A28&lt;='VALOR POR PL'!$P$5,'MODELO PARA BI'!AF61,0)</f>
        <v/>
      </c>
      <c r="E28" s="62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2">
        <f>IF(A29&lt;='VALOR POR PL'!$P$5,'MODELO PARA BI'!AG61,0)</f>
        <v/>
      </c>
      <c r="E29" s="62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2">
        <f>IF(A30&lt;='VALOR POR PL'!$P$5,'MODELO PARA BI'!AH61,0)</f>
        <v/>
      </c>
      <c r="E30" s="62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2">
        <f>IF(A31&lt;='VALOR POR PL'!$P$5,'MODELO PARA BI'!AI61,0)</f>
        <v/>
      </c>
      <c r="E31" s="62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2">
        <f>IF(A32&lt;='VALOR POR PL'!$P$5,'MODELO PARA BI'!AJ61,0)</f>
        <v/>
      </c>
      <c r="E32" s="62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2">
        <f>IF(A33&lt;='VALOR POR PL'!$P$5,'MODELO PARA BI'!AK61,0)</f>
        <v/>
      </c>
      <c r="E33" s="62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2">
        <f>IF(A34&lt;='VALOR POR PL'!$P$5,'MODELO PARA BI'!AL61,0)</f>
        <v/>
      </c>
      <c r="E34" s="62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2">
        <f>IF(A35&lt;='VALOR POR PL'!$P$5,'MODELO PARA BI'!AM61,0)</f>
        <v/>
      </c>
      <c r="E35" s="62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2">
        <f>IF(A36&lt;='VALOR POR PL'!$P$5,'MODELO PARA BI'!AN61,0)</f>
        <v/>
      </c>
      <c r="E36" s="62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2">
        <f>IF(A37&lt;='VALOR POR PL'!$P$5,'MODELO PARA BI'!AO61,0)</f>
        <v/>
      </c>
      <c r="E37" s="62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2">
        <f>IF(A38&lt;='VALOR POR PL'!$P$5,'MODELO PARA BI'!AP61,0)</f>
        <v/>
      </c>
      <c r="E38" s="62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2">
        <f>IF(A39&lt;='VALOR POR PL'!$P$5,'MODELO PARA BI'!AQ61,0)</f>
        <v/>
      </c>
      <c r="E39" s="62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2">
        <f>IF(A40&lt;='VALOR POR PL'!$P$5,'MODELO PARA BI'!AR61,0)</f>
        <v/>
      </c>
      <c r="E40" s="62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2">
        <f>IF(A41&lt;='VALOR POR PL'!$P$5,'MODELO PARA BI'!AS61,0)</f>
        <v/>
      </c>
      <c r="E41" s="62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2">
        <f>IF(A42&lt;='VALOR POR PL'!$P$5,'MODELO PARA BI'!AT61,0)</f>
        <v/>
      </c>
      <c r="E42" s="62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2">
        <f>IF(A43&lt;='VALOR POR PL'!$P$5,'MODELO PARA BI'!AU61,0)</f>
        <v/>
      </c>
      <c r="E43" s="62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2">
        <f>IF(A44&lt;='VALOR POR PL'!$P$5,'MODELO PARA BI'!AV61,0)</f>
        <v/>
      </c>
      <c r="E44" s="62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2">
        <f>IF(A45&lt;='VALOR POR PL'!$P$5,'MODELO PARA BI'!AW61,0)</f>
        <v/>
      </c>
      <c r="E45" s="62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2">
        <f>IF(A46&lt;='VALOR POR PL'!$P$5,'MODELO PARA BI'!AX61,0)</f>
        <v/>
      </c>
      <c r="E46" s="62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2">
        <f>IF(A47&lt;='VALOR POR PL'!$P$5,'MODELO PARA BI'!AY61,0)</f>
        <v/>
      </c>
      <c r="E47" s="62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2">
        <f>IF(A48&lt;='VALOR POR PL'!$P$5,'MODELO PARA BI'!AZ61,0)</f>
        <v/>
      </c>
      <c r="E48" s="62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2">
        <f>IF(A49&lt;='VALOR POR PL'!$P$5,'MODELO PARA BI'!BA61,0)</f>
        <v/>
      </c>
      <c r="E49" s="62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2">
        <f>IF(A50&lt;='VALOR POR PL'!$P$5,'MODELO PARA BI'!BB61,0)</f>
        <v/>
      </c>
      <c r="E50" s="62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2">
        <f>IF(A51&lt;='VALOR POR PL'!$P$5,'MODELO PARA BI'!BC61,0)</f>
        <v/>
      </c>
      <c r="E51" s="62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2">
        <f>IF(A52&lt;='VALOR POR PL'!$P$5,'MODELO PARA BI'!BD61,0)</f>
        <v/>
      </c>
      <c r="E52" s="62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2">
        <f>IF(A53&lt;='VALOR POR PL'!$P$5,'MODELO PARA BI'!BE61,0)</f>
        <v/>
      </c>
      <c r="E53" s="62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2">
        <f>IF(A54&lt;='VALOR POR PL'!$P$5,'MODELO PARA BI'!BF61,0)</f>
        <v/>
      </c>
      <c r="E54" s="62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2">
        <f>IF(A55&lt;='VALOR POR PL'!$P$5,'MODELO PARA BI'!BG61,0)</f>
        <v/>
      </c>
      <c r="E55" s="62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2">
        <f>IF(A56&lt;='VALOR POR PL'!$P$5,'MODELO PARA BI'!BH61,0)</f>
        <v/>
      </c>
      <c r="E56" s="62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2">
        <f>IF(A57&lt;='VALOR POR PL'!$P$5,'MODELO PARA BI'!BI61,0)</f>
        <v/>
      </c>
      <c r="E57" s="62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2">
        <f>IF(A58&lt;='VALOR POR PL'!$P$5,'MODELO PARA BI'!BJ61,0)</f>
        <v/>
      </c>
      <c r="E58" s="62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2">
        <f>IF(A59&lt;='VALOR POR PL'!$P$5,'MODELO PARA BI'!BK61,0)</f>
        <v/>
      </c>
      <c r="E59" s="62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2">
        <f>IF(A60&lt;='VALOR POR PL'!$P$5,'MODELO PARA BI'!BL61,0)</f>
        <v/>
      </c>
      <c r="E60" s="62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2">
        <f>IF(A61&lt;='VALOR POR PL'!$P$5,'MODELO PARA BI'!BM61,0)</f>
        <v/>
      </c>
      <c r="E61" s="62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2">
        <f>IF(A62&lt;='VALOR POR PL'!$P$5,'MODELO PARA BI'!BN61,0)</f>
        <v/>
      </c>
      <c r="E62" s="62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2">
        <f>IF(A63&lt;='VALOR POR PL'!$P$5,'MODELO PARA BI'!BO61,0)</f>
        <v/>
      </c>
      <c r="E63" s="62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2">
        <f>IF(A64&lt;='VALOR POR PL'!$P$5,'MODELO PARA BI'!BP61,0)</f>
        <v/>
      </c>
      <c r="E64" s="62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2">
        <f>IF(A65&lt;='VALOR POR PL'!$P$5,'MODELO PARA BI'!BQ61,0)</f>
        <v/>
      </c>
      <c r="E65" s="62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2">
        <f>IF(A66&lt;='VALOR POR PL'!$P$5,'MODELO PARA BI'!BR61,0)</f>
        <v/>
      </c>
      <c r="E66" s="62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2">
        <f>IF(A67&lt;='VALOR POR PL'!$P$5,'MODELO PARA BI'!BS61,0)</f>
        <v/>
      </c>
      <c r="E67" s="62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2">
        <f>IF(A68&lt;='VALOR POR PL'!$P$5,'MODELO PARA BI'!BT61,0)</f>
        <v/>
      </c>
      <c r="E68" s="62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2">
        <f>IF(A69&lt;='VALOR POR PL'!$P$5,'MODELO PARA BI'!BU61,0)</f>
        <v/>
      </c>
      <c r="E69" s="62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2">
        <f>IF(A70&lt;='VALOR POR PL'!$P$5,'MODELO PARA BI'!BV61,0)</f>
        <v/>
      </c>
      <c r="E70" s="62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2">
        <f>IF(A71&lt;='VALOR POR PL'!$P$5,'MODELO PARA BI'!BW61,0)</f>
        <v/>
      </c>
      <c r="E71" s="62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2">
        <f>IF(A72&lt;='VALOR POR PL'!$P$5,'MODELO PARA BI'!BX61,0)</f>
        <v/>
      </c>
      <c r="E72" s="62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2">
        <f>IF(A73&lt;='VALOR POR PL'!$P$5,'MODELO PARA BI'!BY61,0)</f>
        <v/>
      </c>
      <c r="E73" s="62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2">
        <f>IF(A74&lt;='VALOR POR PL'!$P$5,'MODELO PARA BI'!BZ61,0)</f>
        <v/>
      </c>
      <c r="E74" s="62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2">
        <f>IF(A75&lt;='VALOR POR PL'!$P$5,'MODELO PARA BI'!CA61,0)</f>
        <v/>
      </c>
      <c r="E75" s="62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1136.521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1144.136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1149.158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1154.99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1163.221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1169.156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1173.586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1180.564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1183.606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1194.912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1205.838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1214.239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1216.825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1219.407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1222.865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1225.398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1233.096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1237.312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1247.181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S94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Botânico exportado em 25/09/2026</t>
        </is>
      </c>
    </row>
    <row r="2">
      <c r="J2" s="2" t="inlineStr">
        <is>
          <t>30/06/2025</t>
        </is>
      </c>
      <c r="M2" s="2" t="inlineStr">
        <is>
          <t>31/07/2025</t>
        </is>
      </c>
      <c r="P2" s="2" t="inlineStr">
        <is>
          <t>31/08/2025</t>
        </is>
      </c>
      <c r="S2" s="2" t="inlineStr">
        <is>
          <t>30/09/2025</t>
        </is>
      </c>
      <c r="V2" s="2" t="inlineStr">
        <is>
          <t>31/10/2025</t>
        </is>
      </c>
      <c r="Y2" s="2" t="inlineStr">
        <is>
          <t>30/11/2025</t>
        </is>
      </c>
      <c r="AB2" s="2" t="inlineStr">
        <is>
          <t>31/12/2025</t>
        </is>
      </c>
      <c r="AE2" s="2" t="inlineStr">
        <is>
          <t>31/01/2026</t>
        </is>
      </c>
      <c r="AH2" s="2" t="inlineStr">
        <is>
          <t>28/02/2026</t>
        </is>
      </c>
      <c r="AK2" s="2" t="inlineStr">
        <is>
          <t>31/03/2026</t>
        </is>
      </c>
      <c r="AN2" s="2" t="inlineStr">
        <is>
          <t>30/04/2026</t>
        </is>
      </c>
      <c r="AQ2" s="2" t="inlineStr">
        <is>
          <t>31/05/2026</t>
        </is>
      </c>
      <c r="AT2" s="2" t="inlineStr">
        <is>
          <t>30/06/2026</t>
        </is>
      </c>
      <c r="AW2" s="2" t="inlineStr">
        <is>
          <t>31/07/2026</t>
        </is>
      </c>
      <c r="AZ2" s="2" t="inlineStr">
        <is>
          <t>31/08/2026</t>
        </is>
      </c>
      <c r="BC2" s="2" t="inlineStr">
        <is>
          <t>30/09/2026</t>
        </is>
      </c>
      <c r="BF2" s="2" t="inlineStr">
        <is>
          <t>31/10/2026</t>
        </is>
      </c>
      <c r="BI2" s="2" t="inlineStr">
        <is>
          <t>30/11/2026</t>
        </is>
      </c>
      <c r="BL2" s="2" t="inlineStr">
        <is>
          <t>31/12/2026</t>
        </is>
      </c>
      <c r="BO2" s="2" t="inlineStr">
        <is>
          <t>31/01/2027</t>
        </is>
      </c>
      <c r="BR2" s="2" t="inlineStr">
        <is>
          <t>28/02/2027</t>
        </is>
      </c>
      <c r="BU2" s="2" t="inlineStr">
        <is>
          <t>31/03/2027</t>
        </is>
      </c>
      <c r="BX2" s="2" t="inlineStr">
        <is>
          <t>30/04/2027</t>
        </is>
      </c>
      <c r="CA2" s="2" t="inlineStr">
        <is>
          <t>31/05/2027</t>
        </is>
      </c>
      <c r="CD2" s="2" t="inlineStr">
        <is>
          <t>30/06/2027</t>
        </is>
      </c>
      <c r="CG2" s="2" t="inlineStr">
        <is>
          <t>31/07/2027</t>
        </is>
      </c>
      <c r="CJ2" s="2" t="inlineStr">
        <is>
          <t>31/08/2027</t>
        </is>
      </c>
      <c r="CM2" s="2" t="inlineStr">
        <is>
          <t>30/09/2027</t>
        </is>
      </c>
      <c r="CP2" s="2" t="inlineStr">
        <is>
          <t>31/10/2027</t>
        </is>
      </c>
      <c r="CS2" s="2" t="inlineStr">
        <is>
          <t>30/11/2027</t>
        </is>
      </c>
      <c r="CV2" s="2" t="inlineStr">
        <is>
          <t>31/12/2027</t>
        </is>
      </c>
      <c r="CY2" s="2" t="inlineStr">
        <is>
          <t>31/01/2028</t>
        </is>
      </c>
      <c r="DB2" s="2" t="inlineStr">
        <is>
          <t>29/02/2028</t>
        </is>
      </c>
      <c r="DE2" s="2" t="inlineStr">
        <is>
          <t>31/03/2028</t>
        </is>
      </c>
      <c r="DH2" s="2" t="inlineStr">
        <is>
          <t>30/04/2028</t>
        </is>
      </c>
      <c r="DK2" s="2" t="inlineStr">
        <is>
          <t>31/05/2028</t>
        </is>
      </c>
      <c r="DN2" s="2" t="inlineStr">
        <is>
          <t>30/06/2028</t>
        </is>
      </c>
      <c r="DQ2" s="2" t="inlineStr">
        <is>
          <t>31/07/2028</t>
        </is>
      </c>
      <c r="DT2" s="2" t="inlineStr">
        <is>
          <t>31/08/2028</t>
        </is>
      </c>
      <c r="DW2" s="2" t="inlineStr">
        <is>
          <t>30/09/2028</t>
        </is>
      </c>
      <c r="DZ2" s="2" t="inlineStr">
        <is>
          <t>31/10/2028</t>
        </is>
      </c>
      <c r="EC2" s="2" t="inlineStr">
        <is>
          <t>30/11/2028</t>
        </is>
      </c>
      <c r="EF2" s="2" t="inlineStr">
        <is>
          <t>31/12/2028</t>
        </is>
      </c>
      <c r="EI2" s="2" t="inlineStr">
        <is>
          <t>31/01/2029</t>
        </is>
      </c>
      <c r="EL2" s="2" t="inlineStr">
        <is>
          <t>28/02/2029</t>
        </is>
      </c>
      <c r="EO2" s="2" t="inlineStr">
        <is>
          <t>31/03/2029</t>
        </is>
      </c>
      <c r="ER2" s="2" t="inlineStr">
        <is>
          <t>30/04/2029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</row>
    <row r="4">
      <c r="A4" s="2" t="n">
        <v>1</v>
      </c>
      <c r="B4" s="2" t="inlineStr">
        <is>
          <t>01</t>
        </is>
      </c>
      <c r="C4" s="2" t="inlineStr">
        <is>
          <t>PROJETOS</t>
        </is>
      </c>
      <c r="D4" s="2" t="inlineStr">
        <is>
          <t>-</t>
        </is>
      </c>
      <c r="E4" s="2" t="inlineStr">
        <is>
          <t>-</t>
        </is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>
      <c r="A5" s="2" t="n">
        <v>2</v>
      </c>
      <c r="B5" s="2" t="inlineStr">
        <is>
          <t>01.01</t>
        </is>
      </c>
      <c r="C5" s="2" t="inlineStr">
        <is>
          <t>Elaboração de Básicos e Executivos</t>
        </is>
      </c>
      <c r="D5" s="2" t="inlineStr">
        <is>
          <t>-</t>
        </is>
      </c>
      <c r="E5" s="2" t="inlineStr">
        <is>
          <t>-</t>
        </is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>
      <c r="A6" s="2" t="n">
        <v>1</v>
      </c>
      <c r="B6" s="2" t="inlineStr">
        <is>
          <t>02</t>
        </is>
      </c>
      <c r="C6" s="2" t="inlineStr">
        <is>
          <t>SEGURO DE OBRA</t>
        </is>
      </c>
      <c r="D6" s="2" t="inlineStr">
        <is>
          <t>-</t>
        </is>
      </c>
      <c r="E6" s="2" t="inlineStr">
        <is>
          <t>-</t>
        </is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>
      <c r="A7" s="2" t="n">
        <v>2</v>
      </c>
      <c r="B7" s="2" t="inlineStr">
        <is>
          <t>02.01</t>
        </is>
      </c>
      <c r="C7" s="2" t="inlineStr">
        <is>
          <t>Seguro de obra</t>
        </is>
      </c>
      <c r="D7" s="2" t="inlineStr">
        <is>
          <t>-</t>
        </is>
      </c>
      <c r="E7" s="2" t="inlineStr">
        <is>
          <t>-</t>
        </is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>
      <c r="A8" s="2" t="n">
        <v>1</v>
      </c>
      <c r="B8" s="2" t="inlineStr">
        <is>
          <t>03</t>
        </is>
      </c>
      <c r="C8" s="2" t="inlineStr">
        <is>
          <t>TAXAS DIVERSAS</t>
        </is>
      </c>
      <c r="D8" s="2" t="inlineStr">
        <is>
          <t>-</t>
        </is>
      </c>
      <c r="E8" s="2" t="inlineStr">
        <is>
          <t>-</t>
        </is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>
      <c r="A9" s="2" t="n">
        <v>2</v>
      </c>
      <c r="B9" s="2" t="inlineStr">
        <is>
          <t>03.01</t>
        </is>
      </c>
      <c r="C9" s="2" t="inlineStr">
        <is>
          <t>Despesas legais</t>
        </is>
      </c>
      <c r="D9" s="2" t="inlineStr">
        <is>
          <t>-</t>
        </is>
      </c>
      <c r="E9" s="2" t="inlineStr">
        <is>
          <t>-</t>
        </is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>
      <c r="A10" s="2" t="n">
        <v>2</v>
      </c>
      <c r="B10" s="2" t="inlineStr">
        <is>
          <t>03.02</t>
        </is>
      </c>
      <c r="C10" s="2" t="inlineStr">
        <is>
          <t>Custos com vizinhos proveniente de danos causados pela execução da obra</t>
        </is>
      </c>
      <c r="D10" s="2" t="inlineStr">
        <is>
          <t>-</t>
        </is>
      </c>
      <c r="E10" s="2" t="inlineStr">
        <is>
          <t>-</t>
        </is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>
      <c r="A11" s="2" t="n">
        <v>1</v>
      </c>
      <c r="B11" s="2" t="inlineStr">
        <is>
          <t>04</t>
        </is>
      </c>
      <c r="C11" s="2" t="inlineStr">
        <is>
          <t>BARRACAO DE OBRA</t>
        </is>
      </c>
      <c r="D11" s="2" t="inlineStr">
        <is>
          <t>-</t>
        </is>
      </c>
      <c r="E11" s="2" t="inlineStr">
        <is>
          <t>-</t>
        </is>
      </c>
      <c r="F11" s="2" t="n">
        <v>934513.1307375047</v>
      </c>
      <c r="G11" s="2" t="n">
        <v>0</v>
      </c>
      <c r="H11" s="2" t="n">
        <v>934513.1307375047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>
      <c r="A12" s="2" t="n">
        <v>2</v>
      </c>
      <c r="B12" s="2" t="inlineStr">
        <is>
          <t>04.01</t>
        </is>
      </c>
      <c r="C12" s="2" t="inlineStr">
        <is>
          <t>Fechamento Lateral</t>
        </is>
      </c>
      <c r="D12" s="2" t="inlineStr">
        <is>
          <t>-</t>
        </is>
      </c>
      <c r="E12" s="2" t="inlineStr">
        <is>
          <t>-</t>
        </is>
      </c>
      <c r="F12" s="2" t="n">
        <v>261239.6109999999</v>
      </c>
      <c r="G12" s="2" t="n">
        <v>0</v>
      </c>
      <c r="H12" s="2" t="n">
        <v>261239.6109999999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>
      <c r="A13" s="2" t="n">
        <v>3</v>
      </c>
      <c r="B13" s="2" t="inlineStr">
        <is>
          <t>04.01.01</t>
        </is>
      </c>
      <c r="C13" s="2" t="inlineStr">
        <is>
          <t>Tapumes de telha metálica, acabamento em plotagem vinílica</t>
        </is>
      </c>
      <c r="D13" s="2" t="inlineStr">
        <is>
          <t>-</t>
        </is>
      </c>
      <c r="E13" s="2" t="inlineStr">
        <is>
          <t>-</t>
        </is>
      </c>
      <c r="F13" s="2" t="n">
        <v>260739.6109999999</v>
      </c>
      <c r="G13" s="2" t="n">
        <v>0</v>
      </c>
      <c r="H13" s="2" t="n">
        <v>260739.6109999999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>
      <c r="A14" s="2" t="n">
        <v>3</v>
      </c>
      <c r="B14" s="2" t="inlineStr">
        <is>
          <t>04.01.02</t>
        </is>
      </c>
      <c r="C14" s="2" t="inlineStr">
        <is>
          <t>Placas de Obra - ART padrão CREA</t>
        </is>
      </c>
      <c r="D14" s="2" t="inlineStr">
        <is>
          <t>-</t>
        </is>
      </c>
      <c r="E14" s="2" t="inlineStr">
        <is>
          <t>-</t>
        </is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>
      <c r="A15" s="2" t="n">
        <v>2</v>
      </c>
      <c r="B15" s="2" t="inlineStr">
        <is>
          <t>04.02</t>
        </is>
      </c>
      <c r="C15" s="2" t="inlineStr">
        <is>
          <t>Implantação do Canteiro de obras - Fase 1</t>
        </is>
      </c>
      <c r="D15" s="2" t="inlineStr">
        <is>
          <t>-</t>
        </is>
      </c>
      <c r="E15" s="2" t="inlineStr">
        <is>
          <t>-</t>
        </is>
      </c>
      <c r="F15" s="2" t="n">
        <v>252548.7544262426</v>
      </c>
      <c r="G15" s="2" t="n">
        <v>0</v>
      </c>
      <c r="H15" s="2" t="n">
        <v>252548.7544262426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>
      <c r="A16" s="2" t="n">
        <v>3</v>
      </c>
      <c r="B16" s="2" t="inlineStr">
        <is>
          <t>04.02.01</t>
        </is>
      </c>
      <c r="C16" s="2" t="inlineStr">
        <is>
          <t>Escritórios</t>
        </is>
      </c>
      <c r="D16" s="2" t="inlineStr">
        <is>
          <t>-</t>
        </is>
      </c>
      <c r="E16" s="2" t="inlineStr">
        <is>
          <t>-</t>
        </is>
      </c>
      <c r="F16" s="2" t="n">
        <v>70540.44030845036</v>
      </c>
      <c r="G16" s="2" t="n">
        <v>0</v>
      </c>
      <c r="H16" s="2" t="n">
        <v>70540.44030845036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>
      <c r="A17" s="2" t="n">
        <v>3</v>
      </c>
      <c r="B17" s="2" t="inlineStr">
        <is>
          <t>04.02.02</t>
        </is>
      </c>
      <c r="C17" s="2" t="inlineStr">
        <is>
          <t>Banheiro/vestiário</t>
        </is>
      </c>
      <c r="D17" s="2" t="inlineStr">
        <is>
          <t>-</t>
        </is>
      </c>
      <c r="E17" s="2" t="inlineStr">
        <is>
          <t>-</t>
        </is>
      </c>
      <c r="F17" s="2" t="n">
        <v>63432.61875832717</v>
      </c>
      <c r="G17" s="2" t="n">
        <v>0</v>
      </c>
      <c r="H17" s="2" t="n">
        <v>63432.61875832717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>
      <c r="A18" s="2" t="n">
        <v>3</v>
      </c>
      <c r="B18" s="2" t="inlineStr">
        <is>
          <t>04.02.03</t>
        </is>
      </c>
      <c r="C18" s="2" t="inlineStr">
        <is>
          <t>Portaria / Chapeira de ponto</t>
        </is>
      </c>
      <c r="D18" s="2" t="inlineStr">
        <is>
          <t>-</t>
        </is>
      </c>
      <c r="E18" s="2" t="inlineStr">
        <is>
          <t>-</t>
        </is>
      </c>
      <c r="F18" s="2" t="n">
        <v>1718.488338542972</v>
      </c>
      <c r="G18" s="2" t="n">
        <v>0</v>
      </c>
      <c r="H18" s="2" t="n">
        <v>1718.488338542972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>
      <c r="A19" s="2" t="n">
        <v>3</v>
      </c>
      <c r="B19" s="2" t="inlineStr">
        <is>
          <t>04.02.04</t>
        </is>
      </c>
      <c r="C19" s="2" t="inlineStr">
        <is>
          <t>Refeitório / Cozinha</t>
        </is>
      </c>
      <c r="D19" s="2" t="inlineStr">
        <is>
          <t>-</t>
        </is>
      </c>
      <c r="E19" s="2" t="inlineStr">
        <is>
          <t>-</t>
        </is>
      </c>
      <c r="F19" s="2" t="n">
        <v>51554.65015628916</v>
      </c>
      <c r="G19" s="2" t="n">
        <v>0</v>
      </c>
      <c r="H19" s="2" t="n">
        <v>51554.65015628916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>
      <c r="A20" s="2" t="n">
        <v>3</v>
      </c>
      <c r="B20" s="2" t="inlineStr">
        <is>
          <t>04.02.05</t>
        </is>
      </c>
      <c r="C20" s="2" t="inlineStr">
        <is>
          <t>Almoxarifado (depósito)</t>
        </is>
      </c>
      <c r="D20" s="2" t="inlineStr">
        <is>
          <t>-</t>
        </is>
      </c>
      <c r="E20" s="2" t="inlineStr">
        <is>
          <t>-</t>
        </is>
      </c>
      <c r="F20" s="2" t="n">
        <v>44680.69680211728</v>
      </c>
      <c r="G20" s="2" t="n">
        <v>0</v>
      </c>
      <c r="H20" s="2" t="n">
        <v>44680.69680211728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>
      <c r="A21" s="2" t="n">
        <v>3</v>
      </c>
      <c r="B21" s="2" t="inlineStr">
        <is>
          <t>04.02.06</t>
        </is>
      </c>
      <c r="C21" s="2" t="inlineStr">
        <is>
          <t>Almoxarifado (área coberta externa)</t>
        </is>
      </c>
      <c r="D21" s="2" t="inlineStr">
        <is>
          <t>-</t>
        </is>
      </c>
      <c r="E21" s="2" t="inlineStr">
        <is>
          <t>-</t>
        </is>
      </c>
      <c r="F21" s="2" t="n">
        <v>20621.86006251567</v>
      </c>
      <c r="G21" s="2" t="n">
        <v>0</v>
      </c>
      <c r="H21" s="2" t="n">
        <v>20621.86006251567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>
      <c r="A22" s="2" t="n">
        <v>2</v>
      </c>
      <c r="B22" s="2" t="inlineStr">
        <is>
          <t>04.03</t>
        </is>
      </c>
      <c r="C22" s="2" t="inlineStr">
        <is>
          <t>Implantação do Canteiro de obras - Fase 2 (Transferência para dentro do edifício)</t>
        </is>
      </c>
      <c r="D22" s="2" t="inlineStr">
        <is>
          <t>-</t>
        </is>
      </c>
      <c r="E22" s="2" t="inlineStr">
        <is>
          <t>-</t>
        </is>
      </c>
      <c r="F22" s="2" t="n">
        <v>174114.8111835668</v>
      </c>
      <c r="G22" s="2" t="n">
        <v>0</v>
      </c>
      <c r="H22" s="2" t="n">
        <v>174114.8111835668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>
      <c r="A23" s="2" t="n">
        <v>3</v>
      </c>
      <c r="B23" s="2" t="inlineStr">
        <is>
          <t>04.03.01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>
      <c r="A24" s="2" t="n">
        <v>3</v>
      </c>
      <c r="B24" s="2" t="inlineStr">
        <is>
          <t>04.03.02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45794.41204550034</v>
      </c>
      <c r="G24" s="2" t="n">
        <v>0</v>
      </c>
      <c r="H24" s="2" t="n">
        <v>45794.41204550034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>
      <c r="A25" s="2" t="n">
        <v>3</v>
      </c>
      <c r="B25" s="2" t="inlineStr">
        <is>
          <t>04.03.03</t>
        </is>
      </c>
      <c r="C25" s="2" t="inlineStr">
        <is>
          <t>Refeitório / Cozinha</t>
        </is>
      </c>
      <c r="D25" s="2" t="inlineStr">
        <is>
          <t>-</t>
        </is>
      </c>
      <c r="E25" s="2" t="inlineStr">
        <is>
          <t>-</t>
        </is>
      </c>
      <c r="F25" s="2" t="n">
        <v>42235.98437055242</v>
      </c>
      <c r="G25" s="2" t="n">
        <v>0</v>
      </c>
      <c r="H25" s="2" t="n">
        <v>42235.98437055242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>
      <c r="A26" s="2" t="n">
        <v>3</v>
      </c>
      <c r="B26" s="2" t="inlineStr">
        <is>
          <t>04.03.04</t>
        </is>
      </c>
      <c r="C26" s="2" t="inlineStr">
        <is>
          <t>Almoxarifado (depósito)</t>
        </is>
      </c>
      <c r="D26" s="2" t="inlineStr">
        <is>
          <t>-</t>
        </is>
      </c>
      <c r="E26" s="2" t="inlineStr">
        <is>
          <t>-</t>
        </is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>
      <c r="A27" s="2" t="n">
        <v>2</v>
      </c>
      <c r="B27" s="2" t="inlineStr">
        <is>
          <t>04.04</t>
        </is>
      </c>
      <c r="C27" s="2" t="inlineStr">
        <is>
          <t>Instalações avancadas</t>
        </is>
      </c>
      <c r="D27" s="2" t="inlineStr">
        <is>
          <t>-</t>
        </is>
      </c>
      <c r="E27" s="2" t="inlineStr">
        <is>
          <t>-</t>
        </is>
      </c>
      <c r="F27" s="2" t="n">
        <v>25661.59062233145</v>
      </c>
      <c r="G27" s="2" t="n">
        <v>0</v>
      </c>
      <c r="H27" s="2" t="n">
        <v>25661.59062233145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>
      <c r="A28" s="2" t="n">
        <v>3</v>
      </c>
      <c r="B28" s="2" t="inlineStr">
        <is>
          <t>04.04.01</t>
        </is>
      </c>
      <c r="C28" s="2" t="inlineStr">
        <is>
          <t>Central de Armação</t>
        </is>
      </c>
      <c r="D28" s="2" t="inlineStr">
        <is>
          <t>-</t>
        </is>
      </c>
      <c r="E28" s="2" t="inlineStr">
        <is>
          <t>-</t>
        </is>
      </c>
      <c r="F28" s="2" t="n">
        <v>8447.196874110485</v>
      </c>
      <c r="G28" s="2" t="n">
        <v>0</v>
      </c>
      <c r="H28" s="2" t="n">
        <v>8447.196874110485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>
      <c r="A29" s="2" t="n">
        <v>3</v>
      </c>
      <c r="B29" s="2" t="inlineStr">
        <is>
          <t>04.04.02</t>
        </is>
      </c>
      <c r="C29" s="2" t="inlineStr">
        <is>
          <t>Central de Formas</t>
        </is>
      </c>
      <c r="D29" s="2" t="inlineStr">
        <is>
          <t>-</t>
        </is>
      </c>
      <c r="E29" s="2" t="inlineStr">
        <is>
          <t>-</t>
        </is>
      </c>
      <c r="F29" s="2" t="n">
        <v>8447.196874110485</v>
      </c>
      <c r="G29" s="2" t="n">
        <v>0</v>
      </c>
      <c r="H29" s="2" t="n">
        <v>8447.196874110485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>
      <c r="A30" s="2" t="n">
        <v>3</v>
      </c>
      <c r="B30" s="2" t="inlineStr">
        <is>
          <t>04.04.03</t>
        </is>
      </c>
      <c r="C30" s="2" t="inlineStr">
        <is>
          <t>Central de Argamassa</t>
        </is>
      </c>
      <c r="D30" s="2" t="inlineStr">
        <is>
          <t>-</t>
        </is>
      </c>
      <c r="E30" s="2" t="inlineStr">
        <is>
          <t>-</t>
        </is>
      </c>
      <c r="F30" s="2" t="n">
        <v>8447.196874110485</v>
      </c>
      <c r="G30" s="2" t="n">
        <v>0</v>
      </c>
      <c r="H30" s="2" t="n">
        <v>8447.196874110485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>
      <c r="A31" s="2" t="n">
        <v>3</v>
      </c>
      <c r="B31" s="2" t="inlineStr">
        <is>
          <t>04.04.04</t>
        </is>
      </c>
      <c r="C31" s="2" t="inlineStr">
        <is>
          <t>Extintores de Incêndio</t>
        </is>
      </c>
      <c r="D31" s="2" t="inlineStr">
        <is>
          <t>-</t>
        </is>
      </c>
      <c r="E31" s="2" t="inlineStr">
        <is>
          <t>-</t>
        </is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>
      <c r="A32" s="2" t="n">
        <v>2</v>
      </c>
      <c r="B32" s="2" t="inlineStr">
        <is>
          <t>04.05</t>
        </is>
      </c>
      <c r="C32" s="2" t="inlineStr">
        <is>
          <t>Mobiliário para canteiro de obras</t>
        </is>
      </c>
      <c r="D32" s="2" t="inlineStr">
        <is>
          <t>-</t>
        </is>
      </c>
      <c r="E32" s="2" t="inlineStr">
        <is>
          <t>-</t>
        </is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>
      <c r="A33" s="2" t="n">
        <v>3</v>
      </c>
      <c r="B33" s="2" t="inlineStr">
        <is>
          <t>04.05.01</t>
        </is>
      </c>
      <c r="C33" s="2" t="inlineStr">
        <is>
          <t>Escritório</t>
        </is>
      </c>
      <c r="D33" s="2" t="inlineStr">
        <is>
          <t>-</t>
        </is>
      </c>
      <c r="E33" s="2" t="inlineStr">
        <is>
          <t>-</t>
        </is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>
      <c r="A34" s="2" t="n">
        <v>4</v>
      </c>
      <c r="B34" s="2" t="inlineStr">
        <is>
          <t>04.05.01.01</t>
        </is>
      </c>
      <c r="C34" s="2" t="inlineStr">
        <is>
          <t>Armário (arquivo)</t>
        </is>
      </c>
      <c r="D34" s="2" t="inlineStr">
        <is>
          <t>-</t>
        </is>
      </c>
      <c r="E34" s="2" t="inlineStr">
        <is>
          <t>-</t>
        </is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>
      <c r="A35" s="2" t="n">
        <v>4</v>
      </c>
      <c r="B35" s="2" t="inlineStr">
        <is>
          <t>04.05.01.02</t>
        </is>
      </c>
      <c r="C35" s="2" t="inlineStr">
        <is>
          <t>Cadeira</t>
        </is>
      </c>
      <c r="D35" s="2" t="inlineStr">
        <is>
          <t>-</t>
        </is>
      </c>
      <c r="E35" s="2" t="inlineStr">
        <is>
          <t>-</t>
        </is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>
      <c r="A36" s="2" t="n">
        <v>4</v>
      </c>
      <c r="B36" s="2" t="inlineStr">
        <is>
          <t>04.05.01.03</t>
        </is>
      </c>
      <c r="C36" s="2" t="inlineStr">
        <is>
          <t>Mesa</t>
        </is>
      </c>
      <c r="D36" s="2" t="inlineStr">
        <is>
          <t>-</t>
        </is>
      </c>
      <c r="E36" s="2" t="inlineStr">
        <is>
          <t>-</t>
        </is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>
      <c r="A37" s="2" t="n">
        <v>4</v>
      </c>
      <c r="B37" s="2" t="inlineStr">
        <is>
          <t>04.05.01.04</t>
        </is>
      </c>
      <c r="C37" s="2" t="inlineStr">
        <is>
          <t>Mesa de reunião</t>
        </is>
      </c>
      <c r="D37" s="2" t="inlineStr">
        <is>
          <t>-</t>
        </is>
      </c>
      <c r="E37" s="2" t="inlineStr">
        <is>
          <t>-</t>
        </is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>
      <c r="A38" s="2" t="n">
        <v>4</v>
      </c>
      <c r="B38" s="2" t="inlineStr">
        <is>
          <t>04.05.01.05</t>
        </is>
      </c>
      <c r="C38" s="2" t="inlineStr">
        <is>
          <t>Prateleira</t>
        </is>
      </c>
      <c r="D38" s="2" t="inlineStr">
        <is>
          <t>-</t>
        </is>
      </c>
      <c r="E38" s="2" t="inlineStr">
        <is>
          <t>-</t>
        </is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>
      <c r="A39" s="2" t="n">
        <v>4</v>
      </c>
      <c r="B39" s="2" t="inlineStr">
        <is>
          <t>04.05.01.06</t>
        </is>
      </c>
      <c r="C39" s="2" t="inlineStr">
        <is>
          <t>Micro computador com impressora</t>
        </is>
      </c>
      <c r="D39" s="2" t="inlineStr">
        <is>
          <t>-</t>
        </is>
      </c>
      <c r="E39" s="2" t="inlineStr">
        <is>
          <t>-</t>
        </is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>
      <c r="A40" s="2" t="n">
        <v>4</v>
      </c>
      <c r="B40" s="2" t="inlineStr">
        <is>
          <t>04.05.01.07</t>
        </is>
      </c>
      <c r="C40" s="2" t="inlineStr">
        <is>
          <t>Aparelho de ar condicionado</t>
        </is>
      </c>
      <c r="D40" s="2" t="inlineStr">
        <is>
          <t>-</t>
        </is>
      </c>
      <c r="E40" s="2" t="inlineStr">
        <is>
          <t>-</t>
        </is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>
      <c r="A41" s="2" t="n">
        <v>4</v>
      </c>
      <c r="B41" s="2" t="inlineStr">
        <is>
          <t>04.05.01.08</t>
        </is>
      </c>
      <c r="C41" s="2" t="inlineStr">
        <is>
          <t>Tablet</t>
        </is>
      </c>
      <c r="D41" s="2" t="inlineStr">
        <is>
          <t>-</t>
        </is>
      </c>
      <c r="E41" s="2" t="inlineStr">
        <is>
          <t>-</t>
        </is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>
      <c r="A42" s="2" t="n">
        <v>4</v>
      </c>
      <c r="B42" s="2" t="inlineStr">
        <is>
          <t>04.05.01.09</t>
        </is>
      </c>
      <c r="C42" s="2" t="inlineStr">
        <is>
          <t>Quadro Lean</t>
        </is>
      </c>
      <c r="D42" s="2" t="inlineStr">
        <is>
          <t>-</t>
        </is>
      </c>
      <c r="E42" s="2" t="inlineStr">
        <is>
          <t>-</t>
        </is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>
      <c r="A43" s="2" t="n">
        <v>4</v>
      </c>
      <c r="B43" s="2" t="inlineStr">
        <is>
          <t>04.05.01.10</t>
        </is>
      </c>
      <c r="C43" s="2" t="inlineStr">
        <is>
          <t>TV 50 polegadas</t>
        </is>
      </c>
      <c r="D43" s="2" t="inlineStr">
        <is>
          <t>-</t>
        </is>
      </c>
      <c r="E43" s="2" t="inlineStr">
        <is>
          <t>-</t>
        </is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>
      <c r="A44" s="2" t="n">
        <v>3</v>
      </c>
      <c r="B44" s="2" t="inlineStr">
        <is>
          <t>04.05.02</t>
        </is>
      </c>
      <c r="C44" s="2" t="inlineStr">
        <is>
          <t>Vestiário</t>
        </is>
      </c>
      <c r="D44" s="2" t="inlineStr">
        <is>
          <t>-</t>
        </is>
      </c>
      <c r="E44" s="2" t="inlineStr">
        <is>
          <t>-</t>
        </is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>
      <c r="A45" s="2" t="n">
        <v>4</v>
      </c>
      <c r="B45" s="2" t="inlineStr">
        <is>
          <t>04.05.02.01</t>
        </is>
      </c>
      <c r="C45" s="2" t="inlineStr">
        <is>
          <t>Bancos</t>
        </is>
      </c>
      <c r="D45" s="2" t="inlineStr">
        <is>
          <t>-</t>
        </is>
      </c>
      <c r="E45" s="2" t="inlineStr">
        <is>
          <t>-</t>
        </is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>
      <c r="A46" s="2" t="n">
        <v>4</v>
      </c>
      <c r="B46" s="2" t="inlineStr">
        <is>
          <t>04.05.02.02</t>
        </is>
      </c>
      <c r="C46" s="2" t="inlineStr">
        <is>
          <t>Armário tipo escaninho com cadeado</t>
        </is>
      </c>
      <c r="D46" s="2" t="inlineStr">
        <is>
          <t>-</t>
        </is>
      </c>
      <c r="E46" s="2" t="inlineStr">
        <is>
          <t>-</t>
        </is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>
      <c r="A47" s="2" t="n">
        <v>3</v>
      </c>
      <c r="B47" s="2" t="inlineStr">
        <is>
          <t>04.05.03</t>
        </is>
      </c>
      <c r="C47" s="2" t="inlineStr">
        <is>
          <t>Chapeira de ponto</t>
        </is>
      </c>
      <c r="D47" s="2" t="inlineStr">
        <is>
          <t>-</t>
        </is>
      </c>
      <c r="E47" s="2" t="inlineStr">
        <is>
          <t>-</t>
        </is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>
      <c r="A48" s="2" t="n">
        <v>4</v>
      </c>
      <c r="B48" s="2" t="inlineStr">
        <is>
          <t>04.05.03.01</t>
        </is>
      </c>
      <c r="C48" s="2" t="inlineStr">
        <is>
          <t>Cadeira</t>
        </is>
      </c>
      <c r="D48" s="2" t="inlineStr">
        <is>
          <t>-</t>
        </is>
      </c>
      <c r="E48" s="2" t="inlineStr">
        <is>
          <t>-</t>
        </is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>
      <c r="A49" s="2" t="n">
        <v>4</v>
      </c>
      <c r="B49" s="2" t="inlineStr">
        <is>
          <t>04.05.03.02</t>
        </is>
      </c>
      <c r="C49" s="2" t="inlineStr">
        <is>
          <t>Mesa</t>
        </is>
      </c>
      <c r="D49" s="2" t="inlineStr">
        <is>
          <t>-</t>
        </is>
      </c>
      <c r="E49" s="2" t="inlineStr">
        <is>
          <t>-</t>
        </is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>
      <c r="A50" s="2" t="n">
        <v>4</v>
      </c>
      <c r="B50" s="2" t="inlineStr">
        <is>
          <t>04.05.03.03</t>
        </is>
      </c>
      <c r="C50" s="2" t="inlineStr">
        <is>
          <t>Máquina de Ponto</t>
        </is>
      </c>
      <c r="D50" s="2" t="inlineStr">
        <is>
          <t>-</t>
        </is>
      </c>
      <c r="E50" s="2" t="inlineStr">
        <is>
          <t>-</t>
        </is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>
      <c r="A51" s="2" t="n">
        <v>4</v>
      </c>
      <c r="B51" s="2" t="inlineStr">
        <is>
          <t>04.05.03.04</t>
        </is>
      </c>
      <c r="C51" s="2" t="inlineStr">
        <is>
          <t>Instalação de catracas de identificação</t>
        </is>
      </c>
      <c r="D51" s="2" t="inlineStr">
        <is>
          <t>-</t>
        </is>
      </c>
      <c r="E51" s="2" t="inlineStr">
        <is>
          <t>-</t>
        </is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>
      <c r="A52" s="2" t="n">
        <v>4</v>
      </c>
      <c r="B52" s="2" t="inlineStr">
        <is>
          <t>04.05.03.05</t>
        </is>
      </c>
      <c r="C52" s="2" t="inlineStr">
        <is>
          <t>Locação mensal catracas de identificação</t>
        </is>
      </c>
      <c r="D52" s="2" t="inlineStr">
        <is>
          <t>-</t>
        </is>
      </c>
      <c r="E52" s="2" t="inlineStr">
        <is>
          <t>-</t>
        </is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>
      <c r="A53" s="2" t="n">
        <v>3</v>
      </c>
      <c r="B53" s="2" t="inlineStr">
        <is>
          <t>04.05.04</t>
        </is>
      </c>
      <c r="C53" s="2" t="inlineStr">
        <is>
          <t>Refeitório/cozinha</t>
        </is>
      </c>
      <c r="D53" s="2" t="inlineStr">
        <is>
          <t>-</t>
        </is>
      </c>
      <c r="E53" s="2" t="inlineStr">
        <is>
          <t>-</t>
        </is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>
      <c r="A54" s="2" t="n">
        <v>4</v>
      </c>
      <c r="B54" s="2" t="inlineStr">
        <is>
          <t>04.05.04.01</t>
        </is>
      </c>
      <c r="C54" s="2" t="inlineStr">
        <is>
          <t>Mesas com bancos fixos</t>
        </is>
      </c>
      <c r="D54" s="2" t="inlineStr">
        <is>
          <t>-</t>
        </is>
      </c>
      <c r="E54" s="2" t="inlineStr">
        <is>
          <t>-</t>
        </is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>
      <c r="A55" s="2" t="n">
        <v>4</v>
      </c>
      <c r="B55" s="2" t="inlineStr">
        <is>
          <t>04.05.04.02</t>
        </is>
      </c>
      <c r="C55" s="2" t="inlineStr">
        <is>
          <t>Estufa</t>
        </is>
      </c>
      <c r="D55" s="2" t="inlineStr">
        <is>
          <t>-</t>
        </is>
      </c>
      <c r="E55" s="2" t="inlineStr">
        <is>
          <t>-</t>
        </is>
      </c>
      <c r="F55" s="2" t="n">
        <v>7499.999999999999</v>
      </c>
      <c r="G55" s="2" t="n">
        <v>0</v>
      </c>
      <c r="H55" s="2" t="n">
        <v>7499.999999999999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>
      <c r="A56" s="2" t="n">
        <v>4</v>
      </c>
      <c r="B56" s="2" t="inlineStr">
        <is>
          <t>04.05.04.03</t>
        </is>
      </c>
      <c r="C56" s="2" t="inlineStr">
        <is>
          <t>Fogao</t>
        </is>
      </c>
      <c r="D56" s="2" t="inlineStr">
        <is>
          <t>-</t>
        </is>
      </c>
      <c r="E56" s="2" t="inlineStr">
        <is>
          <t>-</t>
        </is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>
      <c r="A57" s="2" t="n">
        <v>4</v>
      </c>
      <c r="B57" s="2" t="inlineStr">
        <is>
          <t>04.05.04.04</t>
        </is>
      </c>
      <c r="C57" s="2" t="inlineStr">
        <is>
          <t>Geladeira</t>
        </is>
      </c>
      <c r="D57" s="2" t="inlineStr">
        <is>
          <t>-</t>
        </is>
      </c>
      <c r="E57" s="2" t="inlineStr">
        <is>
          <t>-</t>
        </is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>
      <c r="A58" s="2" t="n">
        <v>4</v>
      </c>
      <c r="B58" s="2" t="inlineStr">
        <is>
          <t>04.05.04.05</t>
        </is>
      </c>
      <c r="C58" s="2" t="inlineStr">
        <is>
          <t>Botijão de Gás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>
      <c r="A59" s="2" t="n">
        <v>4</v>
      </c>
      <c r="B59" s="2" t="inlineStr">
        <is>
          <t>04.05.04.06</t>
        </is>
      </c>
      <c r="C59" s="2" t="inlineStr">
        <is>
          <t>Bebedouro tipo ponto de água fria com filtro de carvão ativado</t>
        </is>
      </c>
      <c r="D59" s="2" t="inlineStr">
        <is>
          <t>-</t>
        </is>
      </c>
      <c r="E59" s="2" t="inlineStr">
        <is>
          <t>-</t>
        </is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>
      <c r="A60" s="2" t="n">
        <v>3</v>
      </c>
      <c r="B60" s="2" t="inlineStr">
        <is>
          <t>04.05.05</t>
        </is>
      </c>
      <c r="C60" s="2" t="inlineStr">
        <is>
          <t>Almoxarifado</t>
        </is>
      </c>
      <c r="D60" s="2" t="inlineStr">
        <is>
          <t>-</t>
        </is>
      </c>
      <c r="E60" s="2" t="inlineStr">
        <is>
          <t>-</t>
        </is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>
      <c r="A61" s="2" t="n">
        <v>4</v>
      </c>
      <c r="B61" s="2" t="inlineStr">
        <is>
          <t>04.05.05.01</t>
        </is>
      </c>
      <c r="C61" s="2" t="inlineStr">
        <is>
          <t>Armário (arquivo)</t>
        </is>
      </c>
      <c r="D61" s="2" t="inlineStr">
        <is>
          <t>-</t>
        </is>
      </c>
      <c r="E61" s="2" t="inlineStr">
        <is>
          <t>-</t>
        </is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>
      <c r="A62" s="2" t="n">
        <v>4</v>
      </c>
      <c r="B62" s="2" t="inlineStr">
        <is>
          <t>04.05.05.02</t>
        </is>
      </c>
      <c r="C62" s="2" t="inlineStr">
        <is>
          <t>Cadeira</t>
        </is>
      </c>
      <c r="D62" s="2" t="inlineStr">
        <is>
          <t>-</t>
        </is>
      </c>
      <c r="E62" s="2" t="inlineStr">
        <is>
          <t>-</t>
        </is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>
      <c r="A63" s="2" t="n">
        <v>4</v>
      </c>
      <c r="B63" s="2" t="inlineStr">
        <is>
          <t>04.05.05.03</t>
        </is>
      </c>
      <c r="C63" s="2" t="inlineStr">
        <is>
          <t>Mesa</t>
        </is>
      </c>
      <c r="D63" s="2" t="inlineStr">
        <is>
          <t>-</t>
        </is>
      </c>
      <c r="E63" s="2" t="inlineStr">
        <is>
          <t>-</t>
        </is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>
      <c r="A64" s="2" t="n">
        <v>4</v>
      </c>
      <c r="B64" s="2" t="inlineStr">
        <is>
          <t>04.05.05.04</t>
        </is>
      </c>
      <c r="C64" s="2" t="inlineStr">
        <is>
          <t>Prateleira</t>
        </is>
      </c>
      <c r="D64" s="2" t="inlineStr">
        <is>
          <t>-</t>
        </is>
      </c>
      <c r="E64" s="2" t="inlineStr">
        <is>
          <t>-</t>
        </is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>
      <c r="A65" s="2" t="n">
        <v>4</v>
      </c>
      <c r="B65" s="2" t="inlineStr">
        <is>
          <t>04.05.05.05</t>
        </is>
      </c>
      <c r="C65" s="2" t="inlineStr">
        <is>
          <t>Micro computador com impressora</t>
        </is>
      </c>
      <c r="D65" s="2" t="inlineStr">
        <is>
          <t>-</t>
        </is>
      </c>
      <c r="E65" s="2" t="inlineStr">
        <is>
          <t>-</t>
        </is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>
      <c r="A66" s="2" t="n">
        <v>2</v>
      </c>
      <c r="B66" s="2" t="inlineStr">
        <is>
          <t>04.06</t>
        </is>
      </c>
      <c r="C66" s="2" t="inlineStr">
        <is>
          <t>Mobilização e desmobilização de canteiro de obras</t>
        </is>
      </c>
      <c r="D66" s="2" t="inlineStr">
        <is>
          <t>-</t>
        </is>
      </c>
      <c r="E66" s="2" t="inlineStr">
        <is>
          <t>-</t>
        </is>
      </c>
      <c r="F66" s="2" t="n">
        <v>45283.86350536388</v>
      </c>
      <c r="G66" s="2" t="n">
        <v>0</v>
      </c>
      <c r="H66" s="2" t="n">
        <v>45283.86350536388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>
      <c r="A67" s="2" t="n">
        <v>3</v>
      </c>
      <c r="B67" s="2" t="inlineStr">
        <is>
          <t>04.06.01</t>
        </is>
      </c>
      <c r="C67" s="2" t="inlineStr">
        <is>
          <t>Desmobilização de canteiro de obras</t>
        </is>
      </c>
      <c r="D67" s="2" t="inlineStr">
        <is>
          <t>-</t>
        </is>
      </c>
      <c r="E67" s="2" t="inlineStr">
        <is>
          <t>-</t>
        </is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>
      <c r="A68" s="2" t="n">
        <v>3</v>
      </c>
      <c r="B68" s="2" t="inlineStr">
        <is>
          <t>04.06.02</t>
        </is>
      </c>
      <c r="C68" s="2" t="inlineStr">
        <is>
          <t>Repintura periodica de canteiro e tapumes</t>
        </is>
      </c>
      <c r="D68" s="2" t="inlineStr">
        <is>
          <t>-</t>
        </is>
      </c>
      <c r="E68" s="2" t="inlineStr">
        <is>
          <t>-</t>
        </is>
      </c>
      <c r="F68" s="2" t="n">
        <v>30283.86350536388</v>
      </c>
      <c r="G68" s="2" t="n">
        <v>0</v>
      </c>
      <c r="H68" s="2" t="n">
        <v>30283.86350536388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>
      <c r="A69" s="2" t="n">
        <v>1</v>
      </c>
      <c r="B69" s="2" t="inlineStr">
        <is>
          <t>05</t>
        </is>
      </c>
      <c r="C69" s="2" t="inlineStr">
        <is>
          <t>LIGAÇÕES PROVISÓRIAS AGUA, ESGOTO, ENERGIA,TELEFONE, INTERNET</t>
        </is>
      </c>
      <c r="D69" s="2" t="inlineStr">
        <is>
          <t>-</t>
        </is>
      </c>
      <c r="E69" s="2" t="inlineStr">
        <is>
          <t>-</t>
        </is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>
      <c r="A70" s="2" t="n">
        <v>2</v>
      </c>
      <c r="B70" s="2" t="inlineStr">
        <is>
          <t>05.01</t>
        </is>
      </c>
      <c r="C70" s="2" t="inlineStr">
        <is>
          <t>Ligação provisória de água</t>
        </is>
      </c>
      <c r="D70" s="2" t="inlineStr">
        <is>
          <t>-</t>
        </is>
      </c>
      <c r="E70" s="2" t="inlineStr">
        <is>
          <t>-</t>
        </is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>
      <c r="A71" s="2" t="n">
        <v>2</v>
      </c>
      <c r="B71" s="2" t="inlineStr">
        <is>
          <t>05.02</t>
        </is>
      </c>
      <c r="C71" s="2" t="inlineStr">
        <is>
          <t>Ligação provisória de energia elétrica</t>
        </is>
      </c>
      <c r="D71" s="2" t="inlineStr">
        <is>
          <t>-</t>
        </is>
      </c>
      <c r="E71" s="2" t="inlineStr">
        <is>
          <t>-</t>
        </is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>
      <c r="A72" s="2" t="n">
        <v>2</v>
      </c>
      <c r="B72" s="2" t="inlineStr">
        <is>
          <t>05.03</t>
        </is>
      </c>
      <c r="C72" s="2" t="inlineStr">
        <is>
          <t>Distribuição eletrica provisoria</t>
        </is>
      </c>
      <c r="D72" s="2" t="inlineStr">
        <is>
          <t>-</t>
        </is>
      </c>
      <c r="E72" s="2" t="inlineStr">
        <is>
          <t>-</t>
        </is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>
      <c r="A73" s="2" t="n">
        <v>1</v>
      </c>
      <c r="B73" s="2" t="inlineStr">
        <is>
          <t>06</t>
        </is>
      </c>
      <c r="C73" s="2" t="inlineStr">
        <is>
          <t>CONSUMO DE ÁGUA, ENERGIA, TELEFONE, INTERNET</t>
        </is>
      </c>
      <c r="D73" s="2" t="inlineStr">
        <is>
          <t>-</t>
        </is>
      </c>
      <c r="E73" s="2" t="inlineStr">
        <is>
          <t>-</t>
        </is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>
      <c r="A74" s="2" t="n">
        <v>2</v>
      </c>
      <c r="B74" s="2" t="inlineStr">
        <is>
          <t>06.01</t>
        </is>
      </c>
      <c r="C74" s="2" t="inlineStr">
        <is>
          <t>Conta de Água</t>
        </is>
      </c>
      <c r="D74" s="2" t="inlineStr">
        <is>
          <t>-</t>
        </is>
      </c>
      <c r="E74" s="2" t="inlineStr">
        <is>
          <t>-</t>
        </is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>
      <c r="A75" s="2" t="n">
        <v>2</v>
      </c>
      <c r="B75" s="2" t="inlineStr">
        <is>
          <t>06.02</t>
        </is>
      </c>
      <c r="C75" s="2" t="inlineStr">
        <is>
          <t>Conta de Energia Elétrica</t>
        </is>
      </c>
      <c r="D75" s="2" t="inlineStr">
        <is>
          <t>-</t>
        </is>
      </c>
      <c r="E75" s="2" t="inlineStr">
        <is>
          <t>-</t>
        </is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>
      <c r="A76" s="2" t="n">
        <v>2</v>
      </c>
      <c r="B76" s="2" t="inlineStr">
        <is>
          <t>06.03</t>
        </is>
      </c>
      <c r="C76" s="2" t="inlineStr">
        <is>
          <t>Celular</t>
        </is>
      </c>
      <c r="D76" s="2" t="inlineStr">
        <is>
          <t>-</t>
        </is>
      </c>
      <c r="E76" s="2" t="inlineStr">
        <is>
          <t>-</t>
        </is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>
      <c r="A77" s="2" t="n">
        <v>2</v>
      </c>
      <c r="B77" s="2" t="inlineStr">
        <is>
          <t>06.04</t>
        </is>
      </c>
      <c r="C77" s="2" t="inlineStr">
        <is>
          <t>Internet</t>
        </is>
      </c>
      <c r="D77" s="2" t="inlineStr">
        <is>
          <t>-</t>
        </is>
      </c>
      <c r="E77" s="2" t="inlineStr">
        <is>
          <t>-</t>
        </is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>
      <c r="A78" s="2" t="n">
        <v>1</v>
      </c>
      <c r="B78" s="2" t="inlineStr">
        <is>
          <t>07</t>
        </is>
      </c>
      <c r="C78" s="2" t="inlineStr">
        <is>
          <t>DIVERSOS</t>
        </is>
      </c>
      <c r="D78" s="2" t="inlineStr">
        <is>
          <t>-</t>
        </is>
      </c>
      <c r="E78" s="2" t="inlineStr">
        <is>
          <t>-</t>
        </is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>
      <c r="A79" s="2" t="n">
        <v>2</v>
      </c>
      <c r="B79" s="2" t="inlineStr">
        <is>
          <t>07.01</t>
        </is>
      </c>
      <c r="C79" s="2" t="inlineStr">
        <is>
          <t>Caixa de obra</t>
        </is>
      </c>
      <c r="D79" s="2" t="inlineStr">
        <is>
          <t>-</t>
        </is>
      </c>
      <c r="E79" s="2" t="inlineStr">
        <is>
          <t>-</t>
        </is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>
      <c r="A80" s="2" t="n">
        <v>2</v>
      </c>
      <c r="B80" s="2" t="inlineStr">
        <is>
          <t>07.02</t>
        </is>
      </c>
      <c r="C80" s="2" t="inlineStr">
        <is>
          <t>Cópias Heliográficas - Plotagens</t>
        </is>
      </c>
      <c r="D80" s="2" t="inlineStr">
        <is>
          <t>-</t>
        </is>
      </c>
      <c r="E80" s="2" t="inlineStr">
        <is>
          <t>-</t>
        </is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>
      <c r="A81" s="2" t="n">
        <v>2</v>
      </c>
      <c r="B81" s="2" t="inlineStr">
        <is>
          <t>07.03</t>
        </is>
      </c>
      <c r="C81" s="2" t="inlineStr">
        <is>
          <t>Despesas Com Materiais de Escritório</t>
        </is>
      </c>
      <c r="D81" s="2" t="inlineStr">
        <is>
          <t>-</t>
        </is>
      </c>
      <c r="E81" s="2" t="inlineStr">
        <is>
          <t>-</t>
        </is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>
      <c r="A82" s="2" t="n">
        <v>2</v>
      </c>
      <c r="B82" s="2" t="inlineStr">
        <is>
          <t>07.04</t>
        </is>
      </c>
      <c r="C82" s="2" t="inlineStr">
        <is>
          <t>Aquisicao de licensas de softwares</t>
        </is>
      </c>
      <c r="D82" s="2" t="inlineStr">
        <is>
          <t>-</t>
        </is>
      </c>
      <c r="E82" s="2" t="inlineStr">
        <is>
          <t>-</t>
        </is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>
      <c r="A83" s="2" t="n">
        <v>2</v>
      </c>
      <c r="B83" s="2" t="inlineStr">
        <is>
          <t>07.05</t>
        </is>
      </c>
      <c r="C83" s="2" t="inlineStr">
        <is>
          <t>Material de limpeza</t>
        </is>
      </c>
      <c r="D83" s="2" t="inlineStr">
        <is>
          <t>-</t>
        </is>
      </c>
      <c r="E83" s="2" t="inlineStr">
        <is>
          <t>-</t>
        </is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>
      <c r="A84" s="2" t="n">
        <v>1</v>
      </c>
      <c r="B84" s="2" t="inlineStr">
        <is>
          <t>08</t>
        </is>
      </c>
      <c r="C84" s="2" t="inlineStr">
        <is>
          <t>FRETES E TRANSPORTES</t>
        </is>
      </c>
      <c r="D84" s="2" t="inlineStr">
        <is>
          <t>-</t>
        </is>
      </c>
      <c r="E84" s="2" t="inlineStr">
        <is>
          <t>-</t>
        </is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>
      <c r="A85" s="2" t="n">
        <v>2</v>
      </c>
      <c r="B85" s="2" t="inlineStr">
        <is>
          <t>08.01</t>
        </is>
      </c>
      <c r="C85" s="2" t="inlineStr">
        <is>
          <t>Serviços de Entregas (motoboy)</t>
        </is>
      </c>
      <c r="D85" s="2" t="inlineStr">
        <is>
          <t>-</t>
        </is>
      </c>
      <c r="E85" s="2" t="inlineStr">
        <is>
          <t>-</t>
        </is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>
      <c r="A86" s="2" t="n">
        <v>2</v>
      </c>
      <c r="B86" s="2" t="inlineStr">
        <is>
          <t>08.02</t>
        </is>
      </c>
      <c r="C86" s="2" t="inlineStr">
        <is>
          <t>Fretes Diversos</t>
        </is>
      </c>
      <c r="D86" s="2" t="inlineStr">
        <is>
          <t>-</t>
        </is>
      </c>
      <c r="E86" s="2" t="inlineStr">
        <is>
          <t>-</t>
        </is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>
      <c r="A87" s="2" t="n">
        <v>2</v>
      </c>
      <c r="B87" s="2" t="inlineStr">
        <is>
          <t>08.03</t>
        </is>
      </c>
      <c r="C87" s="2" t="inlineStr">
        <is>
          <t>Limpeza de ruas com caminhão pipa</t>
        </is>
      </c>
      <c r="D87" s="2" t="inlineStr">
        <is>
          <t>-</t>
        </is>
      </c>
      <c r="E87" s="2" t="inlineStr">
        <is>
          <t>-</t>
        </is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>
      <c r="A88" s="2" t="n">
        <v>2</v>
      </c>
      <c r="B88" s="2" t="inlineStr">
        <is>
          <t>08.04</t>
        </is>
      </c>
      <c r="C88" s="2" t="inlineStr">
        <is>
          <t>Caçamba para limpeza permanente de obra</t>
        </is>
      </c>
      <c r="D88" s="2" t="inlineStr">
        <is>
          <t>-</t>
        </is>
      </c>
      <c r="E88" s="2" t="inlineStr">
        <is>
          <t>-</t>
        </is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>
      <c r="A89" s="2" t="n">
        <v>1</v>
      </c>
      <c r="B89" s="2" t="inlineStr">
        <is>
          <t>09</t>
        </is>
      </c>
      <c r="C89" s="2" t="inlineStr">
        <is>
          <t>CONSULTORIAS (OBRAS)</t>
        </is>
      </c>
      <c r="D89" s="2" t="inlineStr">
        <is>
          <t>-</t>
        </is>
      </c>
      <c r="E89" s="2" t="inlineStr">
        <is>
          <t>-</t>
        </is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>
      <c r="A90" s="2" t="n">
        <v>2</v>
      </c>
      <c r="B90" s="2" t="inlineStr">
        <is>
          <t>09.01</t>
        </is>
      </c>
      <c r="C90" s="2" t="inlineStr">
        <is>
          <t>Orçamento e acompanhamento de obra</t>
        </is>
      </c>
      <c r="D90" s="2" t="inlineStr">
        <is>
          <t>-</t>
        </is>
      </c>
      <c r="E90" s="2" t="inlineStr">
        <is>
          <t>-</t>
        </is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>
      <c r="A91" s="2" t="n">
        <v>3</v>
      </c>
      <c r="B91" s="2" t="inlineStr">
        <is>
          <t>09.01.01</t>
        </is>
      </c>
      <c r="C91" s="2" t="inlineStr">
        <is>
          <t>Acompanhamento de obra VIA APLICATIVO - PREVISION</t>
        </is>
      </c>
      <c r="D91" s="2" t="inlineStr">
        <is>
          <t>-</t>
        </is>
      </c>
      <c r="E91" s="2" t="inlineStr">
        <is>
          <t>-</t>
        </is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>
      <c r="A92" s="2" t="n">
        <v>3</v>
      </c>
      <c r="B92" s="2" t="inlineStr">
        <is>
          <t>09.01.02</t>
        </is>
      </c>
      <c r="C92" s="2" t="inlineStr">
        <is>
          <t>Orçamento preliminar e executivo</t>
        </is>
      </c>
      <c r="D92" s="2" t="inlineStr">
        <is>
          <t>-</t>
        </is>
      </c>
      <c r="E92" s="2" t="inlineStr">
        <is>
          <t>-</t>
        </is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>
      <c r="A93" s="2" t="n">
        <v>2</v>
      </c>
      <c r="B93" s="2" t="inlineStr">
        <is>
          <t>09.02</t>
        </is>
      </c>
      <c r="C93" s="2" t="inlineStr">
        <is>
          <t>Controle Tecnológico</t>
        </is>
      </c>
      <c r="D93" s="2" t="inlineStr">
        <is>
          <t>-</t>
        </is>
      </c>
      <c r="E93" s="2" t="inlineStr">
        <is>
          <t>-</t>
        </is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>
      <c r="A94" s="2" t="n">
        <v>3</v>
      </c>
      <c r="B94" s="2" t="inlineStr">
        <is>
          <t>09.02.01</t>
        </is>
      </c>
      <c r="C94" s="2" t="inlineStr">
        <is>
          <t>Controle Tecnológico de Concreto</t>
        </is>
      </c>
      <c r="D94" s="2" t="inlineStr">
        <is>
          <t>-</t>
        </is>
      </c>
      <c r="E94" s="2" t="inlineStr">
        <is>
          <t>-</t>
        </is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>
      <c r="A95" s="2" t="n">
        <v>3</v>
      </c>
      <c r="B95" s="2" t="inlineStr">
        <is>
          <t>09.02.02</t>
        </is>
      </c>
      <c r="C95" s="2" t="inlineStr">
        <is>
          <t>Norma de desempenho - certificação e teste de fachadas, revestimentos, desempenho termo-acústico do empreendimento</t>
        </is>
      </c>
      <c r="D95" s="2" t="inlineStr">
        <is>
          <t>-</t>
        </is>
      </c>
      <c r="E95" s="2" t="inlineStr">
        <is>
          <t>-</t>
        </is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>
      <c r="A96" s="2" t="n">
        <v>3</v>
      </c>
      <c r="B96" s="2" t="inlineStr">
        <is>
          <t>09.02.03</t>
        </is>
      </c>
      <c r="C96" s="2" t="inlineStr">
        <is>
          <t>Prova de carga estática</t>
        </is>
      </c>
      <c r="D96" s="2" t="inlineStr">
        <is>
          <t>-</t>
        </is>
      </c>
      <c r="E96" s="2" t="inlineStr">
        <is>
          <t>-</t>
        </is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>
      <c r="A97" s="2" t="n">
        <v>3</v>
      </c>
      <c r="B97" s="2" t="inlineStr">
        <is>
          <t>09.02.04</t>
        </is>
      </c>
      <c r="C97" s="2" t="inlineStr">
        <is>
          <t>Consultoria geotécnica</t>
        </is>
      </c>
      <c r="D97" s="2" t="inlineStr">
        <is>
          <t>-</t>
        </is>
      </c>
      <c r="E97" s="2" t="inlineStr">
        <is>
          <t>-</t>
        </is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>
      <c r="A98" s="2" t="n">
        <v>3</v>
      </c>
      <c r="B98" s="2" t="inlineStr">
        <is>
          <t>09.02.05</t>
        </is>
      </c>
      <c r="C98" s="2" t="inlineStr">
        <is>
          <t>Controle de Recalque</t>
        </is>
      </c>
      <c r="D98" s="2" t="inlineStr">
        <is>
          <t>-</t>
        </is>
      </c>
      <c r="E98" s="2" t="inlineStr">
        <is>
          <t>-</t>
        </is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>
      <c r="A99" s="2" t="n">
        <v>3</v>
      </c>
      <c r="B99" s="2" t="inlineStr">
        <is>
          <t>09.02.06</t>
        </is>
      </c>
      <c r="C99" s="2" t="inlineStr">
        <is>
          <t>Consultoria de concreto aparente na fachada</t>
        </is>
      </c>
      <c r="D99" s="2" t="inlineStr">
        <is>
          <t>-</t>
        </is>
      </c>
      <c r="E99" s="2" t="inlineStr">
        <is>
          <t>-</t>
        </is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>
      <c r="A100" s="2" t="n">
        <v>3</v>
      </c>
      <c r="B100" s="2" t="inlineStr">
        <is>
          <t>09.02.07</t>
        </is>
      </c>
      <c r="C100" s="2" t="inlineStr">
        <is>
          <t>Consultoria de execução do concreto do bloco do elevador</t>
        </is>
      </c>
      <c r="D100" s="2" t="inlineStr">
        <is>
          <t>-</t>
        </is>
      </c>
      <c r="E100" s="2" t="inlineStr">
        <is>
          <t>-</t>
        </is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>
      <c r="A101" s="2" t="n">
        <v>2</v>
      </c>
      <c r="B101" s="2" t="inlineStr">
        <is>
          <t>09.03</t>
        </is>
      </c>
      <c r="C101" s="2" t="inlineStr">
        <is>
          <t>Controle Ambiental</t>
        </is>
      </c>
      <c r="D101" s="2" t="inlineStr">
        <is>
          <t>-</t>
        </is>
      </c>
      <c r="E101" s="2" t="inlineStr">
        <is>
          <t>-</t>
        </is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>
      <c r="A102" s="2" t="n">
        <v>3</v>
      </c>
      <c r="B102" s="2" t="inlineStr">
        <is>
          <t>09.03.01</t>
        </is>
      </c>
      <c r="C102" s="2" t="inlineStr">
        <is>
          <t>Controle de Ruído</t>
        </is>
      </c>
      <c r="D102" s="2" t="inlineStr">
        <is>
          <t>-</t>
        </is>
      </c>
      <c r="E102" s="2" t="inlineStr">
        <is>
          <t>-</t>
        </is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>
      <c r="A103" s="2" t="n">
        <v>3</v>
      </c>
      <c r="B103" s="2" t="inlineStr">
        <is>
          <t>09.03.02</t>
        </is>
      </c>
      <c r="C103" s="2" t="inlineStr">
        <is>
          <t>Atendimento as condicionantes conforme contrato</t>
        </is>
      </c>
      <c r="D103" s="2" t="inlineStr">
        <is>
          <t>-</t>
        </is>
      </c>
      <c r="E103" s="2" t="inlineStr">
        <is>
          <t>-</t>
        </is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>
      <c r="A104" s="2" t="n">
        <v>3</v>
      </c>
      <c r="B104" s="2" t="inlineStr">
        <is>
          <t>09.03.03</t>
        </is>
      </c>
      <c r="C104" s="2" t="inlineStr">
        <is>
          <t>Comunicação Vizinhança - 6 Mil Diagnostico + Valor mensal</t>
        </is>
      </c>
      <c r="D104" s="2" t="inlineStr">
        <is>
          <t>-</t>
        </is>
      </c>
      <c r="E104" s="2" t="inlineStr">
        <is>
          <t>-</t>
        </is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>
      <c r="A105" s="2" t="n">
        <v>1</v>
      </c>
      <c r="B105" s="2" t="inlineStr">
        <is>
          <t>10</t>
        </is>
      </c>
      <c r="C105" s="2" t="inlineStr">
        <is>
          <t>MÃO DE OBRA PRÓPRIA</t>
        </is>
      </c>
      <c r="D105" s="2" t="inlineStr">
        <is>
          <t>-</t>
        </is>
      </c>
      <c r="E105" s="2" t="inlineStr">
        <is>
          <t>-</t>
        </is>
      </c>
      <c r="F105" s="2" t="n">
        <v>20188024.55255007</v>
      </c>
      <c r="G105" s="2" t="n">
        <v>0</v>
      </c>
      <c r="H105" s="2" t="n">
        <v>20188024.55255007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>
      <c r="A106" s="2" t="n">
        <v>2</v>
      </c>
      <c r="B106" s="2" t="inlineStr">
        <is>
          <t>10.01</t>
        </is>
      </c>
      <c r="C106" s="2" t="inlineStr">
        <is>
          <t>Segurança do trabalho</t>
        </is>
      </c>
      <c r="D106" s="2" t="inlineStr">
        <is>
          <t>-</t>
        </is>
      </c>
      <c r="E106" s="2" t="inlineStr">
        <is>
          <t>-</t>
        </is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>
      <c r="A107" s="2" t="n">
        <v>3</v>
      </c>
      <c r="B107" s="2" t="inlineStr">
        <is>
          <t>10.01.01</t>
        </is>
      </c>
      <c r="C107" s="2" t="inlineStr">
        <is>
          <t>PCMAT</t>
        </is>
      </c>
      <c r="D107" s="2" t="inlineStr">
        <is>
          <t>-</t>
        </is>
      </c>
      <c r="E107" s="2" t="inlineStr">
        <is>
          <t>-</t>
        </is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>
      <c r="A108" s="2" t="n">
        <v>3</v>
      </c>
      <c r="B108" s="2" t="inlineStr">
        <is>
          <t>10.01.02</t>
        </is>
      </c>
      <c r="C108" s="2" t="inlineStr">
        <is>
          <t>PCMSO</t>
        </is>
      </c>
      <c r="D108" s="2" t="inlineStr">
        <is>
          <t>-</t>
        </is>
      </c>
      <c r="E108" s="2" t="inlineStr">
        <is>
          <t>-</t>
        </is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>
      <c r="A109" s="2" t="n">
        <v>3</v>
      </c>
      <c r="B109" s="2" t="inlineStr">
        <is>
          <t>10.01.03</t>
        </is>
      </c>
      <c r="C109" s="2" t="inlineStr">
        <is>
          <t>SIPAT</t>
        </is>
      </c>
      <c r="D109" s="2" t="inlineStr">
        <is>
          <t>-</t>
        </is>
      </c>
      <c r="E109" s="2" t="inlineStr">
        <is>
          <t>-</t>
        </is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>
      <c r="A110" s="2" t="n">
        <v>2</v>
      </c>
      <c r="B110" s="2" t="inlineStr">
        <is>
          <t>10.02</t>
        </is>
      </c>
      <c r="C110" s="2" t="inlineStr">
        <is>
          <t>Equipe técnica</t>
        </is>
      </c>
      <c r="D110" s="2" t="inlineStr">
        <is>
          <t>-</t>
        </is>
      </c>
      <c r="E110" s="2" t="inlineStr">
        <is>
          <t>-</t>
        </is>
      </c>
      <c r="F110" s="2" t="n">
        <v>7850880.917230051</v>
      </c>
      <c r="G110" s="2" t="n">
        <v>0</v>
      </c>
      <c r="H110" s="2" t="n">
        <v>7850880.917230051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>
      <c r="A111" s="2" t="n">
        <v>3</v>
      </c>
      <c r="B111" s="2" t="inlineStr">
        <is>
          <t>10.02.01</t>
        </is>
      </c>
      <c r="C111" s="2" t="inlineStr">
        <is>
          <t>Gerente de contrato</t>
        </is>
      </c>
      <c r="D111" s="2" t="inlineStr">
        <is>
          <t>-</t>
        </is>
      </c>
      <c r="E111" s="2" t="inlineStr">
        <is>
          <t>-</t>
        </is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>
      <c r="A112" s="2" t="n">
        <v>3</v>
      </c>
      <c r="B112" s="2" t="inlineStr">
        <is>
          <t>10.02.02</t>
        </is>
      </c>
      <c r="C112" s="2" t="inlineStr">
        <is>
          <t>Engenheiro de produção PL</t>
        </is>
      </c>
      <c r="D112" s="2" t="inlineStr">
        <is>
          <t>-</t>
        </is>
      </c>
      <c r="E112" s="2" t="inlineStr">
        <is>
          <t>-</t>
        </is>
      </c>
      <c r="F112" s="2" t="n">
        <v>1246054.826719775</v>
      </c>
      <c r="G112" s="2" t="n">
        <v>0</v>
      </c>
      <c r="H112" s="2" t="n">
        <v>1246054.826719775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>
      <c r="A113" s="2" t="n">
        <v>3</v>
      </c>
      <c r="B113" s="2" t="inlineStr">
        <is>
          <t>10.02.03</t>
        </is>
      </c>
      <c r="C113" s="2" t="inlineStr">
        <is>
          <t>Engenheiro de produção JR</t>
        </is>
      </c>
      <c r="D113" s="2" t="inlineStr">
        <is>
          <t>-</t>
        </is>
      </c>
      <c r="E113" s="2" t="inlineStr">
        <is>
          <t>-</t>
        </is>
      </c>
      <c r="F113" s="2" t="n">
        <v>439660.8402083334</v>
      </c>
      <c r="G113" s="2" t="n">
        <v>0</v>
      </c>
      <c r="H113" s="2" t="n">
        <v>439660.8402083334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>
      <c r="A114" s="2" t="n">
        <v>3</v>
      </c>
      <c r="B114" s="2" t="inlineStr">
        <is>
          <t>10.02.04</t>
        </is>
      </c>
      <c r="C114" s="2" t="inlineStr">
        <is>
          <t>Engenheiro Traine</t>
        </is>
      </c>
      <c r="D114" s="2" t="inlineStr">
        <is>
          <t>-</t>
        </is>
      </c>
      <c r="E114" s="2" t="inlineStr">
        <is>
          <t>-</t>
        </is>
      </c>
      <c r="F114" s="2" t="n">
        <v>655575.5775427446</v>
      </c>
      <c r="G114" s="2" t="n">
        <v>0</v>
      </c>
      <c r="H114" s="2" t="n">
        <v>655575.5775427446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>
      <c r="A115" s="2" t="n">
        <v>3</v>
      </c>
      <c r="B115" s="2" t="inlineStr">
        <is>
          <t>10.02.05</t>
        </is>
      </c>
      <c r="C115" s="2" t="inlineStr">
        <is>
          <t>Apoio escritório central</t>
        </is>
      </c>
      <c r="D115" s="2" t="inlineStr">
        <is>
          <t>-</t>
        </is>
      </c>
      <c r="E115" s="2" t="inlineStr">
        <is>
          <t>-</t>
        </is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>
      <c r="A116" s="2" t="n">
        <v>3</v>
      </c>
      <c r="B116" s="2" t="inlineStr">
        <is>
          <t>10.02.06</t>
        </is>
      </c>
      <c r="C116" s="2" t="inlineStr">
        <is>
          <t>Rateio de qualidade e segurança</t>
        </is>
      </c>
      <c r="D116" s="2" t="inlineStr">
        <is>
          <t>-</t>
        </is>
      </c>
      <c r="E116" s="2" t="inlineStr">
        <is>
          <t>-</t>
        </is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>
      <c r="A117" s="2" t="n">
        <v>3</v>
      </c>
      <c r="B117" s="2" t="inlineStr">
        <is>
          <t>10.02.07</t>
        </is>
      </c>
      <c r="C117" s="2" t="inlineStr">
        <is>
          <t>Auxiliar de Engenharia</t>
        </is>
      </c>
      <c r="D117" s="2" t="inlineStr">
        <is>
          <t>-</t>
        </is>
      </c>
      <c r="E117" s="2" t="inlineStr">
        <is>
          <t>-</t>
        </is>
      </c>
      <c r="F117" s="2" t="n">
        <v>278609.9848425316</v>
      </c>
      <c r="G117" s="2" t="n">
        <v>0</v>
      </c>
      <c r="H117" s="2" t="n">
        <v>278609.9848425316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>
      <c r="A118" s="2" t="n">
        <v>3</v>
      </c>
      <c r="B118" s="2" t="inlineStr">
        <is>
          <t>10.02.08</t>
        </is>
      </c>
      <c r="C118" s="2" t="inlineStr">
        <is>
          <t>Estagiário</t>
        </is>
      </c>
      <c r="D118" s="2" t="inlineStr">
        <is>
          <t>-</t>
        </is>
      </c>
      <c r="E118" s="2" t="inlineStr">
        <is>
          <t>-</t>
        </is>
      </c>
      <c r="F118" s="2" t="n">
        <v>296723.6879166666</v>
      </c>
      <c r="G118" s="2" t="n">
        <v>0</v>
      </c>
      <c r="H118" s="2" t="n">
        <v>296723.6879166666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>
      <c r="A119" s="2" t="n">
        <v>3</v>
      </c>
      <c r="B119" s="2" t="inlineStr">
        <is>
          <t>10.02.09</t>
        </is>
      </c>
      <c r="C119" s="2" t="inlineStr">
        <is>
          <t>Equipe de topografia terceirizada</t>
        </is>
      </c>
      <c r="D119" s="2" t="inlineStr">
        <is>
          <t>-</t>
        </is>
      </c>
      <c r="E119" s="2" t="inlineStr">
        <is>
          <t>-</t>
        </is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>
      <c r="A120" s="2" t="n">
        <v>2</v>
      </c>
      <c r="B120" s="2" t="inlineStr">
        <is>
          <t>10.03</t>
        </is>
      </c>
      <c r="C120" s="2" t="inlineStr">
        <is>
          <t>Equipe de segurança e medicina do trabalho</t>
        </is>
      </c>
      <c r="D120" s="2" t="inlineStr">
        <is>
          <t>-</t>
        </is>
      </c>
      <c r="E120" s="2" t="inlineStr">
        <is>
          <t>-</t>
        </is>
      </c>
      <c r="F120" s="2" t="n">
        <v>1075308.624227114</v>
      </c>
      <c r="G120" s="2" t="n">
        <v>0</v>
      </c>
      <c r="H120" s="2" t="n">
        <v>1075308.624227114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>
      <c r="A121" s="2" t="n">
        <v>3</v>
      </c>
      <c r="B121" s="2" t="inlineStr">
        <is>
          <t>10.03.01</t>
        </is>
      </c>
      <c r="C121" s="2" t="inlineStr">
        <is>
          <t>Técnico de Segurança do Trabalho</t>
        </is>
      </c>
      <c r="D121" s="2" t="inlineStr">
        <is>
          <t>-</t>
        </is>
      </c>
      <c r="E121" s="2" t="inlineStr">
        <is>
          <t>-</t>
        </is>
      </c>
      <c r="F121" s="2" t="n">
        <v>428010.4919273623</v>
      </c>
      <c r="G121" s="2" t="n">
        <v>0</v>
      </c>
      <c r="H121" s="2" t="n">
        <v>428010.4919273623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>
      <c r="A122" s="2" t="n">
        <v>3</v>
      </c>
      <c r="B122" s="2" t="inlineStr">
        <is>
          <t>10.03.02</t>
        </is>
      </c>
      <c r="C122" s="2" t="inlineStr">
        <is>
          <t>Estagiário</t>
        </is>
      </c>
      <c r="D122" s="2" t="inlineStr">
        <is>
          <t>-</t>
        </is>
      </c>
      <c r="E122" s="2" t="inlineStr">
        <is>
          <t>-</t>
        </is>
      </c>
      <c r="F122" s="2" t="n">
        <v>70462.42385416667</v>
      </c>
      <c r="G122" s="2" t="n">
        <v>0</v>
      </c>
      <c r="H122" s="2" t="n">
        <v>70462.42385416667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>
      <c r="A123" s="2" t="n">
        <v>3</v>
      </c>
      <c r="B123" s="2" t="inlineStr">
        <is>
          <t>10.03.03</t>
        </is>
      </c>
      <c r="C123" s="2" t="inlineStr">
        <is>
          <t>Carpinteiro de apoio</t>
        </is>
      </c>
      <c r="D123" s="2" t="inlineStr">
        <is>
          <t>-</t>
        </is>
      </c>
      <c r="E123" s="2" t="inlineStr">
        <is>
          <t>-</t>
        </is>
      </c>
      <c r="F123" s="2" t="n">
        <v>576835.7084455849</v>
      </c>
      <c r="G123" s="2" t="n">
        <v>0</v>
      </c>
      <c r="H123" s="2" t="n">
        <v>576835.7084455849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>
      <c r="A124" s="2" t="n">
        <v>2</v>
      </c>
      <c r="B124" s="2" t="inlineStr">
        <is>
          <t>10.04</t>
        </is>
      </c>
      <c r="C124" s="2" t="inlineStr">
        <is>
          <t>Equipe administrativa</t>
        </is>
      </c>
      <c r="D124" s="2" t="inlineStr">
        <is>
          <t>-</t>
        </is>
      </c>
      <c r="E124" s="2" t="inlineStr">
        <is>
          <t>-</t>
        </is>
      </c>
      <c r="F124" s="2" t="n">
        <v>1742630.061221556</v>
      </c>
      <c r="G124" s="2" t="n">
        <v>0</v>
      </c>
      <c r="H124" s="2" t="n">
        <v>1742630.061221556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>
      <c r="A125" s="2" t="n">
        <v>3</v>
      </c>
      <c r="B125" s="2" t="inlineStr">
        <is>
          <t>10.04.01</t>
        </is>
      </c>
      <c r="C125" s="2" t="inlineStr">
        <is>
          <t>Encarregado Administrativo</t>
        </is>
      </c>
      <c r="D125" s="2" t="inlineStr">
        <is>
          <t>-</t>
        </is>
      </c>
      <c r="E125" s="2" t="inlineStr">
        <is>
          <t>-</t>
        </is>
      </c>
      <c r="F125" s="2" t="n">
        <v>470876.0689263832</v>
      </c>
      <c r="G125" s="2" t="n">
        <v>0</v>
      </c>
      <c r="H125" s="2" t="n">
        <v>470876.0689263832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>
      <c r="A126" s="2" t="n">
        <v>3</v>
      </c>
      <c r="B126" s="2" t="inlineStr">
        <is>
          <t>10.04.02</t>
        </is>
      </c>
      <c r="C126" s="2" t="inlineStr">
        <is>
          <t>Almoxarife</t>
        </is>
      </c>
      <c r="D126" s="2" t="inlineStr">
        <is>
          <t>-</t>
        </is>
      </c>
      <c r="E126" s="2" t="inlineStr">
        <is>
          <t>-</t>
        </is>
      </c>
      <c r="F126" s="2" t="n">
        <v>238709.8227711492</v>
      </c>
      <c r="G126" s="2" t="n">
        <v>0</v>
      </c>
      <c r="H126" s="2" t="n">
        <v>238709.8227711492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>
      <c r="A127" s="2" t="n">
        <v>3</v>
      </c>
      <c r="B127" s="2" t="inlineStr">
        <is>
          <t>10.04.03</t>
        </is>
      </c>
      <c r="C127" s="2" t="inlineStr">
        <is>
          <t>Auxiliar de Almoxarife</t>
        </is>
      </c>
      <c r="D127" s="2" t="inlineStr">
        <is>
          <t>-</t>
        </is>
      </c>
      <c r="E127" s="2" t="inlineStr">
        <is>
          <t>-</t>
        </is>
      </c>
      <c r="F127" s="2" t="n">
        <v>134216.2597999483</v>
      </c>
      <c r="G127" s="2" t="n">
        <v>0</v>
      </c>
      <c r="H127" s="2" t="n">
        <v>134216.2597999483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>
      <c r="A128" s="2" t="n">
        <v>3</v>
      </c>
      <c r="B128" s="2" t="inlineStr">
        <is>
          <t>10.04.04</t>
        </is>
      </c>
      <c r="C128" s="2" t="inlineStr">
        <is>
          <t>Porteiro</t>
        </is>
      </c>
      <c r="D128" s="2" t="inlineStr">
        <is>
          <t>-</t>
        </is>
      </c>
      <c r="E128" s="2" t="inlineStr">
        <is>
          <t>-</t>
        </is>
      </c>
      <c r="F128" s="2" t="n">
        <v>240827.9097240753</v>
      </c>
      <c r="G128" s="2" t="n">
        <v>0</v>
      </c>
      <c r="H128" s="2" t="n">
        <v>240827.9097240753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>
      <c r="A129" s="2" t="n">
        <v>3</v>
      </c>
      <c r="B129" s="2" t="inlineStr">
        <is>
          <t>10.04.05</t>
        </is>
      </c>
      <c r="C129" s="2" t="inlineStr">
        <is>
          <t>Vigilancia terceirizada</t>
        </is>
      </c>
      <c r="D129" s="2" t="inlineStr">
        <is>
          <t>-</t>
        </is>
      </c>
      <c r="E129" s="2" t="inlineStr">
        <is>
          <t>-</t>
        </is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>
      <c r="A130" s="2" t="n">
        <v>2</v>
      </c>
      <c r="B130" s="2" t="inlineStr">
        <is>
          <t>10.05</t>
        </is>
      </c>
      <c r="C130" s="2" t="inlineStr">
        <is>
          <t>Equipe produtiva</t>
        </is>
      </c>
      <c r="D130" s="2" t="inlineStr">
        <is>
          <t>-</t>
        </is>
      </c>
      <c r="E130" s="2" t="inlineStr">
        <is>
          <t>-</t>
        </is>
      </c>
      <c r="F130" s="2" t="n">
        <v>6902830.091160746</v>
      </c>
      <c r="G130" s="2" t="n">
        <v>0</v>
      </c>
      <c r="H130" s="2" t="n">
        <v>6902830.091160746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>
      <c r="A131" s="2" t="n">
        <v>3</v>
      </c>
      <c r="B131" s="2" t="inlineStr">
        <is>
          <t>10.05.01</t>
        </is>
      </c>
      <c r="C131" s="2" t="inlineStr">
        <is>
          <t>Mestre de Obra</t>
        </is>
      </c>
      <c r="D131" s="2" t="inlineStr">
        <is>
          <t>-</t>
        </is>
      </c>
      <c r="E131" s="2" t="inlineStr">
        <is>
          <t>-</t>
        </is>
      </c>
      <c r="F131" s="2" t="n">
        <v>930383.8830099406</v>
      </c>
      <c r="G131" s="2" t="n">
        <v>0</v>
      </c>
      <c r="H131" s="2" t="n">
        <v>930383.8830099406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>
      <c r="A132" s="2" t="n">
        <v>3</v>
      </c>
      <c r="B132" s="2" t="inlineStr">
        <is>
          <t>10.05.02</t>
        </is>
      </c>
      <c r="C132" s="2" t="inlineStr">
        <is>
          <t>Encarregado de estrutura</t>
        </is>
      </c>
      <c r="D132" s="2" t="inlineStr">
        <is>
          <t>-</t>
        </is>
      </c>
      <c r="E132" s="2" t="inlineStr">
        <is>
          <t>-</t>
        </is>
      </c>
      <c r="F132" s="2" t="n">
        <v>353504.3115571085</v>
      </c>
      <c r="G132" s="2" t="n">
        <v>0</v>
      </c>
      <c r="H132" s="2" t="n">
        <v>353504.3115571085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>
      <c r="A133" s="2" t="n">
        <v>3</v>
      </c>
      <c r="B133" s="2" t="inlineStr">
        <is>
          <t>10.05.03</t>
        </is>
      </c>
      <c r="C133" s="2" t="inlineStr">
        <is>
          <t>Encarregado de acabamento área comum</t>
        </is>
      </c>
      <c r="D133" s="2" t="inlineStr">
        <is>
          <t>-</t>
        </is>
      </c>
      <c r="E133" s="2" t="inlineStr">
        <is>
          <t>-</t>
        </is>
      </c>
      <c r="F133" s="2" t="n">
        <v>244014.8391813249</v>
      </c>
      <c r="G133" s="2" t="n">
        <v>0</v>
      </c>
      <c r="H133" s="2" t="n">
        <v>244014.8391813249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>
      <c r="A134" s="2" t="n">
        <v>3</v>
      </c>
      <c r="B134" s="2" t="inlineStr">
        <is>
          <t>10.05.04</t>
        </is>
      </c>
      <c r="C134" s="2" t="inlineStr">
        <is>
          <t>Encarregado acabamento Torre</t>
        </is>
      </c>
      <c r="D134" s="2" t="inlineStr">
        <is>
          <t>-</t>
        </is>
      </c>
      <c r="E134" s="2" t="inlineStr">
        <is>
          <t>-</t>
        </is>
      </c>
      <c r="F134" s="2" t="n">
        <v>325353.1189084332</v>
      </c>
      <c r="G134" s="2" t="n">
        <v>0</v>
      </c>
      <c r="H134" s="2" t="n">
        <v>325353.1189084332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>
      <c r="A135" s="2" t="n">
        <v>3</v>
      </c>
      <c r="B135" s="2" t="inlineStr">
        <is>
          <t>10.05.05</t>
        </is>
      </c>
      <c r="C135" s="2" t="inlineStr">
        <is>
          <t>Encarregado de Turma / Logistica</t>
        </is>
      </c>
      <c r="D135" s="2" t="inlineStr">
        <is>
          <t>-</t>
        </is>
      </c>
      <c r="E135" s="2" t="inlineStr">
        <is>
          <t>-</t>
        </is>
      </c>
      <c r="F135" s="2" t="n">
        <v>376189.5437378759</v>
      </c>
      <c r="G135" s="2" t="n">
        <v>0</v>
      </c>
      <c r="H135" s="2" t="n">
        <v>376189.5437378759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>
      <c r="A136" s="2" t="n">
        <v>3</v>
      </c>
      <c r="B136" s="2" t="inlineStr">
        <is>
          <t>10.05.06</t>
        </is>
      </c>
      <c r="C136" s="2" t="inlineStr">
        <is>
          <t>Encarregado de instalações</t>
        </is>
      </c>
      <c r="D136" s="2" t="inlineStr">
        <is>
          <t>-</t>
        </is>
      </c>
      <c r="E136" s="2" t="inlineStr">
        <is>
          <t>-</t>
        </is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>
      <c r="A137" s="2" t="n">
        <v>3</v>
      </c>
      <c r="B137" s="2" t="inlineStr">
        <is>
          <t>10.05.07</t>
        </is>
      </c>
      <c r="C137" s="2" t="inlineStr">
        <is>
          <t>Supervisor - Eletrica - Marlei</t>
        </is>
      </c>
      <c r="D137" s="2" t="inlineStr">
        <is>
          <t>-</t>
        </is>
      </c>
      <c r="E137" s="2" t="inlineStr">
        <is>
          <t>-</t>
        </is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>
      <c r="A138" s="2" t="n">
        <v>3</v>
      </c>
      <c r="B138" s="2" t="inlineStr">
        <is>
          <t>10.05.08</t>
        </is>
      </c>
      <c r="C138" s="2" t="inlineStr">
        <is>
          <t>Oficial superior - Eletricista</t>
        </is>
      </c>
      <c r="D138" s="2" t="inlineStr">
        <is>
          <t>-</t>
        </is>
      </c>
      <c r="E138" s="2" t="inlineStr">
        <is>
          <t>-</t>
        </is>
      </c>
      <c r="F138" s="2" t="n">
        <v>356478.5988612202</v>
      </c>
      <c r="G138" s="2" t="n">
        <v>0</v>
      </c>
      <c r="H138" s="2" t="n">
        <v>356478.5988612202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>
      <c r="A139" s="2" t="n">
        <v>3</v>
      </c>
      <c r="B139" s="2" t="inlineStr">
        <is>
          <t>10.05.09</t>
        </is>
      </c>
      <c r="C139" s="2" t="inlineStr">
        <is>
          <t>Oficial - Pedreiro</t>
        </is>
      </c>
      <c r="D139" s="2" t="inlineStr">
        <is>
          <t>-</t>
        </is>
      </c>
      <c r="E139" s="2" t="inlineStr">
        <is>
          <t>-</t>
        </is>
      </c>
      <c r="F139" s="2" t="n">
        <v>971512.7721188797</v>
      </c>
      <c r="G139" s="2" t="n">
        <v>0</v>
      </c>
      <c r="H139" s="2" t="n">
        <v>971512.7721188797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>
      <c r="A140" s="2" t="n">
        <v>3</v>
      </c>
      <c r="B140" s="2" t="inlineStr">
        <is>
          <t>10.05.10</t>
        </is>
      </c>
      <c r="C140" s="2" t="inlineStr">
        <is>
          <t>Meio-oficial - Ajudante</t>
        </is>
      </c>
      <c r="D140" s="2" t="inlineStr">
        <is>
          <t>-</t>
        </is>
      </c>
      <c r="E140" s="2" t="inlineStr">
        <is>
          <t>-</t>
        </is>
      </c>
      <c r="F140" s="2" t="n">
        <v>490370.5756607858</v>
      </c>
      <c r="G140" s="2" t="n">
        <v>0</v>
      </c>
      <c r="H140" s="2" t="n">
        <v>490370.5756607858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>
      <c r="A141" s="2" t="n">
        <v>3</v>
      </c>
      <c r="B141" s="2" t="inlineStr">
        <is>
          <t>10.05.11</t>
        </is>
      </c>
      <c r="C141" s="2" t="inlineStr">
        <is>
          <t>Servente carga e descarga</t>
        </is>
      </c>
      <c r="D141" s="2" t="inlineStr">
        <is>
          <t>-</t>
        </is>
      </c>
      <c r="E141" s="2" t="inlineStr">
        <is>
          <t>-</t>
        </is>
      </c>
      <c r="F141" s="2" t="n">
        <v>623963.2206487405</v>
      </c>
      <c r="G141" s="2" t="n">
        <v>0</v>
      </c>
      <c r="H141" s="2" t="n">
        <v>623963.2206487405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>
      <c r="A142" s="2" t="n">
        <v>3</v>
      </c>
      <c r="B142" s="2" t="inlineStr">
        <is>
          <t>10.05.12</t>
        </is>
      </c>
      <c r="C142" s="2" t="inlineStr">
        <is>
          <t>Servente separador de entulho</t>
        </is>
      </c>
      <c r="D142" s="2" t="inlineStr">
        <is>
          <t>-</t>
        </is>
      </c>
      <c r="E142" s="2" t="inlineStr">
        <is>
          <t>-</t>
        </is>
      </c>
      <c r="F142" s="2" t="n">
        <v>618489.8590641025</v>
      </c>
      <c r="G142" s="2" t="n">
        <v>0</v>
      </c>
      <c r="H142" s="2" t="n">
        <v>618489.8590641025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>
      <c r="A143" s="2" t="n">
        <v>3</v>
      </c>
      <c r="B143" s="2" t="inlineStr">
        <is>
          <t>10.05.13</t>
        </is>
      </c>
      <c r="C143" s="2" t="inlineStr">
        <is>
          <t>Servente serviços gerais</t>
        </is>
      </c>
      <c r="D143" s="2" t="inlineStr">
        <is>
          <t>-</t>
        </is>
      </c>
      <c r="E143" s="2" t="inlineStr">
        <is>
          <t>-</t>
        </is>
      </c>
      <c r="F143" s="2" t="n">
        <v>1018045.254742682</v>
      </c>
      <c r="G143" s="2" t="n">
        <v>0</v>
      </c>
      <c r="H143" s="2" t="n">
        <v>1018045.254742682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>
      <c r="A144" s="2" t="n">
        <v>2</v>
      </c>
      <c r="B144" s="2" t="inlineStr">
        <is>
          <t>10.06</t>
        </is>
      </c>
      <c r="C144" s="2" t="inlineStr">
        <is>
          <t>Operadores</t>
        </is>
      </c>
      <c r="D144" s="2" t="inlineStr">
        <is>
          <t>-</t>
        </is>
      </c>
      <c r="E144" s="2" t="inlineStr">
        <is>
          <t>-</t>
        </is>
      </c>
      <c r="F144" s="2" t="n">
        <v>1088419.679324698</v>
      </c>
      <c r="G144" s="2" t="n">
        <v>0</v>
      </c>
      <c r="H144" s="2" t="n">
        <v>1088419.679324698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>
      <c r="A145" s="2" t="n">
        <v>3</v>
      </c>
      <c r="B145" s="2" t="inlineStr">
        <is>
          <t>10.06.01</t>
        </is>
      </c>
      <c r="C145" s="2" t="inlineStr">
        <is>
          <t>Operador de Betoneira</t>
        </is>
      </c>
      <c r="D145" s="2" t="inlineStr">
        <is>
          <t>-</t>
        </is>
      </c>
      <c r="E145" s="2" t="inlineStr">
        <is>
          <t>-</t>
        </is>
      </c>
      <c r="F145" s="2" t="n">
        <v>250468.1365618987</v>
      </c>
      <c r="G145" s="2" t="n">
        <v>0</v>
      </c>
      <c r="H145" s="2" t="n">
        <v>250468.1365618987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>
      <c r="A146" s="2" t="n">
        <v>3</v>
      </c>
      <c r="B146" s="2" t="inlineStr">
        <is>
          <t>10.06.02</t>
        </is>
      </c>
      <c r="C146" s="2" t="inlineStr">
        <is>
          <t>Servente para abastecimento de betoneira</t>
        </is>
      </c>
      <c r="D146" s="2" t="inlineStr">
        <is>
          <t>-</t>
        </is>
      </c>
      <c r="E146" s="2" t="inlineStr">
        <is>
          <t>-</t>
        </is>
      </c>
      <c r="F146" s="2" t="n">
        <v>131360.6780313138</v>
      </c>
      <c r="G146" s="2" t="n">
        <v>0</v>
      </c>
      <c r="H146" s="2" t="n">
        <v>131360.6780313138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>
      <c r="A147" s="2" t="n">
        <v>3</v>
      </c>
      <c r="B147" s="2" t="inlineStr">
        <is>
          <t>10.06.03</t>
        </is>
      </c>
      <c r="C147" s="2" t="inlineStr">
        <is>
          <t>Operador de elevador de obra</t>
        </is>
      </c>
      <c r="D147" s="2" t="inlineStr">
        <is>
          <t>-</t>
        </is>
      </c>
      <c r="E147" s="2" t="inlineStr">
        <is>
          <t>-</t>
        </is>
      </c>
      <c r="F147" s="2" t="n">
        <v>440216.7248663674</v>
      </c>
      <c r="G147" s="2" t="n">
        <v>0</v>
      </c>
      <c r="H147" s="2" t="n">
        <v>440216.7248663674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>
      <c r="A148" s="2" t="n">
        <v>3</v>
      </c>
      <c r="B148" s="2" t="inlineStr">
        <is>
          <t>10.06.04</t>
        </is>
      </c>
      <c r="C148" s="2" t="inlineStr">
        <is>
          <t>Sinaleiro para operações com Grua</t>
        </is>
      </c>
      <c r="D148" s="2" t="inlineStr">
        <is>
          <t>-</t>
        </is>
      </c>
      <c r="E148" s="2" t="inlineStr">
        <is>
          <t>-</t>
        </is>
      </c>
      <c r="F148" s="2" t="n">
        <v>266374.1398651182</v>
      </c>
      <c r="G148" s="2" t="n">
        <v>0</v>
      </c>
      <c r="H148" s="2" t="n">
        <v>266374.1398651182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>
      <c r="A149" s="2" t="n">
        <v>2</v>
      </c>
      <c r="B149" s="2" t="inlineStr">
        <is>
          <t>10.07</t>
        </is>
      </c>
      <c r="C149" s="2" t="inlineStr">
        <is>
          <t>Distribuição de lucros (PPLR)</t>
        </is>
      </c>
      <c r="D149" s="2" t="inlineStr">
        <is>
          <t>-</t>
        </is>
      </c>
      <c r="E149" s="2" t="inlineStr">
        <is>
          <t>-</t>
        </is>
      </c>
      <c r="F149" s="2" t="n">
        <v>1447955.179385902</v>
      </c>
      <c r="G149" s="2" t="n">
        <v>0</v>
      </c>
      <c r="H149" s="2" t="n">
        <v>1447955.179385902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>
      <c r="A150" s="2" t="n">
        <v>3</v>
      </c>
      <c r="B150" s="2" t="inlineStr">
        <is>
          <t>10.07.01</t>
        </is>
      </c>
      <c r="C150" s="2" t="inlineStr">
        <is>
          <t>Participação de lucros</t>
        </is>
      </c>
      <c r="D150" s="2" t="inlineStr">
        <is>
          <t>-</t>
        </is>
      </c>
      <c r="E150" s="2" t="inlineStr">
        <is>
          <t>-</t>
        </is>
      </c>
      <c r="F150" s="2" t="n">
        <v>1447955.179385902</v>
      </c>
      <c r="G150" s="2" t="n">
        <v>0</v>
      </c>
      <c r="H150" s="2" t="n">
        <v>1447955.179385902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>
      <c r="A151" s="2" t="n">
        <v>1</v>
      </c>
      <c r="B151" s="2" t="inlineStr">
        <is>
          <t>11</t>
        </is>
      </c>
      <c r="C151" s="2" t="inlineStr">
        <is>
          <t>EQUIPAMENTOS E FERRAMENTAS</t>
        </is>
      </c>
      <c r="D151" s="2" t="inlineStr">
        <is>
          <t>-</t>
        </is>
      </c>
      <c r="E151" s="2" t="inlineStr">
        <is>
          <t>-</t>
        </is>
      </c>
      <c r="F151" s="2" t="n">
        <v>6467911.663050408</v>
      </c>
      <c r="G151" s="2" t="n">
        <v>0</v>
      </c>
      <c r="H151" s="2" t="n">
        <v>6467911.663050408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>
      <c r="A152" s="2" t="n">
        <v>2</v>
      </c>
      <c r="B152" s="2" t="inlineStr">
        <is>
          <t>11.01</t>
        </is>
      </c>
      <c r="C152" s="2" t="inlineStr">
        <is>
          <t>Ferramentas manuais</t>
        </is>
      </c>
      <c r="D152" s="2" t="inlineStr">
        <is>
          <t>-</t>
        </is>
      </c>
      <c r="E152" s="2" t="inlineStr">
        <is>
          <t>-</t>
        </is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>
      <c r="A153" s="2" t="n">
        <v>3</v>
      </c>
      <c r="B153" s="2" t="inlineStr">
        <is>
          <t>11.01.01</t>
        </is>
      </c>
      <c r="C153" s="2" t="inlineStr">
        <is>
          <t>Aquisição de ferramentas manuais</t>
        </is>
      </c>
      <c r="D153" s="2" t="inlineStr">
        <is>
          <t>-</t>
        </is>
      </c>
      <c r="E153" s="2" t="inlineStr">
        <is>
          <t>-</t>
        </is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>
      <c r="A154" s="2" t="n">
        <v>2</v>
      </c>
      <c r="B154" s="2" t="inlineStr">
        <is>
          <t>11.02</t>
        </is>
      </c>
      <c r="C154" s="2" t="inlineStr">
        <is>
          <t>Equipamentos para movimento de terra</t>
        </is>
      </c>
      <c r="D154" s="2" t="inlineStr">
        <is>
          <t>-</t>
        </is>
      </c>
      <c r="E154" s="2" t="inlineStr">
        <is>
          <t>-</t>
        </is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>
      <c r="A155" s="2" t="n">
        <v>3</v>
      </c>
      <c r="B155" s="2" t="inlineStr">
        <is>
          <t>11.02.01</t>
        </is>
      </c>
      <c r="C155" s="2" t="inlineStr">
        <is>
          <t>Compactador manual tipo sapo</t>
        </is>
      </c>
      <c r="D155" s="2" t="inlineStr">
        <is>
          <t>-</t>
        </is>
      </c>
      <c r="E155" s="2" t="inlineStr">
        <is>
          <t>-</t>
        </is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>
      <c r="A156" s="2" t="n">
        <v>3</v>
      </c>
      <c r="B156" s="2" t="inlineStr">
        <is>
          <t>11.02.02</t>
        </is>
      </c>
      <c r="C156" s="2" t="inlineStr">
        <is>
          <t>Trator Bob cat</t>
        </is>
      </c>
      <c r="D156" s="2" t="inlineStr">
        <is>
          <t>-</t>
        </is>
      </c>
      <c r="E156" s="2" t="inlineStr">
        <is>
          <t>-</t>
        </is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>
      <c r="A157" s="2" t="n">
        <v>3</v>
      </c>
      <c r="B157" s="2" t="inlineStr">
        <is>
          <t>11.02.03</t>
        </is>
      </c>
      <c r="C157" s="2" t="inlineStr">
        <is>
          <t>Retroescavadeira</t>
        </is>
      </c>
      <c r="D157" s="2" t="inlineStr">
        <is>
          <t>-</t>
        </is>
      </c>
      <c r="E157" s="2" t="inlineStr">
        <is>
          <t>-</t>
        </is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>
      <c r="A158" s="2" t="n">
        <v>3</v>
      </c>
      <c r="B158" s="2" t="inlineStr">
        <is>
          <t>11.02.04</t>
        </is>
      </c>
      <c r="C158" s="2" t="inlineStr">
        <is>
          <t>Locação de Escavadeira Hidraulica - Considerando H.E aos sábados</t>
        </is>
      </c>
      <c r="D158" s="2" t="inlineStr">
        <is>
          <t>-</t>
        </is>
      </c>
      <c r="E158" s="2" t="inlineStr">
        <is>
          <t>-</t>
        </is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>
      <c r="A159" s="2" t="n">
        <v>3</v>
      </c>
      <c r="B159" s="2" t="inlineStr">
        <is>
          <t>11.02.05</t>
        </is>
      </c>
      <c r="C159" s="2" t="inlineStr">
        <is>
          <t>Locação de mini escavadeira</t>
        </is>
      </c>
      <c r="D159" s="2" t="inlineStr">
        <is>
          <t>-</t>
        </is>
      </c>
      <c r="E159" s="2" t="inlineStr">
        <is>
          <t>-</t>
        </is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>
      <c r="A160" s="2" t="n">
        <v>3</v>
      </c>
      <c r="B160" s="2" t="inlineStr">
        <is>
          <t>11.02.06</t>
        </is>
      </c>
      <c r="C160" s="2" t="inlineStr">
        <is>
          <t>Locação de mini carregadeira</t>
        </is>
      </c>
      <c r="D160" s="2" t="inlineStr">
        <is>
          <t>-</t>
        </is>
      </c>
      <c r="E160" s="2" t="inlineStr">
        <is>
          <t>-</t>
        </is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>
      <c r="A161" s="2" t="n">
        <v>2</v>
      </c>
      <c r="B161" s="2" t="inlineStr">
        <is>
          <t>11.03</t>
        </is>
      </c>
      <c r="C161" s="2" t="inlineStr">
        <is>
          <t>Equipamentos para produção civil e cumprimento da NR-18</t>
        </is>
      </c>
      <c r="D161" s="2" t="inlineStr">
        <is>
          <t>-</t>
        </is>
      </c>
      <c r="E161" s="2" t="inlineStr">
        <is>
          <t>-</t>
        </is>
      </c>
      <c r="F161" s="2" t="n">
        <v>1337503.264675879</v>
      </c>
      <c r="G161" s="2" t="n">
        <v>0</v>
      </c>
      <c r="H161" s="2" t="n">
        <v>1337503.264675879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>
      <c r="A162" s="2" t="n">
        <v>3</v>
      </c>
      <c r="B162" s="2" t="inlineStr">
        <is>
          <t>11.03.01</t>
        </is>
      </c>
      <c r="C162" s="2" t="inlineStr">
        <is>
          <t>Concreto armado moldado in loco</t>
        </is>
      </c>
      <c r="D162" s="2" t="inlineStr">
        <is>
          <t>-</t>
        </is>
      </c>
      <c r="E162" s="2" t="inlineStr">
        <is>
          <t>-</t>
        </is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>
      <c r="A163" s="2" t="n">
        <v>4</v>
      </c>
      <c r="B163" s="2" t="inlineStr">
        <is>
          <t>11.03.01.01</t>
        </is>
      </c>
      <c r="C163" s="2" t="inlineStr">
        <is>
          <t>Vibrador - Mangote Vibrador</t>
        </is>
      </c>
      <c r="D163" s="2" t="inlineStr">
        <is>
          <t>-</t>
        </is>
      </c>
      <c r="E163" s="2" t="inlineStr">
        <is>
          <t>-</t>
        </is>
      </c>
      <c r="F163" s="2" t="n">
        <v>44063.99999999999</v>
      </c>
      <c r="G163" s="2" t="n">
        <v>0</v>
      </c>
      <c r="H163" s="2" t="n">
        <v>44063.99999999999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>
      <c r="A164" s="2" t="n">
        <v>4</v>
      </c>
      <c r="B164" s="2" t="inlineStr">
        <is>
          <t>11.03.01.02</t>
        </is>
      </c>
      <c r="C164" s="2" t="inlineStr">
        <is>
          <t>Vibrador - Motor</t>
        </is>
      </c>
      <c r="D164" s="2" t="inlineStr">
        <is>
          <t>-</t>
        </is>
      </c>
      <c r="E164" s="2" t="inlineStr">
        <is>
          <t>-</t>
        </is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>
      <c r="A165" s="2" t="n">
        <v>4</v>
      </c>
      <c r="B165" s="2" t="inlineStr">
        <is>
          <t>11.03.01.03</t>
        </is>
      </c>
      <c r="C165" s="2" t="inlineStr">
        <is>
          <t>Serra Policorte para central de armação</t>
        </is>
      </c>
      <c r="D165" s="2" t="inlineStr">
        <is>
          <t>-</t>
        </is>
      </c>
      <c r="E165" s="2" t="inlineStr">
        <is>
          <t>-</t>
        </is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>
      <c r="A166" s="2" t="n">
        <v>4</v>
      </c>
      <c r="B166" s="2" t="inlineStr">
        <is>
          <t>11.03.01.04</t>
        </is>
      </c>
      <c r="C166" s="2" t="inlineStr">
        <is>
          <t>Serra de bancada para central de formas</t>
        </is>
      </c>
      <c r="D166" s="2" t="inlineStr">
        <is>
          <t>-</t>
        </is>
      </c>
      <c r="E166" s="2" t="inlineStr">
        <is>
          <t>-</t>
        </is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>
      <c r="A167" s="2" t="n">
        <v>4</v>
      </c>
      <c r="B167" s="2" t="inlineStr">
        <is>
          <t>11.03.01.05</t>
        </is>
      </c>
      <c r="C167" s="2" t="inlineStr">
        <is>
          <t>Serra manual para ajuste local de formas</t>
        </is>
      </c>
      <c r="D167" s="2" t="inlineStr">
        <is>
          <t>-</t>
        </is>
      </c>
      <c r="E167" s="2" t="inlineStr">
        <is>
          <t>-</t>
        </is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>
      <c r="A168" s="2" t="n">
        <v>3</v>
      </c>
      <c r="B168" s="2" t="inlineStr">
        <is>
          <t>11.03.02</t>
        </is>
      </c>
      <c r="C168" s="2" t="inlineStr">
        <is>
          <t>Demolições</t>
        </is>
      </c>
      <c r="D168" s="2" t="inlineStr">
        <is>
          <t>-</t>
        </is>
      </c>
      <c r="E168" s="2" t="inlineStr">
        <is>
          <t>-</t>
        </is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>
      <c r="A169" s="2" t="n">
        <v>4</v>
      </c>
      <c r="B169" s="2" t="inlineStr">
        <is>
          <t>11.03.02.01</t>
        </is>
      </c>
      <c r="C169" s="2" t="inlineStr">
        <is>
          <t>Martelete Elétrico 30Kg</t>
        </is>
      </c>
      <c r="D169" s="2" t="inlineStr">
        <is>
          <t>-</t>
        </is>
      </c>
      <c r="E169" s="2" t="inlineStr">
        <is>
          <t>-</t>
        </is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>
      <c r="A170" s="2" t="n">
        <v>4</v>
      </c>
      <c r="B170" s="2" t="inlineStr">
        <is>
          <t>11.03.02.02</t>
        </is>
      </c>
      <c r="C170" s="2" t="inlineStr">
        <is>
          <t>Perfuratriz elétrica de impacto para concreto</t>
        </is>
      </c>
      <c r="D170" s="2" t="inlineStr">
        <is>
          <t>-</t>
        </is>
      </c>
      <c r="E170" s="2" t="inlineStr">
        <is>
          <t>-</t>
        </is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>
      <c r="A171" s="2" t="n">
        <v>3</v>
      </c>
      <c r="B171" s="2" t="inlineStr">
        <is>
          <t>11.03.03</t>
        </is>
      </c>
      <c r="C171" s="2" t="inlineStr">
        <is>
          <t>Alvenaria e acabamentos</t>
        </is>
      </c>
      <c r="D171" s="2" t="inlineStr">
        <is>
          <t>-</t>
        </is>
      </c>
      <c r="E171" s="2" t="inlineStr">
        <is>
          <t>-</t>
        </is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>
      <c r="A172" s="2" t="n">
        <v>4</v>
      </c>
      <c r="B172" s="2" t="inlineStr">
        <is>
          <t>11.03.03.01</t>
        </is>
      </c>
      <c r="C172" s="2" t="inlineStr">
        <is>
          <t>Argamassadeira elétrica</t>
        </is>
      </c>
      <c r="D172" s="2" t="inlineStr">
        <is>
          <t>-</t>
        </is>
      </c>
      <c r="E172" s="2" t="inlineStr">
        <is>
          <t>-</t>
        </is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>
      <c r="A173" s="2" t="n">
        <v>4</v>
      </c>
      <c r="B173" s="2" t="inlineStr">
        <is>
          <t>11.03.03.02</t>
        </is>
      </c>
      <c r="C173" s="2" t="inlineStr">
        <is>
          <t>Betoneira elétrica cap. 580L com carregador</t>
        </is>
      </c>
      <c r="D173" s="2" t="inlineStr">
        <is>
          <t>-</t>
        </is>
      </c>
      <c r="E173" s="2" t="inlineStr">
        <is>
          <t>-</t>
        </is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>
      <c r="A174" s="2" t="n">
        <v>4</v>
      </c>
      <c r="B174" s="2" t="inlineStr">
        <is>
          <t>11.03.03.03</t>
        </is>
      </c>
      <c r="C174" s="2" t="inlineStr">
        <is>
          <t>Lixadeira manual</t>
        </is>
      </c>
      <c r="D174" s="2" t="inlineStr">
        <is>
          <t>-</t>
        </is>
      </c>
      <c r="E174" s="2" t="inlineStr">
        <is>
          <t>-</t>
        </is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>
      <c r="A175" s="2" t="n">
        <v>4</v>
      </c>
      <c r="B175" s="2" t="inlineStr">
        <is>
          <t>11.03.03.04</t>
        </is>
      </c>
      <c r="C175" s="2" t="inlineStr">
        <is>
          <t>Furadeira  de impacto 550W/110v com mandril Ø1/2" Makita, Bosh ou similar</t>
        </is>
      </c>
      <c r="D175" s="2" t="inlineStr">
        <is>
          <t>-</t>
        </is>
      </c>
      <c r="E175" s="2" t="inlineStr">
        <is>
          <t>-</t>
        </is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>
      <c r="A176" s="2" t="n">
        <v>4</v>
      </c>
      <c r="B176" s="2" t="inlineStr">
        <is>
          <t>11.03.03.05</t>
        </is>
      </c>
      <c r="C176" s="2" t="inlineStr">
        <is>
          <t>Serra mármore 1400w/220v Makita, Bosh ou similar</t>
        </is>
      </c>
      <c r="D176" s="2" t="inlineStr">
        <is>
          <t>-</t>
        </is>
      </c>
      <c r="E176" s="2" t="inlineStr">
        <is>
          <t>-</t>
        </is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>
      <c r="A177" s="2" t="n">
        <v>3</v>
      </c>
      <c r="B177" s="2" t="inlineStr">
        <is>
          <t>11.03.04</t>
        </is>
      </c>
      <c r="C177" s="2" t="inlineStr">
        <is>
          <t>Bandeja primária largura 330cm - embasamento</t>
        </is>
      </c>
      <c r="D177" s="2" t="inlineStr">
        <is>
          <t>-</t>
        </is>
      </c>
      <c r="E177" s="2" t="inlineStr">
        <is>
          <t>-</t>
        </is>
      </c>
      <c r="F177" s="2" t="n">
        <v>343247.3722205239</v>
      </c>
      <c r="G177" s="2" t="n">
        <v>0</v>
      </c>
      <c r="H177" s="2" t="n">
        <v>343247.3722205239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>
      <c r="A178" s="2" t="n">
        <v>4</v>
      </c>
      <c r="B178" s="2" t="inlineStr">
        <is>
          <t>11.03.04.01</t>
        </is>
      </c>
      <c r="C178" s="2" t="inlineStr">
        <is>
          <t>Locação mensal de mão francesa primária</t>
        </is>
      </c>
      <c r="D178" s="2" t="inlineStr">
        <is>
          <t>-</t>
        </is>
      </c>
      <c r="E178" s="2" t="inlineStr">
        <is>
          <t>-</t>
        </is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>
      <c r="A179" s="2" t="n">
        <v>4</v>
      </c>
      <c r="B179" s="2" t="inlineStr">
        <is>
          <t>11.03.04.02</t>
        </is>
      </c>
      <c r="C179" s="2" t="inlineStr">
        <is>
          <t>Mão-de-obra de montagem</t>
        </is>
      </c>
      <c r="D179" s="2" t="inlineStr">
        <is>
          <t>-</t>
        </is>
      </c>
      <c r="E179" s="2" t="inlineStr">
        <is>
          <t>-</t>
        </is>
      </c>
      <c r="F179" s="2" t="n">
        <v>33664.32861026197</v>
      </c>
      <c r="G179" s="2" t="n">
        <v>0</v>
      </c>
      <c r="H179" s="2" t="n">
        <v>33664.32861026197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>
      <c r="A180" s="2" t="n">
        <v>4</v>
      </c>
      <c r="B180" s="2" t="inlineStr">
        <is>
          <t>11.03.04.03</t>
        </is>
      </c>
      <c r="C180" s="2" t="inlineStr">
        <is>
          <t>Mão-de-obra de desmontagem</t>
        </is>
      </c>
      <c r="D180" s="2" t="inlineStr">
        <is>
          <t>-</t>
        </is>
      </c>
      <c r="E180" s="2" t="inlineStr">
        <is>
          <t>-</t>
        </is>
      </c>
      <c r="F180" s="2" t="n">
        <v>33664.32861026197</v>
      </c>
      <c r="G180" s="2" t="n">
        <v>0</v>
      </c>
      <c r="H180" s="2" t="n">
        <v>33664.32861026197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>
      <c r="A181" s="2" t="n">
        <v>4</v>
      </c>
      <c r="B181" s="2" t="inlineStr">
        <is>
          <t>11.03.04.04</t>
        </is>
      </c>
      <c r="C181" s="2" t="inlineStr">
        <is>
          <t>Madeiramento</t>
        </is>
      </c>
      <c r="D181" s="2" t="inlineStr">
        <is>
          <t>-</t>
        </is>
      </c>
      <c r="E181" s="2" t="inlineStr">
        <is>
          <t>-</t>
        </is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>
      <c r="A182" s="2" t="n">
        <v>3</v>
      </c>
      <c r="B182" s="2" t="inlineStr">
        <is>
          <t>11.03.05</t>
        </is>
      </c>
      <c r="C182" s="2" t="inlineStr">
        <is>
          <t>Bandeja primária largura 330cm - torre</t>
        </is>
      </c>
      <c r="D182" s="2" t="inlineStr">
        <is>
          <t>-</t>
        </is>
      </c>
      <c r="E182" s="2" t="inlineStr">
        <is>
          <t>-</t>
        </is>
      </c>
      <c r="F182" s="2" t="n">
        <v>174875.8924553551</v>
      </c>
      <c r="G182" s="2" t="n">
        <v>0</v>
      </c>
      <c r="H182" s="2" t="n">
        <v>174875.8924553551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>
      <c r="A183" s="2" t="n">
        <v>4</v>
      </c>
      <c r="B183" s="2" t="inlineStr">
        <is>
          <t>11.03.05.01</t>
        </is>
      </c>
      <c r="C183" s="2" t="inlineStr">
        <is>
          <t>Locação mensal de mão francesa secundária</t>
        </is>
      </c>
      <c r="D183" s="2" t="inlineStr">
        <is>
          <t>-</t>
        </is>
      </c>
      <c r="E183" s="2" t="inlineStr">
        <is>
          <t>-</t>
        </is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>
      <c r="A184" s="2" t="n">
        <v>4</v>
      </c>
      <c r="B184" s="2" t="inlineStr">
        <is>
          <t>11.03.05.02</t>
        </is>
      </c>
      <c r="C184" s="2" t="inlineStr">
        <is>
          <t>Mão-de-obra de montagem</t>
        </is>
      </c>
      <c r="D184" s="2" t="inlineStr">
        <is>
          <t>-</t>
        </is>
      </c>
      <c r="E184" s="2" t="inlineStr">
        <is>
          <t>-</t>
        </is>
      </c>
      <c r="F184" s="2" t="n">
        <v>29258.78602904705</v>
      </c>
      <c r="G184" s="2" t="n">
        <v>0</v>
      </c>
      <c r="H184" s="2" t="n">
        <v>29258.78602904705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>
      <c r="A185" s="2" t="n">
        <v>4</v>
      </c>
      <c r="B185" s="2" t="inlineStr">
        <is>
          <t>11.03.05.03</t>
        </is>
      </c>
      <c r="C185" s="2" t="inlineStr">
        <is>
          <t>Mão-de-obra de desmontagem</t>
        </is>
      </c>
      <c r="D185" s="2" t="inlineStr">
        <is>
          <t>-</t>
        </is>
      </c>
      <c r="E185" s="2" t="inlineStr">
        <is>
          <t>-</t>
        </is>
      </c>
      <c r="F185" s="2" t="n">
        <v>29258.78602904705</v>
      </c>
      <c r="G185" s="2" t="n">
        <v>0</v>
      </c>
      <c r="H185" s="2" t="n">
        <v>29258.78602904705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>
      <c r="A186" s="2" t="n">
        <v>4</v>
      </c>
      <c r="B186" s="2" t="inlineStr">
        <is>
          <t>11.03.05.04</t>
        </is>
      </c>
      <c r="C186" s="2" t="inlineStr">
        <is>
          <t>Madeiramento</t>
        </is>
      </c>
      <c r="D186" s="2" t="inlineStr">
        <is>
          <t>-</t>
        </is>
      </c>
      <c r="E186" s="2" t="inlineStr">
        <is>
          <t>-</t>
        </is>
      </c>
      <c r="F186" s="2" t="n">
        <v>68208.32039726099</v>
      </c>
      <c r="G186" s="2" t="n">
        <v>0</v>
      </c>
      <c r="H186" s="2" t="n">
        <v>68208.32039726099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>
      <c r="A187" s="2" t="n">
        <v>3</v>
      </c>
      <c r="B187" s="2" t="inlineStr">
        <is>
          <t>11.03.06</t>
        </is>
      </c>
      <c r="C187" s="2" t="inlineStr">
        <is>
          <t>Andaime para serviços internos</t>
        </is>
      </c>
      <c r="D187" s="2" t="inlineStr">
        <is>
          <t>-</t>
        </is>
      </c>
      <c r="E187" s="2" t="inlineStr">
        <is>
          <t>-</t>
        </is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>
      <c r="A188" s="2" t="n">
        <v>4</v>
      </c>
      <c r="B188" s="2" t="inlineStr">
        <is>
          <t>11.03.06.01</t>
        </is>
      </c>
      <c r="C188" s="2" t="inlineStr">
        <is>
          <t>Locação mensal de andaimes para serviços internos</t>
        </is>
      </c>
      <c r="D188" s="2" t="inlineStr">
        <is>
          <t>-</t>
        </is>
      </c>
      <c r="E188" s="2" t="inlineStr">
        <is>
          <t>-</t>
        </is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>
      <c r="A189" s="2" t="n">
        <v>2</v>
      </c>
      <c r="B189" s="2" t="inlineStr">
        <is>
          <t>11.04</t>
        </is>
      </c>
      <c r="C189" s="2" t="inlineStr">
        <is>
          <t>Equipamentos para apoio logístico</t>
        </is>
      </c>
      <c r="D189" s="2" t="inlineStr">
        <is>
          <t>-</t>
        </is>
      </c>
      <c r="E189" s="2" t="inlineStr">
        <is>
          <t>-</t>
        </is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>
      <c r="A190" s="2" t="n">
        <v>3</v>
      </c>
      <c r="B190" s="2" t="inlineStr">
        <is>
          <t>11.04.01</t>
        </is>
      </c>
      <c r="C190" s="2" t="inlineStr">
        <is>
          <t>Elevador provisório - Tração por cremalheira</t>
        </is>
      </c>
      <c r="D190" s="2" t="inlineStr">
        <is>
          <t>-</t>
        </is>
      </c>
      <c r="E190" s="2" t="inlineStr">
        <is>
          <t>-</t>
        </is>
      </c>
      <c r="F190" s="2" t="n">
        <v>854725.0387053002</v>
      </c>
      <c r="G190" s="2" t="n">
        <v>0</v>
      </c>
      <c r="H190" s="2" t="n">
        <v>854725.0387053002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>
      <c r="A191" s="2" t="n">
        <v>4</v>
      </c>
      <c r="B191" s="2" t="inlineStr">
        <is>
          <t>11.04.01.01</t>
        </is>
      </c>
      <c r="C191" s="2" t="inlineStr">
        <is>
          <t>Locação mensal - Dupla</t>
        </is>
      </c>
      <c r="D191" s="2" t="inlineStr">
        <is>
          <t>-</t>
        </is>
      </c>
      <c r="E191" s="2" t="inlineStr">
        <is>
          <t>-</t>
        </is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>
      <c r="A192" s="2" t="n">
        <v>4</v>
      </c>
      <c r="B192" s="2" t="inlineStr">
        <is>
          <t>11.04.01.02</t>
        </is>
      </c>
      <c r="C192" s="2" t="inlineStr">
        <is>
          <t>Locacao de cancelas</t>
        </is>
      </c>
      <c r="D192" s="2" t="inlineStr">
        <is>
          <t>-</t>
        </is>
      </c>
      <c r="E192" s="2" t="inlineStr">
        <is>
          <t>-</t>
        </is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>
      <c r="A193" s="2" t="n">
        <v>4</v>
      </c>
      <c r="B193" s="2" t="inlineStr">
        <is>
          <t>11.04.01.03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>
      <c r="A194" s="2" t="n">
        <v>4</v>
      </c>
      <c r="B194" s="2" t="inlineStr">
        <is>
          <t>11.04.01.04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>
      <c r="A195" s="2" t="n">
        <v>4</v>
      </c>
      <c r="B195" s="2" t="inlineStr">
        <is>
          <t>11.04.01.05</t>
        </is>
      </c>
      <c r="C195" s="2" t="inlineStr">
        <is>
          <t>Protecao do fosso do elevador e varandas</t>
        </is>
      </c>
      <c r="D195" s="2" t="inlineStr">
        <is>
          <t>-</t>
        </is>
      </c>
      <c r="E195" s="2" t="inlineStr">
        <is>
          <t>-</t>
        </is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>
      <c r="A196" s="2" t="n">
        <v>4</v>
      </c>
      <c r="B196" s="2" t="inlineStr">
        <is>
          <t>11.04.01.06</t>
        </is>
      </c>
      <c r="C196" s="2" t="inlineStr">
        <is>
          <t>Bases de concreto para instalação da torre e motor</t>
        </is>
      </c>
      <c r="D196" s="2" t="inlineStr">
        <is>
          <t>-</t>
        </is>
      </c>
      <c r="E196" s="2" t="inlineStr">
        <is>
          <t>-</t>
        </is>
      </c>
      <c r="F196" s="2" t="n">
        <v>4825.038705300182</v>
      </c>
      <c r="G196" s="2" t="n">
        <v>0</v>
      </c>
      <c r="H196" s="2" t="n">
        <v>4825.038705300182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>
      <c r="A197" s="2" t="n">
        <v>4</v>
      </c>
      <c r="B197" s="2" t="inlineStr">
        <is>
          <t>11.04.01.07</t>
        </is>
      </c>
      <c r="C197" s="2" t="inlineStr">
        <is>
          <t>Frete</t>
        </is>
      </c>
      <c r="D197" s="2" t="inlineStr">
        <is>
          <t>-</t>
        </is>
      </c>
      <c r="E197" s="2" t="inlineStr">
        <is>
          <t>-</t>
        </is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>
      <c r="A198" s="2" t="n">
        <v>4</v>
      </c>
      <c r="B198" s="2" t="inlineStr">
        <is>
          <t>11.04.01.08</t>
        </is>
      </c>
      <c r="C198" s="2" t="inlineStr">
        <is>
          <t>Manutenção preventiva/projetos</t>
        </is>
      </c>
      <c r="D198" s="2" t="inlineStr">
        <is>
          <t>-</t>
        </is>
      </c>
      <c r="E198" s="2" t="inlineStr">
        <is>
          <t>-</t>
        </is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>
      <c r="A199" s="2" t="n">
        <v>3</v>
      </c>
      <c r="B199" s="2" t="inlineStr">
        <is>
          <t>11.04.02</t>
        </is>
      </c>
      <c r="C199" s="2" t="inlineStr">
        <is>
          <t>Gruas</t>
        </is>
      </c>
      <c r="D199" s="2" t="inlineStr">
        <is>
          <t>-</t>
        </is>
      </c>
      <c r="E199" s="2" t="inlineStr">
        <is>
          <t>-</t>
        </is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>
      <c r="A200" s="2" t="n">
        <v>4</v>
      </c>
      <c r="B200" s="2" t="inlineStr">
        <is>
          <t>11.04.02.01</t>
        </is>
      </c>
      <c r="C200" s="2" t="inlineStr">
        <is>
          <t>Locação grua de grande porte - 44 horas semanais de uso</t>
        </is>
      </c>
      <c r="D200" s="2" t="inlineStr">
        <is>
          <t>-</t>
        </is>
      </c>
      <c r="E200" s="2" t="inlineStr">
        <is>
          <t>-</t>
        </is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>
      <c r="A201" s="2" t="n">
        <v>4</v>
      </c>
      <c r="B201" s="2" t="inlineStr">
        <is>
          <t>11.04.02.02</t>
        </is>
      </c>
      <c r="C201" s="2" t="inlineStr">
        <is>
          <t>Operador da Grua - Mensal</t>
        </is>
      </c>
      <c r="D201" s="2" t="inlineStr">
        <is>
          <t>-</t>
        </is>
      </c>
      <c r="E201" s="2" t="inlineStr">
        <is>
          <t>-</t>
        </is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>
      <c r="A202" s="2" t="n">
        <v>4</v>
      </c>
      <c r="B202" s="2" t="inlineStr">
        <is>
          <t>11.04.02.03</t>
        </is>
      </c>
      <c r="C202" s="2" t="inlineStr">
        <is>
          <t>Operador da Grua - Hora extra</t>
        </is>
      </c>
      <c r="D202" s="2" t="inlineStr">
        <is>
          <t>-</t>
        </is>
      </c>
      <c r="E202" s="2" t="inlineStr">
        <is>
          <t>-</t>
        </is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>
      <c r="A203" s="2" t="n">
        <v>4</v>
      </c>
      <c r="B203" s="2" t="inlineStr">
        <is>
          <t>11.04.02.04</t>
        </is>
      </c>
      <c r="C203" s="2" t="inlineStr">
        <is>
          <t>Fundação</t>
        </is>
      </c>
      <c r="D203" s="2" t="inlineStr">
        <is>
          <t>-</t>
        </is>
      </c>
      <c r="E203" s="2" t="inlineStr">
        <is>
          <t>-</t>
        </is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>
      <c r="A204" s="2" t="n">
        <v>4</v>
      </c>
      <c r="B204" s="2" t="inlineStr">
        <is>
          <t>11.04.02.05</t>
        </is>
      </c>
      <c r="C204" s="2" t="inlineStr">
        <is>
          <t>Acessórios para montagem  - Grua</t>
        </is>
      </c>
      <c r="D204" s="2" t="inlineStr">
        <is>
          <t>-</t>
        </is>
      </c>
      <c r="E204" s="2" t="inlineStr">
        <is>
          <t>-</t>
        </is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>
      <c r="A205" s="2" t="n">
        <v>4</v>
      </c>
      <c r="B205" s="2" t="inlineStr">
        <is>
          <t>11.04.02.06</t>
        </is>
      </c>
      <c r="C205" s="2" t="inlineStr">
        <is>
          <t>Quadro eletrico - Grua</t>
        </is>
      </c>
      <c r="D205" s="2" t="inlineStr">
        <is>
          <t>-</t>
        </is>
      </c>
      <c r="E205" s="2" t="inlineStr">
        <is>
          <t>-</t>
        </is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>
      <c r="A206" s="2" t="n">
        <v>4</v>
      </c>
      <c r="B206" s="2" t="inlineStr">
        <is>
          <t>11.04.02.07</t>
        </is>
      </c>
      <c r="C206" s="2" t="inlineStr">
        <is>
          <t>Chumbador - Grua</t>
        </is>
      </c>
      <c r="D206" s="2" t="inlineStr">
        <is>
          <t>-</t>
        </is>
      </c>
      <c r="E206" s="2" t="inlineStr">
        <is>
          <t>-</t>
        </is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>
      <c r="A207" s="2" t="n">
        <v>4</v>
      </c>
      <c r="B207" s="2" t="inlineStr">
        <is>
          <t>11.04.02.08</t>
        </is>
      </c>
      <c r="C207" s="2" t="inlineStr">
        <is>
          <t>Porta paletes 2500 Kg - Grua</t>
        </is>
      </c>
      <c r="D207" s="2" t="inlineStr">
        <is>
          <t>-</t>
        </is>
      </c>
      <c r="E207" s="2" t="inlineStr">
        <is>
          <t>-</t>
        </is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>
      <c r="A208" s="2" t="n">
        <v>4</v>
      </c>
      <c r="B208" s="2" t="inlineStr">
        <is>
          <t>11.04.02.09</t>
        </is>
      </c>
      <c r="C208" s="2" t="inlineStr">
        <is>
          <t>Plataforma de descarga 2000 Kg - Grua</t>
        </is>
      </c>
      <c r="D208" s="2" t="inlineStr">
        <is>
          <t>-</t>
        </is>
      </c>
      <c r="E208" s="2" t="inlineStr">
        <is>
          <t>-</t>
        </is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>
      <c r="A209" s="2" t="n">
        <v>4</v>
      </c>
      <c r="B209" s="2" t="inlineStr">
        <is>
          <t>11.04.02.10</t>
        </is>
      </c>
      <c r="C209" s="2" t="inlineStr">
        <is>
          <t>Materiais para içamento de cargas - Grua</t>
        </is>
      </c>
      <c r="D209" s="2" t="inlineStr">
        <is>
          <t>-</t>
        </is>
      </c>
      <c r="E209" s="2" t="inlineStr">
        <is>
          <t>-</t>
        </is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>
      <c r="A210" s="2" t="n">
        <v>4</v>
      </c>
      <c r="B210" s="2" t="inlineStr">
        <is>
          <t>11.04.02.11</t>
        </is>
      </c>
      <c r="C210" s="2" t="inlineStr">
        <is>
          <t>Frete - Grua</t>
        </is>
      </c>
      <c r="D210" s="2" t="inlineStr">
        <is>
          <t>-</t>
        </is>
      </c>
      <c r="E210" s="2" t="inlineStr">
        <is>
          <t>-</t>
        </is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>
      <c r="A211" s="2" t="n">
        <v>4</v>
      </c>
      <c r="B211" s="2" t="inlineStr">
        <is>
          <t>11.04.02.12</t>
        </is>
      </c>
      <c r="C211" s="2" t="inlineStr">
        <is>
          <t>Mão-de-obra de montagem - Grua</t>
        </is>
      </c>
      <c r="D211" s="2" t="inlineStr">
        <is>
          <t>-</t>
        </is>
      </c>
      <c r="E211" s="2" t="inlineStr">
        <is>
          <t>-</t>
        </is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>
      <c r="A212" s="2" t="n">
        <v>4</v>
      </c>
      <c r="B212" s="2" t="inlineStr">
        <is>
          <t>11.04.02.13</t>
        </is>
      </c>
      <c r="C212" s="2" t="inlineStr">
        <is>
          <t>Mão-de-obra de desmontagem - Grua</t>
        </is>
      </c>
      <c r="D212" s="2" t="inlineStr">
        <is>
          <t>-</t>
        </is>
      </c>
      <c r="E212" s="2" t="inlineStr">
        <is>
          <t>-</t>
        </is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>
      <c r="A213" s="2" t="n">
        <v>4</v>
      </c>
      <c r="B213" s="2" t="inlineStr">
        <is>
          <t>11.04.02.14</t>
        </is>
      </c>
      <c r="C213" s="2" t="inlineStr">
        <is>
          <t>Telescopagem  - Grua</t>
        </is>
      </c>
      <c r="D213" s="2" t="inlineStr">
        <is>
          <t>-</t>
        </is>
      </c>
      <c r="E213" s="2" t="inlineStr">
        <is>
          <t>-</t>
        </is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>
      <c r="A214" s="2" t="n">
        <v>4</v>
      </c>
      <c r="B214" s="2" t="inlineStr">
        <is>
          <t>11.04.02.15</t>
        </is>
      </c>
      <c r="C214" s="2" t="inlineStr">
        <is>
          <t>Indenização na entrega (limpeza geral, pintura pontual, ensaios não destrutivo no motor) - Grua</t>
        </is>
      </c>
      <c r="D214" s="2" t="inlineStr">
        <is>
          <t>-</t>
        </is>
      </c>
      <c r="E214" s="2" t="inlineStr">
        <is>
          <t>-</t>
        </is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>
      <c r="A215" s="2" t="n">
        <v>4</v>
      </c>
      <c r="B215" s="2" t="inlineStr">
        <is>
          <t>11.04.02.16</t>
        </is>
      </c>
      <c r="C215" s="2" t="inlineStr">
        <is>
          <t>Manutenção preventiva -Grua</t>
        </is>
      </c>
      <c r="D215" s="2" t="inlineStr">
        <is>
          <t>-</t>
        </is>
      </c>
      <c r="E215" s="2" t="inlineStr">
        <is>
          <t>-</t>
        </is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>
      <c r="A216" s="2" t="n">
        <v>4</v>
      </c>
      <c r="B216" s="2" t="inlineStr">
        <is>
          <t>11.04.02.17</t>
        </is>
      </c>
      <c r="C216" s="2" t="inlineStr">
        <is>
          <t>Manutenção corretiva -Grua</t>
        </is>
      </c>
      <c r="D216" s="2" t="inlineStr">
        <is>
          <t>-</t>
        </is>
      </c>
      <c r="E216" s="2" t="inlineStr">
        <is>
          <t>-</t>
        </is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>
      <c r="A217" s="2" t="n">
        <v>4</v>
      </c>
      <c r="B217" s="2" t="inlineStr">
        <is>
          <t>11.04.02.18</t>
        </is>
      </c>
      <c r="C217" s="2" t="inlineStr">
        <is>
          <t>Treinamento de sinaleiros/amarradores de carga - Grua</t>
        </is>
      </c>
      <c r="D217" s="2" t="inlineStr">
        <is>
          <t>-</t>
        </is>
      </c>
      <c r="E217" s="2" t="inlineStr">
        <is>
          <t>-</t>
        </is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>
      <c r="A218" s="2" t="n">
        <v>4</v>
      </c>
      <c r="B218" s="2" t="inlineStr">
        <is>
          <t>11.04.02.19</t>
        </is>
      </c>
      <c r="C218" s="2" t="inlineStr">
        <is>
          <t>Plano de cargas - consultoria calculista</t>
        </is>
      </c>
      <c r="D218" s="2" t="inlineStr">
        <is>
          <t>-</t>
        </is>
      </c>
      <c r="E218" s="2" t="inlineStr">
        <is>
          <t>-</t>
        </is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>
      <c r="A219" s="2" t="n">
        <v>4</v>
      </c>
      <c r="B219" s="2" t="inlineStr">
        <is>
          <t>11.04.02.20</t>
        </is>
      </c>
      <c r="C219" s="2" t="inlineStr">
        <is>
          <t>Execução de aterramento com ART</t>
        </is>
      </c>
      <c r="D219" s="2" t="inlineStr">
        <is>
          <t>-</t>
        </is>
      </c>
      <c r="E219" s="2" t="inlineStr">
        <is>
          <t>-</t>
        </is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>
      <c r="A220" s="2" t="n">
        <v>2</v>
      </c>
      <c r="B220" s="2" t="inlineStr">
        <is>
          <t>11.05</t>
        </is>
      </c>
      <c r="C220" s="2" t="inlineStr">
        <is>
          <t>Equipamentos para execução de fachadas</t>
        </is>
      </c>
      <c r="D220" s="2" t="inlineStr">
        <is>
          <t>-</t>
        </is>
      </c>
      <c r="E220" s="2" t="inlineStr">
        <is>
          <t>-</t>
        </is>
      </c>
      <c r="F220" s="2" t="n">
        <v>1622743.323512384</v>
      </c>
      <c r="G220" s="2" t="n">
        <v>0</v>
      </c>
      <c r="H220" s="2" t="n">
        <v>1622743.323512384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>
      <c r="A221" s="2" t="n">
        <v>3</v>
      </c>
      <c r="B221" s="2" t="inlineStr">
        <is>
          <t>11.05.01</t>
        </is>
      </c>
      <c r="C221" s="2" t="inlineStr">
        <is>
          <t>Sistema de telas</t>
        </is>
      </c>
      <c r="D221" s="2" t="inlineStr">
        <is>
          <t>-</t>
        </is>
      </c>
      <c r="E221" s="2" t="inlineStr">
        <is>
          <t>-</t>
        </is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>
      <c r="A222" s="2" t="n">
        <v>4</v>
      </c>
      <c r="B222" s="2" t="inlineStr">
        <is>
          <t>11.05.01.01</t>
        </is>
      </c>
      <c r="C222" s="2" t="inlineStr">
        <is>
          <t>Sistema de telas - SLQA e rede piso a piso</t>
        </is>
      </c>
      <c r="D222" s="2" t="inlineStr">
        <is>
          <t>-</t>
        </is>
      </c>
      <c r="E222" s="2" t="inlineStr">
        <is>
          <t>-</t>
        </is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>
      <c r="A223" s="2" t="n">
        <v>4</v>
      </c>
      <c r="B223" s="2" t="inlineStr">
        <is>
          <t>11.05.01.02</t>
        </is>
      </c>
      <c r="C223" s="2" t="inlineStr">
        <is>
          <t>Entelamento de fachada</t>
        </is>
      </c>
      <c r="D223" s="2" t="inlineStr">
        <is>
          <t>-</t>
        </is>
      </c>
      <c r="E223" s="2" t="inlineStr">
        <is>
          <t>-</t>
        </is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614691.8750792982</v>
      </c>
      <c r="G224" s="2" t="n">
        <v>0</v>
      </c>
      <c r="H224" s="2" t="n">
        <v>614691.8750792982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513497.5121781588</v>
      </c>
      <c r="G225" s="2" t="n">
        <v>0</v>
      </c>
      <c r="H225" s="2" t="n">
        <v>513497.5121781588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50597.18145056971</v>
      </c>
      <c r="G226" s="2" t="n">
        <v>0</v>
      </c>
      <c r="H226" s="2" t="n">
        <v>50597.18145056971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50597.18145056971</v>
      </c>
      <c r="G227" s="2" t="n">
        <v>0</v>
      </c>
      <c r="H227" s="2" t="n">
        <v>50597.18145056971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422841.2794447206</v>
      </c>
      <c r="G228" s="2" t="n">
        <v>0</v>
      </c>
      <c r="H228" s="2" t="n">
        <v>422841.2794447206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>
      <c r="A233" s="2" t="n">
        <v>2</v>
      </c>
      <c r="B233" s="2" t="inlineStr">
        <is>
          <t>11.06</t>
        </is>
      </c>
      <c r="C233" s="2" t="inlineStr">
        <is>
          <t>Equipamentos de Proteção Coletiva</t>
        </is>
      </c>
      <c r="D233" s="2" t="inlineStr">
        <is>
          <t>-</t>
        </is>
      </c>
      <c r="E233" s="2" t="inlineStr">
        <is>
          <t>-</t>
        </is>
      </c>
      <c r="F233" s="2" t="n">
        <v>308613.4361568453</v>
      </c>
      <c r="G233" s="2" t="n">
        <v>0</v>
      </c>
      <c r="H233" s="2" t="n">
        <v>308613.4361568453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>
      <c r="A234" s="2" t="n">
        <v>3</v>
      </c>
      <c r="B234" s="2" t="inlineStr">
        <is>
          <t>11.06.01</t>
        </is>
      </c>
      <c r="C234" s="2" t="inlineStr">
        <is>
          <t>Guarda-corpo de madeira H=120cm para proteção perimetral de lajes</t>
        </is>
      </c>
      <c r="D234" s="2" t="inlineStr">
        <is>
          <t>-</t>
        </is>
      </c>
      <c r="E234" s="2" t="inlineStr">
        <is>
          <t>-</t>
        </is>
      </c>
      <c r="F234" s="2" t="n">
        <v>111518.9866666666</v>
      </c>
      <c r="G234" s="2" t="n">
        <v>0</v>
      </c>
      <c r="H234" s="2" t="n">
        <v>111518.9866666666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>
      <c r="A235" s="2" t="n">
        <v>3</v>
      </c>
      <c r="B235" s="2" t="inlineStr">
        <is>
          <t>11.06.02</t>
        </is>
      </c>
      <c r="C235" s="2" t="inlineStr">
        <is>
          <t>Guarda-corpo de madeira H=120cm para proteção provisória de escadarias</t>
        </is>
      </c>
      <c r="D235" s="2" t="inlineStr">
        <is>
          <t>-</t>
        </is>
      </c>
      <c r="E235" s="2" t="inlineStr">
        <is>
          <t>-</t>
        </is>
      </c>
      <c r="F235" s="2" t="n">
        <v>31626.61333333333</v>
      </c>
      <c r="G235" s="2" t="n">
        <v>0</v>
      </c>
      <c r="H235" s="2" t="n">
        <v>31626.61333333333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>
      <c r="A236" s="2" t="n">
        <v>3</v>
      </c>
      <c r="B236" s="2" t="inlineStr">
        <is>
          <t>11.06.03</t>
        </is>
      </c>
      <c r="C236" s="2" t="inlineStr">
        <is>
          <t>Linha de vida - cabo de aço</t>
        </is>
      </c>
      <c r="D236" s="2" t="inlineStr">
        <is>
          <t>-</t>
        </is>
      </c>
      <c r="E236" s="2" t="inlineStr">
        <is>
          <t>-</t>
        </is>
      </c>
      <c r="F236" s="2" t="n">
        <v>93019.83615684534</v>
      </c>
      <c r="G236" s="2" t="n">
        <v>0</v>
      </c>
      <c r="H236" s="2" t="n">
        <v>93019.83615684534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>
      <c r="A237" s="2" t="n">
        <v>3</v>
      </c>
      <c r="B237" s="2" t="inlineStr">
        <is>
          <t>11.06.04</t>
        </is>
      </c>
      <c r="C237" s="2" t="inlineStr">
        <is>
          <t>Linha de vida - Tubo</t>
        </is>
      </c>
      <c r="D237" s="2" t="inlineStr">
        <is>
          <t>-</t>
        </is>
      </c>
      <c r="E237" s="2" t="inlineStr">
        <is>
          <t>-</t>
        </is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>
      <c r="A238" s="2" t="n">
        <v>3</v>
      </c>
      <c r="B238" s="2" t="inlineStr">
        <is>
          <t>11.06.05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>
      <c r="A239" s="2" t="n">
        <v>3</v>
      </c>
      <c r="B239" s="2" t="inlineStr">
        <is>
          <t>11.06.06</t>
        </is>
      </c>
      <c r="C239" s="2" t="inlineStr">
        <is>
          <t>Placas de Sinalização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23/06/2025</t>
        </is>
      </c>
      <c r="E240" s="2" t="inlineStr">
        <is>
          <t>25/07/2025</t>
        </is>
      </c>
      <c r="F240" s="2" t="n">
        <v>175350.9286625556</v>
      </c>
      <c r="G240" s="2" t="n">
        <v>0</v>
      </c>
      <c r="H240" s="2" t="n">
        <v>175350.9286625556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>
      <c r="A241" s="2" t="n">
        <v>2</v>
      </c>
      <c r="B241" s="2" t="inlineStr">
        <is>
          <t>12.01</t>
        </is>
      </c>
      <c r="C241" s="2" t="inlineStr">
        <is>
          <t>Locação da obra</t>
        </is>
      </c>
      <c r="D241" s="2" t="inlineStr">
        <is>
          <t>23/06/2025</t>
        </is>
      </c>
      <c r="E241" s="2" t="inlineStr">
        <is>
          <t>04/07/2025</t>
        </is>
      </c>
      <c r="F241" s="2" t="n">
        <v>44750.92866255562</v>
      </c>
      <c r="G241" s="2" t="n">
        <v>0</v>
      </c>
      <c r="H241" s="2" t="n">
        <v>44750.92866255562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>
      <c r="A242" s="2" t="n">
        <v>3</v>
      </c>
      <c r="B242" s="2" t="inlineStr">
        <is>
          <t>12.01.01</t>
        </is>
      </c>
      <c r="C242" s="2" t="inlineStr">
        <is>
          <t>Locação da obra</t>
        </is>
      </c>
      <c r="D242" s="2" t="inlineStr">
        <is>
          <t>23/06/2025</t>
        </is>
      </c>
      <c r="E242" s="2" t="inlineStr">
        <is>
          <t>04/07/2025</t>
        </is>
      </c>
      <c r="F242" s="2" t="n">
        <v>44750.92866255562</v>
      </c>
      <c r="G242" s="2" t="n">
        <v>0</v>
      </c>
      <c r="H242" s="2" t="n">
        <v>44750.92866255562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>
      <c r="A243" s="2" t="n">
        <v>2</v>
      </c>
      <c r="B243" s="2" t="inlineStr">
        <is>
          <t>12.02</t>
        </is>
      </c>
      <c r="C243" s="2" t="inlineStr">
        <is>
          <t>Demolições</t>
        </is>
      </c>
      <c r="D243" s="2" t="inlineStr">
        <is>
          <t>07/07/2025</t>
        </is>
      </c>
      <c r="E243" s="2" t="inlineStr">
        <is>
          <t>25/07/2025</t>
        </is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>
      <c r="A244" s="2" t="n">
        <v>3</v>
      </c>
      <c r="B244" s="2" t="inlineStr">
        <is>
          <t>12.02.01</t>
        </is>
      </c>
      <c r="C244" s="2" t="inlineStr">
        <is>
          <t>Supressão Arborea</t>
        </is>
      </c>
      <c r="D244" s="2" t="inlineStr">
        <is>
          <t>07/07/2025</t>
        </is>
      </c>
      <c r="E244" s="2" t="inlineStr">
        <is>
          <t>25/07/2025</t>
        </is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>
      <c r="A245" s="2" t="n">
        <v>3</v>
      </c>
      <c r="B245" s="2" t="inlineStr">
        <is>
          <t>12.02.02</t>
        </is>
      </c>
      <c r="C245" s="2" t="inlineStr">
        <is>
          <t>Custos de desmobilização pavilhão e igreja provisória</t>
        </is>
      </c>
      <c r="D245" s="2" t="inlineStr">
        <is>
          <t>07/07/2025</t>
        </is>
      </c>
      <c r="E245" s="2" t="inlineStr">
        <is>
          <t>25/07/2025</t>
        </is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21/07/2025</t>
        </is>
      </c>
      <c r="E246" s="2" t="inlineStr">
        <is>
          <t>11/05/2027</t>
        </is>
      </c>
      <c r="F246" s="2" t="n">
        <v>1644553.518869865</v>
      </c>
      <c r="G246" s="2" t="n">
        <v>0</v>
      </c>
      <c r="H246" s="2" t="n">
        <v>1644553.518869865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75.43000000000001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77.56999999999999</v>
      </c>
      <c r="BC246" s="2" t="n">
        <v>77.3</v>
      </c>
      <c r="BD246" s="2" t="n">
        <v>75.23</v>
      </c>
      <c r="BE246" s="2" t="n">
        <v>82.18000000000001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97.06999999999999</v>
      </c>
      <c r="BL246" s="2" t="n">
        <v>97.06999999999999</v>
      </c>
      <c r="BM246" s="2" t="n">
        <v>75.23</v>
      </c>
      <c r="BN246" s="2" t="n">
        <v>97.06999999999999</v>
      </c>
      <c r="BO246" s="2" t="n">
        <v>97.06999999999999</v>
      </c>
      <c r="BP246" s="2" t="n">
        <v>75.23</v>
      </c>
      <c r="BQ246" s="2" t="n">
        <v>97.06999999999999</v>
      </c>
      <c r="BR246" s="2" t="n">
        <v>97.06999999999999</v>
      </c>
      <c r="BS246" s="2" t="n">
        <v>75.23</v>
      </c>
      <c r="BT246" s="2" t="n">
        <v>97.06999999999999</v>
      </c>
      <c r="BU246" s="2" t="n">
        <v>97.06999999999999</v>
      </c>
      <c r="BV246" s="2" t="n">
        <v>75.23</v>
      </c>
      <c r="BW246" s="2" t="n">
        <v>99.06999999999999</v>
      </c>
      <c r="BX246" s="2" t="n">
        <v>99.06999999999999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>
      <c r="A247" s="2" t="n">
        <v>2</v>
      </c>
      <c r="B247" s="2" t="inlineStr">
        <is>
          <t>13.01</t>
        </is>
      </c>
      <c r="C247" s="2" t="inlineStr">
        <is>
          <t>Estacas Escavadas - Estacas tipo Hélice Contínua Monitorada</t>
        </is>
      </c>
      <c r="D247" s="2" t="inlineStr">
        <is>
          <t>21/07/2025</t>
        </is>
      </c>
      <c r="E247" s="2" t="inlineStr">
        <is>
          <t>14/08/2025</t>
        </is>
      </c>
      <c r="F247" s="2" t="n">
        <v>1131182.268746388</v>
      </c>
      <c r="G247" s="2" t="n">
        <v>0</v>
      </c>
      <c r="H247" s="2" t="n">
        <v>1131182.268746388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97.29000000000001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>
      <c r="A248" s="2" t="n">
        <v>3</v>
      </c>
      <c r="B248" s="2" t="inlineStr">
        <is>
          <t>13.01.01</t>
        </is>
      </c>
      <c r="C248" s="2" t="inlineStr">
        <is>
          <t>Taxa de mobilização e desmobilização do empreiteiro</t>
        </is>
      </c>
      <c r="D248" s="2" t="inlineStr">
        <is>
          <t>21/07/2025</t>
        </is>
      </c>
      <c r="E248" s="2" t="inlineStr">
        <is>
          <t>14/08/2025</t>
        </is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97.29000000000001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>
      <c r="A249" s="2" t="n">
        <v>3</v>
      </c>
      <c r="B249" s="2" t="inlineStr">
        <is>
          <t>13.01.02</t>
        </is>
      </c>
      <c r="C249" s="2" t="inlineStr">
        <is>
          <t>Estaca Hélice - Perfuração com Ø 0,50m</t>
        </is>
      </c>
      <c r="D249" s="2" t="inlineStr">
        <is>
          <t>21/07/2025</t>
        </is>
      </c>
      <c r="E249" s="2" t="inlineStr">
        <is>
          <t>14/08/2025</t>
        </is>
      </c>
      <c r="F249" s="2" t="n">
        <v>74998.39999999999</v>
      </c>
      <c r="G249" s="2" t="n">
        <v>0</v>
      </c>
      <c r="H249" s="2" t="n">
        <v>74998.39999999999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97.29000000000001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>
      <c r="A250" s="2" t="n">
        <v>3</v>
      </c>
      <c r="B250" s="2" t="inlineStr">
        <is>
          <t>13.01.03</t>
        </is>
      </c>
      <c r="C250" s="2" t="inlineStr">
        <is>
          <t>Estaca Hélice - Perfuração com Ø 0,60m</t>
        </is>
      </c>
      <c r="D250" s="2" t="inlineStr">
        <is>
          <t>21/07/2025</t>
        </is>
      </c>
      <c r="E250" s="2" t="inlineStr">
        <is>
          <t>14/08/2025</t>
        </is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97.29000000000001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>
      <c r="A251" s="2" t="n">
        <v>3</v>
      </c>
      <c r="B251" s="2" t="inlineStr">
        <is>
          <t>13.01.04</t>
        </is>
      </c>
      <c r="C251" s="2" t="inlineStr">
        <is>
          <t>Concreto bombeável fluido especial para estaca hélice</t>
        </is>
      </c>
      <c r="D251" s="2" t="inlineStr">
        <is>
          <t>21/07/2025</t>
        </is>
      </c>
      <c r="E251" s="2" t="inlineStr">
        <is>
          <t>14/08/2025</t>
        </is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97.29000000000001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>
      <c r="A252" s="2" t="n">
        <v>3</v>
      </c>
      <c r="B252" s="2" t="inlineStr">
        <is>
          <t>13.01.05</t>
        </is>
      </c>
      <c r="C252" s="2" t="inlineStr">
        <is>
          <t>Locação de bomba de concreto estacionária para concretagens de estaca</t>
        </is>
      </c>
      <c r="D252" s="2" t="inlineStr">
        <is>
          <t>21/07/2025</t>
        </is>
      </c>
      <c r="E252" s="2" t="inlineStr">
        <is>
          <t>14/08/2025</t>
        </is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97.29000000000001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>
      <c r="A253" s="2" t="n">
        <v>3</v>
      </c>
      <c r="B253" s="2" t="inlineStr">
        <is>
          <t>13.01.06</t>
        </is>
      </c>
      <c r="C253" s="2" t="inlineStr">
        <is>
          <t>Bucha de argamassa de cimento e areia para limpeza e lubrificação de bomba</t>
        </is>
      </c>
      <c r="D253" s="2" t="inlineStr">
        <is>
          <t>21/07/2025</t>
        </is>
      </c>
      <c r="E253" s="2" t="inlineStr">
        <is>
          <t>14/08/2025</t>
        </is>
      </c>
      <c r="F253" s="2" t="n">
        <v>5209.406746388207</v>
      </c>
      <c r="G253" s="2" t="n">
        <v>0</v>
      </c>
      <c r="H253" s="2" t="n">
        <v>5209.406746388207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97.29000000000001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>
      <c r="A254" s="2" t="n">
        <v>3</v>
      </c>
      <c r="B254" s="2" t="inlineStr">
        <is>
          <t>13.01.07</t>
        </is>
      </c>
      <c r="C254" s="2" t="inlineStr">
        <is>
          <t>Armadura Ca-50 adquirido cortado e dobrado, montagem e posicionamento no canteiro</t>
        </is>
      </c>
      <c r="D254" s="2" t="inlineStr">
        <is>
          <t>21/07/2025</t>
        </is>
      </c>
      <c r="E254" s="2" t="inlineStr">
        <is>
          <t>14/08/2025</t>
        </is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97.29000000000001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>
      <c r="A255" s="2" t="n">
        <v>3</v>
      </c>
      <c r="B255" s="2" t="inlineStr">
        <is>
          <t>13.01.08</t>
        </is>
      </c>
      <c r="C255" s="2" t="inlineStr">
        <is>
          <t>Arrasamento de cabeça de estacas com martelete</t>
        </is>
      </c>
      <c r="D255" s="2" t="inlineStr">
        <is>
          <t>21/07/2025</t>
        </is>
      </c>
      <c r="E255" s="2" t="inlineStr">
        <is>
          <t>14/08/2025</t>
        </is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97.29000000000001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>
      <c r="A256" s="2" t="n">
        <v>3</v>
      </c>
      <c r="B256" s="2" t="inlineStr">
        <is>
          <t>13.01.09</t>
        </is>
      </c>
      <c r="C256" s="2" t="inlineStr">
        <is>
          <t>Retirada de terra com caminhão basculante</t>
        </is>
      </c>
      <c r="D256" s="2" t="inlineStr">
        <is>
          <t>21/07/2025</t>
        </is>
      </c>
      <c r="E256" s="2" t="inlineStr">
        <is>
          <t>14/08/2025</t>
        </is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97.29000000000001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>
      <c r="A257" s="2" t="n">
        <v>3</v>
      </c>
      <c r="B257" s="2" t="inlineStr">
        <is>
          <t>13.01.10</t>
        </is>
      </c>
      <c r="C257" s="2" t="inlineStr">
        <is>
          <t>Embocamento</t>
        </is>
      </c>
      <c r="D257" s="2" t="inlineStr">
        <is>
          <t>21/07/2025</t>
        </is>
      </c>
      <c r="E257" s="2" t="inlineStr">
        <is>
          <t>14/08/2025</t>
        </is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97.29000000000001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>
      <c r="A258" s="2" t="n">
        <v>3</v>
      </c>
      <c r="B258" s="2" t="inlineStr">
        <is>
          <t>13.01.11</t>
        </is>
      </c>
      <c r="C258" s="2" t="inlineStr">
        <is>
          <t>Estacas para a contenção do bloco do elevador</t>
        </is>
      </c>
      <c r="D258" s="2" t="inlineStr">
        <is>
          <t>21/07/2025</t>
        </is>
      </c>
      <c r="E258" s="2" t="inlineStr">
        <is>
          <t>14/08/2025</t>
        </is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97.29000000000001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>
      <c r="A259" s="2" t="n">
        <v>3</v>
      </c>
      <c r="B259" s="2" t="inlineStr">
        <is>
          <t>13.01.12</t>
        </is>
      </c>
      <c r="C259" s="2" t="inlineStr">
        <is>
          <t>Contenção em solo grampeado para igreja provisória</t>
        </is>
      </c>
      <c r="D259" s="2" t="inlineStr">
        <is>
          <t>21/07/2025</t>
        </is>
      </c>
      <c r="E259" s="2" t="inlineStr">
        <is>
          <t>14/08/2025</t>
        </is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97.29000000000001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>
      <c r="A260" s="2" t="n">
        <v>2</v>
      </c>
      <c r="B260" s="2" t="inlineStr">
        <is>
          <t>13.02</t>
        </is>
      </c>
      <c r="C260" s="2" t="inlineStr">
        <is>
          <t>Viga de equalização de movimentos</t>
        </is>
      </c>
      <c r="D260" s="2" t="inlineStr">
        <is>
          <t>01/09/2025</t>
        </is>
      </c>
      <c r="E260" s="2" t="inlineStr">
        <is>
          <t>27/10/2025</t>
        </is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>
      <c r="A261" s="2" t="n">
        <v>3</v>
      </c>
      <c r="B261" s="2" t="inlineStr">
        <is>
          <t>13.02.01</t>
        </is>
      </c>
      <c r="C261" s="2" t="inlineStr">
        <is>
          <t>Formas para vigas</t>
        </is>
      </c>
      <c r="D261" s="2" t="inlineStr">
        <is>
          <t>01/09/2025</t>
        </is>
      </c>
      <c r="E261" s="2" t="inlineStr">
        <is>
          <t>27/10/2025</t>
        </is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>
      <c r="A262" s="2" t="n">
        <v>3</v>
      </c>
      <c r="B262" s="2" t="inlineStr">
        <is>
          <t>13.02.02</t>
        </is>
      </c>
      <c r="C262" s="2" t="inlineStr">
        <is>
          <t>Armadura Ca-50 adquirido cortado e dobrado, montagem e posicionamento no canteiro</t>
        </is>
      </c>
      <c r="D262" s="2" t="inlineStr">
        <is>
          <t>01/09/2025</t>
        </is>
      </c>
      <c r="E262" s="2" t="inlineStr">
        <is>
          <t>27/10/2025</t>
        </is>
      </c>
      <c r="F262" s="2" t="n">
        <v>65498.46925572262</v>
      </c>
      <c r="G262" s="2" t="n">
        <v>0</v>
      </c>
      <c r="H262" s="2" t="n">
        <v>65498.46925572262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>
      <c r="A263" s="2" t="n">
        <v>3</v>
      </c>
      <c r="B263" s="2" t="inlineStr">
        <is>
          <t>13.02.03</t>
        </is>
      </c>
      <c r="C263" s="2" t="inlineStr">
        <is>
          <t>Concreto bombeado Fck=30Mpa para superestrutura</t>
        </is>
      </c>
      <c r="D263" s="2" t="inlineStr">
        <is>
          <t>01/09/2025</t>
        </is>
      </c>
      <c r="E263" s="2" t="inlineStr">
        <is>
          <t>27/10/2025</t>
        </is>
      </c>
      <c r="F263" s="2" t="n">
        <v>35320.57765941939</v>
      </c>
      <c r="G263" s="2" t="n">
        <v>0</v>
      </c>
      <c r="H263" s="2" t="n">
        <v>35320.57765941939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>
      <c r="A264" s="2" t="n">
        <v>2</v>
      </c>
      <c r="B264" s="2" t="inlineStr">
        <is>
          <t>13.03</t>
        </is>
      </c>
      <c r="C264" s="2" t="inlineStr">
        <is>
          <t>Fechamento da cortina - Especificar sistema utilizado</t>
        </is>
      </c>
      <c r="D264" s="2" t="inlineStr">
        <is>
          <t>19/10/2026</t>
        </is>
      </c>
      <c r="E264" s="2" t="inlineStr">
        <is>
          <t>30/11/2026</t>
        </is>
      </c>
      <c r="F264" s="2" t="n">
        <v>291934.9669827626</v>
      </c>
      <c r="G264" s="2" t="n">
        <v>0</v>
      </c>
      <c r="H264" s="2" t="n">
        <v>291934.9669827626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86.20999999999999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>
      <c r="A265" s="2" t="n">
        <v>3</v>
      </c>
      <c r="B265" s="2" t="inlineStr">
        <is>
          <t>13.03.01</t>
        </is>
      </c>
      <c r="C265" s="2" t="inlineStr">
        <is>
          <t>Formas para superestrutura</t>
        </is>
      </c>
      <c r="D265" s="2" t="inlineStr">
        <is>
          <t>19/10/2026</t>
        </is>
      </c>
      <c r="E265" s="2" t="inlineStr">
        <is>
          <t>30/11/2026</t>
        </is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86.20999999999999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>
      <c r="A266" s="2" t="n">
        <v>3</v>
      </c>
      <c r="B266" s="2" t="inlineStr">
        <is>
          <t>13.03.02</t>
        </is>
      </c>
      <c r="C266" s="2" t="inlineStr">
        <is>
          <t>Armadura Ca-50 adquirido cortado e dobrado, montagem e posicionamento no canteiro</t>
        </is>
      </c>
      <c r="D266" s="2" t="inlineStr">
        <is>
          <t>19/10/2026</t>
        </is>
      </c>
      <c r="E266" s="2" t="inlineStr">
        <is>
          <t>30/11/2026</t>
        </is>
      </c>
      <c r="F266" s="2" t="n">
        <v>127765.9837137593</v>
      </c>
      <c r="G266" s="2" t="n">
        <v>0</v>
      </c>
      <c r="H266" s="2" t="n">
        <v>127765.9837137593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86.20999999999999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>
      <c r="A267" s="2" t="n">
        <v>3</v>
      </c>
      <c r="B267" s="2" t="inlineStr">
        <is>
          <t>13.03.03</t>
        </is>
      </c>
      <c r="C267" s="2" t="inlineStr">
        <is>
          <t>Concreto bombeado Fck=30Mpa para superestrutura</t>
        </is>
      </c>
      <c r="D267" s="2" t="inlineStr">
        <is>
          <t>19/10/2026</t>
        </is>
      </c>
      <c r="E267" s="2" t="inlineStr">
        <is>
          <t>30/11/2026</t>
        </is>
      </c>
      <c r="F267" s="2" t="n">
        <v>68900.33826900335</v>
      </c>
      <c r="G267" s="2" t="n">
        <v>0</v>
      </c>
      <c r="H267" s="2" t="n">
        <v>68900.33826900335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86.20999999999999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>
      <c r="A268" s="2" t="n">
        <v>2</v>
      </c>
      <c r="B268" s="2" t="inlineStr">
        <is>
          <t>13.04</t>
        </is>
      </c>
      <c r="C268" s="2" t="inlineStr">
        <is>
          <t>Tratamento de contenções</t>
        </is>
      </c>
      <c r="D268" s="2" t="inlineStr">
        <is>
          <t>13/11/2026</t>
        </is>
      </c>
      <c r="E268" s="2" t="inlineStr">
        <is>
          <t>23/12/2026</t>
        </is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>
      <c r="A269" s="2" t="n">
        <v>3</v>
      </c>
      <c r="B269" s="2" t="inlineStr">
        <is>
          <t>13.04.01</t>
        </is>
      </c>
      <c r="C269" s="2" t="inlineStr">
        <is>
          <t>Impermeabilização de contenções</t>
        </is>
      </c>
      <c r="D269" s="2" t="inlineStr">
        <is>
          <t>13/11/2026</t>
        </is>
      </c>
      <c r="E269" s="2" t="inlineStr">
        <is>
          <t>23/12/2026</t>
        </is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>
      <c r="A270" s="2" t="n">
        <v>3</v>
      </c>
      <c r="B270" s="2" t="inlineStr">
        <is>
          <t>13.04.02</t>
        </is>
      </c>
      <c r="C270" s="2" t="inlineStr">
        <is>
          <t>Drenagem para contenções</t>
        </is>
      </c>
      <c r="D270" s="2" t="inlineStr">
        <is>
          <t>13/11/2026</t>
        </is>
      </c>
      <c r="E270" s="2" t="inlineStr">
        <is>
          <t>23/12/2026</t>
        </is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>
      <c r="A271" s="2" t="n">
        <v>2</v>
      </c>
      <c r="B271" s="2" t="inlineStr">
        <is>
          <t>13.05</t>
        </is>
      </c>
      <c r="C271" s="2" t="inlineStr">
        <is>
          <t>Alvenaria de blocos cerâmicos para isolamento de contenções</t>
        </is>
      </c>
      <c r="D271" s="2" t="inlineStr">
        <is>
          <t>09/04/2027</t>
        </is>
      </c>
      <c r="E271" s="2" t="inlineStr">
        <is>
          <t>11/05/2027</t>
        </is>
      </c>
      <c r="F271" s="2" t="n">
        <v>48182.51402557208</v>
      </c>
      <c r="G271" s="2" t="n">
        <v>0</v>
      </c>
      <c r="H271" s="2" t="n">
        <v>48182.51402557208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68.18000000000001</v>
      </c>
      <c r="BX271" s="2" t="n">
        <v>68.18000000000001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>
      <c r="A272" s="2" t="n">
        <v>3</v>
      </c>
      <c r="B272" s="2" t="inlineStr">
        <is>
          <t>13.05.01</t>
        </is>
      </c>
      <c r="C272" s="2" t="inlineStr">
        <is>
          <t>Demarcação de alvenaria de vedação com blocos cerâmicos esp.9cm</t>
        </is>
      </c>
      <c r="D272" s="2" t="inlineStr">
        <is>
          <t>09/04/2027</t>
        </is>
      </c>
      <c r="E272" s="2" t="inlineStr">
        <is>
          <t>11/05/2027</t>
        </is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68.18000000000001</v>
      </c>
      <c r="BX272" s="2" t="n">
        <v>68.18000000000001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>
      <c r="A273" s="2" t="n">
        <v>3</v>
      </c>
      <c r="B273" s="2" t="inlineStr">
        <is>
          <t>13.05.02</t>
        </is>
      </c>
      <c r="C273" s="2" t="inlineStr">
        <is>
          <t>Alvenaria de vedação com blocos cerâmicos esp. 9cm</t>
        </is>
      </c>
      <c r="D273" s="2" t="inlineStr">
        <is>
          <t>09/04/2027</t>
        </is>
      </c>
      <c r="E273" s="2" t="inlineStr">
        <is>
          <t>11/05/2027</t>
        </is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68.18000000000001</v>
      </c>
      <c r="BX273" s="2" t="n">
        <v>68.18000000000001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>
      <c r="A274" s="2" t="n">
        <v>3</v>
      </c>
      <c r="B274" s="2" t="inlineStr">
        <is>
          <t>13.05.03</t>
        </is>
      </c>
      <c r="C274" s="2" t="inlineStr">
        <is>
          <t>Encunhamento com espuma expansiva de poliuretano</t>
        </is>
      </c>
      <c r="D274" s="2" t="inlineStr">
        <is>
          <t>09/04/2027</t>
        </is>
      </c>
      <c r="E274" s="2" t="inlineStr">
        <is>
          <t>11/05/2027</t>
        </is>
      </c>
      <c r="F274" s="2" t="n">
        <v>979.0913376120802</v>
      </c>
      <c r="G274" s="2" t="n">
        <v>0</v>
      </c>
      <c r="H274" s="2" t="n">
        <v>979.0913376120802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68.18000000000001</v>
      </c>
      <c r="BX274" s="2" t="n">
        <v>68.18000000000001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>
      <c r="A275" s="2" t="n">
        <v>1</v>
      </c>
      <c r="B275" s="2" t="inlineStr">
        <is>
          <t>14</t>
        </is>
      </c>
      <c r="C275" s="2" t="inlineStr">
        <is>
          <t>TERRAPLENAGEM</t>
        </is>
      </c>
      <c r="D275" s="2" t="inlineStr">
        <is>
          <t>03/03/2026</t>
        </is>
      </c>
      <c r="E275" s="2" t="inlineStr">
        <is>
          <t>16/10/2026</t>
        </is>
      </c>
      <c r="F275" s="2" t="n">
        <v>1259784.463796523</v>
      </c>
      <c r="G275" s="2" t="n">
        <v>0</v>
      </c>
      <c r="H275" s="2" t="n">
        <v>1259784.463796523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>
      <c r="A276" s="2" t="n">
        <v>2</v>
      </c>
      <c r="B276" s="2" t="inlineStr">
        <is>
          <t>14.01</t>
        </is>
      </c>
      <c r="C276" s="2" t="inlineStr">
        <is>
          <t>Corte e retirada de terra</t>
        </is>
      </c>
      <c r="D276" s="2" t="inlineStr">
        <is>
          <t>03/03/2026</t>
        </is>
      </c>
      <c r="E276" s="2" t="inlineStr">
        <is>
          <t>16/10/2026</t>
        </is>
      </c>
      <c r="F276" s="2" t="n">
        <v>1059392.299796523</v>
      </c>
      <c r="G276" s="2" t="n">
        <v>0</v>
      </c>
      <c r="H276" s="2" t="n">
        <v>1059392.299796523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>
      <c r="A277" s="2" t="n">
        <v>3</v>
      </c>
      <c r="B277" s="2" t="inlineStr">
        <is>
          <t>14.01.01</t>
        </is>
      </c>
      <c r="C277" s="2" t="inlineStr">
        <is>
          <t>Retirada de terra com caminhão basculante - 1º fase + talude</t>
        </is>
      </c>
      <c r="D277" s="2" t="inlineStr">
        <is>
          <t>03/03/2026</t>
        </is>
      </c>
      <c r="E277" s="2" t="inlineStr">
        <is>
          <t>16/10/2026</t>
        </is>
      </c>
      <c r="F277" s="2" t="n">
        <v>915923.6535000001</v>
      </c>
      <c r="G277" s="2" t="n">
        <v>0</v>
      </c>
      <c r="H277" s="2" t="n">
        <v>915923.6535000001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>
      <c r="A278" s="2" t="n">
        <v>3</v>
      </c>
      <c r="B278" s="2" t="inlineStr">
        <is>
          <t>14.01.02</t>
        </is>
      </c>
      <c r="C278" s="2" t="inlineStr">
        <is>
          <t>Construção de lava-rodas no portão da obra</t>
        </is>
      </c>
      <c r="D278" s="2" t="inlineStr">
        <is>
          <t>03/03/2026</t>
        </is>
      </c>
      <c r="E278" s="2" t="inlineStr">
        <is>
          <t>16/10/2026</t>
        </is>
      </c>
      <c r="F278" s="2" t="n">
        <v>14368.64629652275</v>
      </c>
      <c r="G278" s="2" t="n">
        <v>0</v>
      </c>
      <c r="H278" s="2" t="n">
        <v>14368.64629652275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>
      <c r="A279" s="2" t="n">
        <v>3</v>
      </c>
      <c r="B279" s="2" t="inlineStr">
        <is>
          <t>14.01.03</t>
        </is>
      </c>
      <c r="C279" s="2" t="inlineStr">
        <is>
          <t>Preparo base do terreno - Rachão</t>
        </is>
      </c>
      <c r="D279" s="2" t="inlineStr">
        <is>
          <t>03/03/2026</t>
        </is>
      </c>
      <c r="E279" s="2" t="inlineStr">
        <is>
          <t>16/10/2026</t>
        </is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>
      <c r="A280" s="2" t="n">
        <v>3</v>
      </c>
      <c r="B280" s="2" t="inlineStr">
        <is>
          <t>14.01.04</t>
        </is>
      </c>
      <c r="C280" s="2" t="inlineStr">
        <is>
          <t>Locação de Escavadeira Hidraulica - Considerando H.E aos sábados</t>
        </is>
      </c>
      <c r="D280" s="2" t="inlineStr">
        <is>
          <t>03/03/2026</t>
        </is>
      </c>
      <c r="E280" s="2" t="inlineStr">
        <is>
          <t>16/10/2026</t>
        </is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>
      <c r="A281" s="2" t="n">
        <v>2</v>
      </c>
      <c r="B281" s="2" t="inlineStr">
        <is>
          <t>14.02</t>
        </is>
      </c>
      <c r="C281" s="2" t="inlineStr">
        <is>
          <t>Rebaixamento de lençol freático</t>
        </is>
      </c>
      <c r="D281" s="2" t="inlineStr">
        <is>
          <t>03/03/2026</t>
        </is>
      </c>
      <c r="E281" s="2" t="inlineStr">
        <is>
          <t>16/10/2026</t>
        </is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>
      <c r="A282" s="2" t="n">
        <v>3</v>
      </c>
      <c r="B282" s="2" t="inlineStr">
        <is>
          <t>14.02.01</t>
        </is>
      </c>
      <c r="C282" s="2" t="inlineStr">
        <is>
          <t>Bombas, mangueiras, instalações elétricas</t>
        </is>
      </c>
      <c r="D282" s="2" t="inlineStr">
        <is>
          <t>03/03/2026</t>
        </is>
      </c>
      <c r="E282" s="2" t="inlineStr">
        <is>
          <t>16/10/2026</t>
        </is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>
      <c r="A283" s="2" t="n">
        <v>3</v>
      </c>
      <c r="B283" s="2" t="inlineStr">
        <is>
          <t>14.02.02</t>
        </is>
      </c>
      <c r="C283" s="2" t="inlineStr">
        <is>
          <t>Perfuração com Ø 1,10cm</t>
        </is>
      </c>
      <c r="D283" s="2" t="inlineStr">
        <is>
          <t>03/03/2026</t>
        </is>
      </c>
      <c r="E283" s="2" t="inlineStr">
        <is>
          <t>16/10/2026</t>
        </is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>
      <c r="A284" s="2" t="n">
        <v>3</v>
      </c>
      <c r="B284" s="2" t="inlineStr">
        <is>
          <t>14.02.03</t>
        </is>
      </c>
      <c r="C284" s="2" t="inlineStr">
        <is>
          <t>Tubo PEAD KNTS - 6M (MAT)</t>
        </is>
      </c>
      <c r="D284" s="2" t="inlineStr">
        <is>
          <t>03/03/2026</t>
        </is>
      </c>
      <c r="E284" s="2" t="inlineStr">
        <is>
          <t>16/10/2026</t>
        </is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>
      <c r="A285" s="2" t="n">
        <v>3</v>
      </c>
      <c r="B285" s="2" t="inlineStr">
        <is>
          <t>14.02.04</t>
        </is>
      </c>
      <c r="C285" s="2" t="inlineStr">
        <is>
          <t>Brita 01</t>
        </is>
      </c>
      <c r="D285" s="2" t="inlineStr">
        <is>
          <t>03/03/2026</t>
        </is>
      </c>
      <c r="E285" s="2" t="inlineStr">
        <is>
          <t>16/10/2026</t>
        </is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>
      <c r="A286" s="2" t="n">
        <v>1</v>
      </c>
      <c r="B286" s="2" t="inlineStr">
        <is>
          <t>15</t>
        </is>
      </c>
      <c r="C286" s="2" t="inlineStr">
        <is>
          <t>FUNDAÇÃO PROFUNDA</t>
        </is>
      </c>
      <c r="D286" s="2" t="inlineStr">
        <is>
          <t>13/10/2025</t>
        </is>
      </c>
      <c r="E286" s="2" t="inlineStr">
        <is>
          <t>03/03/2026</t>
        </is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79.06999999999999</v>
      </c>
      <c r="AE286" s="2" t="n">
        <v>79.06999999999999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>
      <c r="A287" s="2" t="n">
        <v>2</v>
      </c>
      <c r="B287" s="2" t="inlineStr">
        <is>
          <t>15.01</t>
        </is>
      </c>
      <c r="C287" s="2" t="inlineStr">
        <is>
          <t>Estacas Escavadas - Estacas escavadas de grande diâmetro</t>
        </is>
      </c>
      <c r="D287" s="2" t="inlineStr">
        <is>
          <t>13/10/2025</t>
        </is>
      </c>
      <c r="E287" s="2" t="inlineStr">
        <is>
          <t>03/03/2026</t>
        </is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79.06999999999999</v>
      </c>
      <c r="AE287" s="2" t="n">
        <v>79.06999999999999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>
      <c r="A288" s="2" t="n">
        <v>3</v>
      </c>
      <c r="B288" s="2" t="inlineStr">
        <is>
          <t>15.01.01</t>
        </is>
      </c>
      <c r="C288" s="2" t="inlineStr">
        <is>
          <t>Taxa de mobilização do empreiteiro</t>
        </is>
      </c>
      <c r="D288" s="2" t="inlineStr">
        <is>
          <t>13/10/2025</t>
        </is>
      </c>
      <c r="E288" s="2" t="inlineStr">
        <is>
          <t>03/03/2026</t>
        </is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79.06999999999999</v>
      </c>
      <c r="AE288" s="2" t="n">
        <v>79.06999999999999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>
      <c r="A289" s="2" t="n">
        <v>2</v>
      </c>
      <c r="B289" s="2" t="inlineStr">
        <is>
          <t>15.02</t>
        </is>
      </c>
      <c r="C289" s="2" t="inlineStr">
        <is>
          <t>Escavaçaõ de estaca em solo com SPT ≤ 50 golpes</t>
        </is>
      </c>
      <c r="D289" s="2" t="inlineStr">
        <is>
          <t>13/10/2025</t>
        </is>
      </c>
      <c r="E289" s="2" t="inlineStr">
        <is>
          <t>03/03/2026</t>
        </is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79.06999999999999</v>
      </c>
      <c r="AE289" s="2" t="n">
        <v>79.06999999999999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>
      <c r="A290" s="2" t="n">
        <v>3</v>
      </c>
      <c r="B290" s="2" t="inlineStr">
        <is>
          <t>15.02.01</t>
        </is>
      </c>
      <c r="C290" s="2" t="inlineStr">
        <is>
          <t>Perfuração com Ø 90cm - com lama</t>
        </is>
      </c>
      <c r="D290" s="2" t="inlineStr">
        <is>
          <t>13/10/2025</t>
        </is>
      </c>
      <c r="E290" s="2" t="inlineStr">
        <is>
          <t>03/03/2026</t>
        </is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79.06999999999999</v>
      </c>
      <c r="AE290" s="2" t="n">
        <v>79.06999999999999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>
      <c r="A291" s="2" t="n">
        <v>3</v>
      </c>
      <c r="B291" s="2" t="inlineStr">
        <is>
          <t>15.02.02</t>
        </is>
      </c>
      <c r="C291" s="2" t="inlineStr">
        <is>
          <t>Perfuração com Ø 100cm -com lama</t>
        </is>
      </c>
      <c r="D291" s="2" t="inlineStr">
        <is>
          <t>13/10/2025</t>
        </is>
      </c>
      <c r="E291" s="2" t="inlineStr">
        <is>
          <t>03/03/2026</t>
        </is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79.06999999999999</v>
      </c>
      <c r="AE291" s="2" t="n">
        <v>79.06999999999999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>
      <c r="A292" s="2" t="n">
        <v>3</v>
      </c>
      <c r="B292" s="2" t="inlineStr">
        <is>
          <t>15.02.03</t>
        </is>
      </c>
      <c r="C292" s="2" t="inlineStr">
        <is>
          <t>Perfuração com Ø 110cm - com lama</t>
        </is>
      </c>
      <c r="D292" s="2" t="inlineStr">
        <is>
          <t>13/10/2025</t>
        </is>
      </c>
      <c r="E292" s="2" t="inlineStr">
        <is>
          <t>03/03/2026</t>
        </is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79.06999999999999</v>
      </c>
      <c r="AE292" s="2" t="n">
        <v>79.06999999999999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>
      <c r="A293" s="2" t="n">
        <v>3</v>
      </c>
      <c r="B293" s="2" t="inlineStr">
        <is>
          <t>15.02.04</t>
        </is>
      </c>
      <c r="C293" s="2" t="inlineStr">
        <is>
          <t>Perfuração com Ø 120cm - com lama</t>
        </is>
      </c>
      <c r="D293" s="2" t="inlineStr">
        <is>
          <t>13/10/2025</t>
        </is>
      </c>
      <c r="E293" s="2" t="inlineStr">
        <is>
          <t>03/03/2026</t>
        </is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79.06999999999999</v>
      </c>
      <c r="AE293" s="2" t="n">
        <v>79.06999999999999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>
      <c r="A294" s="2" t="n">
        <v>3</v>
      </c>
      <c r="B294" s="2" t="inlineStr">
        <is>
          <t>15.02.05</t>
        </is>
      </c>
      <c r="C294" s="2" t="inlineStr">
        <is>
          <t>Perfuração com Ø 130cm - com lama</t>
        </is>
      </c>
      <c r="D294" s="2" t="inlineStr">
        <is>
          <t>13/10/2025</t>
        </is>
      </c>
      <c r="E294" s="2" t="inlineStr">
        <is>
          <t>03/03/2026</t>
        </is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79.06999999999999</v>
      </c>
      <c r="AE294" s="2" t="n">
        <v>79.06999999999999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>
      <c r="A295" s="2" t="n">
        <v>3</v>
      </c>
      <c r="B295" s="2" t="inlineStr">
        <is>
          <t>15.02.06</t>
        </is>
      </c>
      <c r="C295" s="2" t="inlineStr">
        <is>
          <t>Perfuração com Ø 140cm - com lama</t>
        </is>
      </c>
      <c r="D295" s="2" t="inlineStr">
        <is>
          <t>13/10/2025</t>
        </is>
      </c>
      <c r="E295" s="2" t="inlineStr">
        <is>
          <t>03/03/2026</t>
        </is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79.06999999999999</v>
      </c>
      <c r="AE295" s="2" t="n">
        <v>79.06999999999999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>
      <c r="A296" s="2" t="n">
        <v>3</v>
      </c>
      <c r="B296" s="2" t="inlineStr">
        <is>
          <t>15.02.07</t>
        </is>
      </c>
      <c r="C296" s="2" t="inlineStr">
        <is>
          <t>Perfuração com Ø 150cm - com lama</t>
        </is>
      </c>
      <c r="D296" s="2" t="inlineStr">
        <is>
          <t>13/10/2025</t>
        </is>
      </c>
      <c r="E296" s="2" t="inlineStr">
        <is>
          <t>03/03/2026</t>
        </is>
      </c>
      <c r="F296" s="2" t="n">
        <v>84734.39999999999</v>
      </c>
      <c r="G296" s="2" t="n">
        <v>0</v>
      </c>
      <c r="H296" s="2" t="n">
        <v>84734.39999999999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79.06999999999999</v>
      </c>
      <c r="AE296" s="2" t="n">
        <v>79.06999999999999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>
      <c r="A297" s="2" t="n">
        <v>2</v>
      </c>
      <c r="B297" s="2" t="inlineStr">
        <is>
          <t>15.03</t>
        </is>
      </c>
      <c r="C297" s="2" t="inlineStr">
        <is>
          <t>Escavaçaõ de estaca em solo com SPT&gt; 50 golpes</t>
        </is>
      </c>
      <c r="D297" s="2" t="inlineStr">
        <is>
          <t>13/10/2025</t>
        </is>
      </c>
      <c r="E297" s="2" t="inlineStr">
        <is>
          <t>03/03/2026</t>
        </is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79.06999999999999</v>
      </c>
      <c r="AE297" s="2" t="n">
        <v>79.06999999999999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>
      <c r="A298" s="2" t="n">
        <v>3</v>
      </c>
      <c r="B298" s="2" t="inlineStr">
        <is>
          <t>15.03.01</t>
        </is>
      </c>
      <c r="C298" s="2" t="inlineStr">
        <is>
          <t>Perfuração com Ø 90cm - com lama</t>
        </is>
      </c>
      <c r="D298" s="2" t="inlineStr">
        <is>
          <t>13/10/2025</t>
        </is>
      </c>
      <c r="E298" s="2" t="inlineStr">
        <is>
          <t>03/03/2026</t>
        </is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79.06999999999999</v>
      </c>
      <c r="AE298" s="2" t="n">
        <v>79.06999999999999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>
      <c r="A299" s="2" t="n">
        <v>3</v>
      </c>
      <c r="B299" s="2" t="inlineStr">
        <is>
          <t>15.03.02</t>
        </is>
      </c>
      <c r="C299" s="2" t="inlineStr">
        <is>
          <t>Perfuração com Ø 100cm -com lama</t>
        </is>
      </c>
      <c r="D299" s="2" t="inlineStr">
        <is>
          <t>13/10/2025</t>
        </is>
      </c>
      <c r="E299" s="2" t="inlineStr">
        <is>
          <t>03/03/2026</t>
        </is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79.06999999999999</v>
      </c>
      <c r="AE299" s="2" t="n">
        <v>79.06999999999999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>
      <c r="A300" s="2" t="n">
        <v>3</v>
      </c>
      <c r="B300" s="2" t="inlineStr">
        <is>
          <t>15.03.03</t>
        </is>
      </c>
      <c r="C300" s="2" t="inlineStr">
        <is>
          <t>Perfuração com Ø 110cm - com lama</t>
        </is>
      </c>
      <c r="D300" s="2" t="inlineStr">
        <is>
          <t>13/10/2025</t>
        </is>
      </c>
      <c r="E300" s="2" t="inlineStr">
        <is>
          <t>03/03/2026</t>
        </is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79.06999999999999</v>
      </c>
      <c r="AE300" s="2" t="n">
        <v>79.06999999999999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>
      <c r="A301" s="2" t="n">
        <v>3</v>
      </c>
      <c r="B301" s="2" t="inlineStr">
        <is>
          <t>15.03.04</t>
        </is>
      </c>
      <c r="C301" s="2" t="inlineStr">
        <is>
          <t>Perfuração com Ø 120cm - com lama</t>
        </is>
      </c>
      <c r="D301" s="2" t="inlineStr">
        <is>
          <t>13/10/2025</t>
        </is>
      </c>
      <c r="E301" s="2" t="inlineStr">
        <is>
          <t>03/03/2026</t>
        </is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79.06999999999999</v>
      </c>
      <c r="AE301" s="2" t="n">
        <v>79.06999999999999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>
      <c r="A302" s="2" t="n">
        <v>3</v>
      </c>
      <c r="B302" s="2" t="inlineStr">
        <is>
          <t>15.03.05</t>
        </is>
      </c>
      <c r="C302" s="2" t="inlineStr">
        <is>
          <t>Perfuração com Ø 130cm - com lama</t>
        </is>
      </c>
      <c r="D302" s="2" t="inlineStr">
        <is>
          <t>13/10/2025</t>
        </is>
      </c>
      <c r="E302" s="2" t="inlineStr">
        <is>
          <t>03/03/2026</t>
        </is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79.06999999999999</v>
      </c>
      <c r="AE302" s="2" t="n">
        <v>79.06999999999999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>
      <c r="A303" s="2" t="n">
        <v>3</v>
      </c>
      <c r="B303" s="2" t="inlineStr">
        <is>
          <t>15.03.06</t>
        </is>
      </c>
      <c r="C303" s="2" t="inlineStr">
        <is>
          <t>Perfuração com Ø 140cm - com lama</t>
        </is>
      </c>
      <c r="D303" s="2" t="inlineStr">
        <is>
          <t>13/10/2025</t>
        </is>
      </c>
      <c r="E303" s="2" t="inlineStr">
        <is>
          <t>03/03/2026</t>
        </is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79.06999999999999</v>
      </c>
      <c r="AE303" s="2" t="n">
        <v>79.06999999999999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>
      <c r="A304" s="2" t="n">
        <v>3</v>
      </c>
      <c r="B304" s="2" t="inlineStr">
        <is>
          <t>15.03.07</t>
        </is>
      </c>
      <c r="C304" s="2" t="inlineStr">
        <is>
          <t>Perfuração com Ø 150cm - com lama</t>
        </is>
      </c>
      <c r="D304" s="2" t="inlineStr">
        <is>
          <t>13/10/2025</t>
        </is>
      </c>
      <c r="E304" s="2" t="inlineStr">
        <is>
          <t>03/03/2026</t>
        </is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79.06999999999999</v>
      </c>
      <c r="AE304" s="2" t="n">
        <v>79.06999999999999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>
      <c r="A305" s="2" t="n">
        <v>2</v>
      </c>
      <c r="B305" s="2" t="inlineStr">
        <is>
          <t>15.04</t>
        </is>
      </c>
      <c r="C305" s="2" t="inlineStr">
        <is>
          <t>Itens complementares</t>
        </is>
      </c>
      <c r="D305" s="2" t="inlineStr">
        <is>
          <t>13/10/2025</t>
        </is>
      </c>
      <c r="E305" s="2" t="inlineStr">
        <is>
          <t>03/03/2026</t>
        </is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79.06999999999999</v>
      </c>
      <c r="AE305" s="2" t="n">
        <v>79.06999999999999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>
      <c r="A306" s="2" t="n">
        <v>3</v>
      </c>
      <c r="B306" s="2" t="inlineStr">
        <is>
          <t>15.04.01</t>
        </is>
      </c>
      <c r="C306" s="2" t="inlineStr">
        <is>
          <t>Polímero</t>
        </is>
      </c>
      <c r="D306" s="2" t="inlineStr">
        <is>
          <t>13/10/2025</t>
        </is>
      </c>
      <c r="E306" s="2" t="inlineStr">
        <is>
          <t>03/03/2026</t>
        </is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79.06999999999999</v>
      </c>
      <c r="AE306" s="2" t="n">
        <v>79.06999999999999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>
      <c r="A307" s="2" t="n">
        <v>3</v>
      </c>
      <c r="B307" s="2" t="inlineStr">
        <is>
          <t>15.04.02</t>
        </is>
      </c>
      <c r="C307" s="2" t="inlineStr">
        <is>
          <t>Concreto bombeável fck=30Mpa com alto Slump com brita 0, sobreconsumo de 40% incluído na cpu.</t>
        </is>
      </c>
      <c r="D307" s="2" t="inlineStr">
        <is>
          <t>13/10/2025</t>
        </is>
      </c>
      <c r="E307" s="2" t="inlineStr">
        <is>
          <t>03/03/2026</t>
        </is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79.06999999999999</v>
      </c>
      <c r="AE307" s="2" t="n">
        <v>79.06999999999999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>
      <c r="A308" s="2" t="n">
        <v>3</v>
      </c>
      <c r="B308" s="2" t="inlineStr">
        <is>
          <t>15.04.03</t>
        </is>
      </c>
      <c r="C308" s="2" t="inlineStr">
        <is>
          <t>Preenchimento de estacas/ recompactação do solo com bica corrida</t>
        </is>
      </c>
      <c r="D308" s="2" t="inlineStr">
        <is>
          <t>13/10/2025</t>
        </is>
      </c>
      <c r="E308" s="2" t="inlineStr">
        <is>
          <t>03/03/2026</t>
        </is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79.06999999999999</v>
      </c>
      <c r="AE308" s="2" t="n">
        <v>79.06999999999999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>
      <c r="A309" s="2" t="n">
        <v>3</v>
      </c>
      <c r="B309" s="2" t="inlineStr">
        <is>
          <t>15.04.04</t>
        </is>
      </c>
      <c r="C309" s="2" t="inlineStr">
        <is>
          <t>Locação de bomba de concreto estacionária para concretagens de estaca</t>
        </is>
      </c>
      <c r="D309" s="2" t="inlineStr">
        <is>
          <t>13/10/2025</t>
        </is>
      </c>
      <c r="E309" s="2" t="inlineStr">
        <is>
          <t>03/03/2026</t>
        </is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79.06999999999999</v>
      </c>
      <c r="AE309" s="2" t="n">
        <v>79.06999999999999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>
      <c r="A310" s="2" t="n">
        <v>3</v>
      </c>
      <c r="B310" s="2" t="inlineStr">
        <is>
          <t>15.04.05</t>
        </is>
      </c>
      <c r="C310" s="2" t="inlineStr">
        <is>
          <t>Bucha de argamassa de cimento e areia para limpeza e lubrificação de bomba</t>
        </is>
      </c>
      <c r="D310" s="2" t="inlineStr">
        <is>
          <t>13/10/2025</t>
        </is>
      </c>
      <c r="E310" s="2" t="inlineStr">
        <is>
          <t>03/03/2026</t>
        </is>
      </c>
      <c r="F310" s="2" t="n">
        <v>5209.406746388207</v>
      </c>
      <c r="G310" s="2" t="n">
        <v>0</v>
      </c>
      <c r="H310" s="2" t="n">
        <v>5209.406746388207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79.06999999999999</v>
      </c>
      <c r="AE310" s="2" t="n">
        <v>79.06999999999999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>
      <c r="A311" s="2" t="n">
        <v>3</v>
      </c>
      <c r="B311" s="2" t="inlineStr">
        <is>
          <t>15.04.06</t>
        </is>
      </c>
      <c r="C311" s="2" t="inlineStr">
        <is>
          <t>&lt;html&gt;Armadura Ca-50 adquirido cortado e dobrado, montagem e posicionamento no canteiro - &lt;b&gt;Quant. de projeto&lt;/b&gt;&lt;/html&gt;</t>
        </is>
      </c>
      <c r="D311" s="2" t="inlineStr">
        <is>
          <t>13/10/2025</t>
        </is>
      </c>
      <c r="E311" s="2" t="inlineStr">
        <is>
          <t>03/03/2026</t>
        </is>
      </c>
      <c r="F311" s="2" t="n">
        <v>869895.4798834921</v>
      </c>
      <c r="G311" s="2" t="n">
        <v>0</v>
      </c>
      <c r="H311" s="2" t="n">
        <v>869895.4798834921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79.06999999999999</v>
      </c>
      <c r="AE311" s="2" t="n">
        <v>79.06999999999999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>
      <c r="A312" s="2" t="n">
        <v>3</v>
      </c>
      <c r="B312" s="2" t="inlineStr">
        <is>
          <t>15.04.07</t>
        </is>
      </c>
      <c r="C312" s="2" t="inlineStr">
        <is>
          <t>Arrasamento de cabeça de estacas com martelete</t>
        </is>
      </c>
      <c r="D312" s="2" t="inlineStr">
        <is>
          <t>13/10/2025</t>
        </is>
      </c>
      <c r="E312" s="2" t="inlineStr">
        <is>
          <t>03/03/2026</t>
        </is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79.06999999999999</v>
      </c>
      <c r="AE312" s="2" t="n">
        <v>79.06999999999999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>
      <c r="A313" s="2" t="n">
        <v>3</v>
      </c>
      <c r="B313" s="2" t="inlineStr">
        <is>
          <t>15.04.08</t>
        </is>
      </c>
      <c r="C313" s="2" t="inlineStr">
        <is>
          <t>Embocamento</t>
        </is>
      </c>
      <c r="D313" s="2" t="inlineStr">
        <is>
          <t>13/10/2025</t>
        </is>
      </c>
      <c r="E313" s="2" t="inlineStr">
        <is>
          <t>03/03/2026</t>
        </is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79.06999999999999</v>
      </c>
      <c r="AE313" s="2" t="n">
        <v>79.06999999999999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>
      <c r="A314" s="2" t="n">
        <v>3</v>
      </c>
      <c r="B314" s="2" t="inlineStr">
        <is>
          <t>15.04.09</t>
        </is>
      </c>
      <c r="C314" s="2" t="inlineStr">
        <is>
          <t>Caminhao Pipa (60m3/dia)( 3 meses x 22 dias)</t>
        </is>
      </c>
      <c r="D314" s="2" t="inlineStr">
        <is>
          <t>13/10/2025</t>
        </is>
      </c>
      <c r="E314" s="2" t="inlineStr">
        <is>
          <t>03/03/2026</t>
        </is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79.06999999999999</v>
      </c>
      <c r="AE314" s="2" t="n">
        <v>79.06999999999999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>
      <c r="A315" s="2" t="n">
        <v>3</v>
      </c>
      <c r="B315" s="2" t="inlineStr">
        <is>
          <t>15.04.10</t>
        </is>
      </c>
      <c r="C315" s="2" t="inlineStr">
        <is>
          <t>Retirada de Terra e material demolido com caçamba</t>
        </is>
      </c>
      <c r="D315" s="2" t="inlineStr">
        <is>
          <t>13/10/2025</t>
        </is>
      </c>
      <c r="E315" s="2" t="inlineStr">
        <is>
          <t>03/03/2026</t>
        </is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79.06999999999999</v>
      </c>
      <c r="AE315" s="2" t="n">
        <v>79.06999999999999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>
      <c r="A316" s="2" t="n">
        <v>3</v>
      </c>
      <c r="B316" s="2" t="inlineStr">
        <is>
          <t>15.04.11</t>
        </is>
      </c>
      <c r="C316" s="2" t="inlineStr">
        <is>
          <t>Locação de gerador para atender central de polimero com mob e desmob - com diesel</t>
        </is>
      </c>
      <c r="D316" s="2" t="inlineStr">
        <is>
          <t>13/10/2025</t>
        </is>
      </c>
      <c r="E316" s="2" t="inlineStr">
        <is>
          <t>03/03/2026</t>
        </is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79.06999999999999</v>
      </c>
      <c r="AE316" s="2" t="n">
        <v>79.06999999999999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>
      <c r="A317" s="2" t="n">
        <v>1</v>
      </c>
      <c r="B317" s="2" t="inlineStr">
        <is>
          <t>16</t>
        </is>
      </c>
      <c r="C317" s="2" t="inlineStr">
        <is>
          <t>FUNDAÇÃO SUPERFICIAL</t>
        </is>
      </c>
      <c r="D317" s="2" t="inlineStr">
        <is>
          <t>13/04/2026</t>
        </is>
      </c>
      <c r="E317" s="2" t="inlineStr">
        <is>
          <t>06/12/2027</t>
        </is>
      </c>
      <c r="F317" s="2" t="n">
        <v>4057797.911143023</v>
      </c>
      <c r="G317" s="2" t="n">
        <v>0</v>
      </c>
      <c r="H317" s="2" t="n">
        <v>4057797.911143023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9.800000000000001</v>
      </c>
      <c r="AN317" s="2" t="n">
        <v>12.28</v>
      </c>
      <c r="AO317" s="2" t="n">
        <v>9.029999999999999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66.15000000000001</v>
      </c>
      <c r="AV317" s="2" t="n">
        <v>72.53</v>
      </c>
      <c r="AW317" s="2" t="n">
        <v>72.70999999999999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80.01000000000001</v>
      </c>
      <c r="BR317" s="2" t="n">
        <v>86.22</v>
      </c>
      <c r="BS317" s="2" t="n">
        <v>76.66</v>
      </c>
      <c r="BT317" s="2" t="n">
        <v>90.31999999999999</v>
      </c>
      <c r="BU317" s="2" t="n">
        <v>91.37</v>
      </c>
      <c r="BV317" s="2" t="n">
        <v>76.66</v>
      </c>
      <c r="BW317" s="2" t="n">
        <v>90.31999999999999</v>
      </c>
      <c r="BX317" s="2" t="n">
        <v>93.84</v>
      </c>
      <c r="BY317" s="2" t="n">
        <v>76.66</v>
      </c>
      <c r="BZ317" s="2" t="n">
        <v>90.31999999999999</v>
      </c>
      <c r="CA317" s="2" t="n">
        <v>93.84</v>
      </c>
      <c r="CB317" s="2" t="n">
        <v>76.66</v>
      </c>
      <c r="CC317" s="2" t="n">
        <v>90.31999999999999</v>
      </c>
      <c r="CD317" s="2" t="n">
        <v>93.84</v>
      </c>
      <c r="CE317" s="2" t="n">
        <v>76.66</v>
      </c>
      <c r="CF317" s="2" t="n">
        <v>90.31999999999999</v>
      </c>
      <c r="CG317" s="2" t="n">
        <v>93.84</v>
      </c>
      <c r="CH317" s="2" t="n">
        <v>76.66</v>
      </c>
      <c r="CI317" s="2" t="n">
        <v>90.31999999999999</v>
      </c>
      <c r="CJ317" s="2" t="n">
        <v>93.84</v>
      </c>
      <c r="CK317" s="2" t="n">
        <v>76.66</v>
      </c>
      <c r="CL317" s="2" t="n">
        <v>90.31999999999999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95.54000000000001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>
      <c r="A318" s="2" t="n">
        <v>2</v>
      </c>
      <c r="B318" s="2" t="inlineStr">
        <is>
          <t>16.01</t>
        </is>
      </c>
      <c r="C318" s="2" t="inlineStr">
        <is>
          <t>Blocos</t>
        </is>
      </c>
      <c r="D318" s="2" t="inlineStr">
        <is>
          <t>13/04/2026</t>
        </is>
      </c>
      <c r="E318" s="2" t="inlineStr">
        <is>
          <t>09/04/2027</t>
        </is>
      </c>
      <c r="F318" s="2" t="n">
        <v>3285089.331107711</v>
      </c>
      <c r="G318" s="2" t="n">
        <v>0</v>
      </c>
      <c r="H318" s="2" t="n">
        <v>3285089.331107711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89.59999999999999</v>
      </c>
      <c r="AW318" s="2" t="n">
        <v>89.81999999999999</v>
      </c>
      <c r="AX318" s="2" t="n">
        <v>94.69</v>
      </c>
      <c r="AY318" s="2" t="n">
        <v>95.65000000000001</v>
      </c>
      <c r="AZ318" s="2" t="n">
        <v>95.65000000000001</v>
      </c>
      <c r="BA318" s="2" t="n">
        <v>94.69</v>
      </c>
      <c r="BB318" s="2" t="n">
        <v>95.65000000000001</v>
      </c>
      <c r="BC318" s="2" t="n">
        <v>95.65000000000001</v>
      </c>
      <c r="BD318" s="2" t="n">
        <v>94.69</v>
      </c>
      <c r="BE318" s="2" t="n">
        <v>95.65000000000001</v>
      </c>
      <c r="BF318" s="2" t="n">
        <v>95.65000000000001</v>
      </c>
      <c r="BG318" s="2" t="n">
        <v>94.69</v>
      </c>
      <c r="BH318" s="2" t="n">
        <v>95.65000000000001</v>
      </c>
      <c r="BI318" s="2" t="n">
        <v>95.65000000000001</v>
      </c>
      <c r="BJ318" s="2" t="n">
        <v>94.69</v>
      </c>
      <c r="BK318" s="2" t="n">
        <v>95.65000000000001</v>
      </c>
      <c r="BL318" s="2" t="n">
        <v>95.65000000000001</v>
      </c>
      <c r="BM318" s="2" t="n">
        <v>94.69</v>
      </c>
      <c r="BN318" s="2" t="n">
        <v>95.65000000000001</v>
      </c>
      <c r="BO318" s="2" t="n">
        <v>95.65000000000001</v>
      </c>
      <c r="BP318" s="2" t="n">
        <v>94.69</v>
      </c>
      <c r="BQ318" s="2" t="n">
        <v>95.65000000000001</v>
      </c>
      <c r="BR318" s="2" t="n">
        <v>95.65000000000001</v>
      </c>
      <c r="BS318" s="2" t="n">
        <v>94.69</v>
      </c>
      <c r="BT318" s="2" t="n">
        <v>95.65000000000001</v>
      </c>
      <c r="BU318" s="2" t="n">
        <v>96.95999999999999</v>
      </c>
      <c r="BV318" s="2" t="n">
        <v>94.69</v>
      </c>
      <c r="BW318" s="2" t="n">
        <v>95.65000000000001</v>
      </c>
      <c r="BX318" s="2" t="n">
        <v>100</v>
      </c>
      <c r="BY318" s="2" t="n">
        <v>94.69</v>
      </c>
      <c r="BZ318" s="2" t="n">
        <v>95.65000000000001</v>
      </c>
      <c r="CA318" s="2" t="n">
        <v>100</v>
      </c>
      <c r="CB318" s="2" t="n">
        <v>94.69</v>
      </c>
      <c r="CC318" s="2" t="n">
        <v>95.65000000000001</v>
      </c>
      <c r="CD318" s="2" t="n">
        <v>100</v>
      </c>
      <c r="CE318" s="2" t="n">
        <v>94.69</v>
      </c>
      <c r="CF318" s="2" t="n">
        <v>95.65000000000001</v>
      </c>
      <c r="CG318" s="2" t="n">
        <v>100</v>
      </c>
      <c r="CH318" s="2" t="n">
        <v>94.69</v>
      </c>
      <c r="CI318" s="2" t="n">
        <v>95.65000000000001</v>
      </c>
      <c r="CJ318" s="2" t="n">
        <v>100</v>
      </c>
      <c r="CK318" s="2" t="n">
        <v>94.69</v>
      </c>
      <c r="CL318" s="2" t="n">
        <v>95.65000000000001</v>
      </c>
      <c r="CM318" s="2" t="n">
        <v>100</v>
      </c>
      <c r="CN318" s="2" t="n">
        <v>94.69</v>
      </c>
      <c r="CO318" s="2" t="n">
        <v>95.65000000000001</v>
      </c>
      <c r="CP318" s="2" t="n">
        <v>100</v>
      </c>
      <c r="CQ318" s="2" t="n">
        <v>94.69</v>
      </c>
      <c r="CR318" s="2" t="n">
        <v>95.65000000000001</v>
      </c>
      <c r="CS318" s="2" t="n">
        <v>100</v>
      </c>
      <c r="CT318" s="2" t="n">
        <v>94.69</v>
      </c>
      <c r="CU318" s="2" t="n">
        <v>95.65000000000001</v>
      </c>
      <c r="CV318" s="2" t="n">
        <v>100</v>
      </c>
      <c r="CW318" s="2" t="n">
        <v>94.69</v>
      </c>
      <c r="CX318" s="2" t="n">
        <v>95.65000000000001</v>
      </c>
      <c r="CY318" s="2" t="n">
        <v>100</v>
      </c>
      <c r="CZ318" s="2" t="n">
        <v>94.69</v>
      </c>
      <c r="DA318" s="2" t="n">
        <v>95.65000000000001</v>
      </c>
      <c r="DB318" s="2" t="n">
        <v>100</v>
      </c>
      <c r="DC318" s="2" t="n">
        <v>94.69</v>
      </c>
      <c r="DD318" s="2" t="n">
        <v>95.65000000000001</v>
      </c>
      <c r="DE318" s="2" t="n">
        <v>100</v>
      </c>
      <c r="DF318" s="2" t="n">
        <v>94.69</v>
      </c>
      <c r="DG318" s="2" t="n">
        <v>95.65000000000001</v>
      </c>
      <c r="DH318" s="2" t="n">
        <v>100</v>
      </c>
      <c r="DI318" s="2" t="n">
        <v>94.69</v>
      </c>
      <c r="DJ318" s="2" t="n">
        <v>95.65000000000001</v>
      </c>
      <c r="DK318" s="2" t="n">
        <v>100</v>
      </c>
      <c r="DL318" s="2" t="n">
        <v>94.69</v>
      </c>
      <c r="DM318" s="2" t="n">
        <v>95.65000000000001</v>
      </c>
      <c r="DN318" s="2" t="n">
        <v>100</v>
      </c>
      <c r="DO318" s="2" t="n">
        <v>94.69</v>
      </c>
      <c r="DP318" s="2" t="n">
        <v>95.65000000000001</v>
      </c>
      <c r="DQ318" s="2" t="n">
        <v>100</v>
      </c>
      <c r="DR318" s="2" t="n">
        <v>94.69</v>
      </c>
      <c r="DS318" s="2" t="n">
        <v>95.65000000000001</v>
      </c>
      <c r="DT318" s="2" t="n">
        <v>100</v>
      </c>
      <c r="DU318" s="2" t="n">
        <v>94.69</v>
      </c>
      <c r="DV318" s="2" t="n">
        <v>95.65000000000001</v>
      </c>
      <c r="DW318" s="2" t="n">
        <v>100</v>
      </c>
      <c r="DX318" s="2" t="n">
        <v>94.69</v>
      </c>
      <c r="DY318" s="2" t="n">
        <v>95.65000000000001</v>
      </c>
      <c r="DZ318" s="2" t="n">
        <v>100</v>
      </c>
      <c r="EA318" s="2" t="n">
        <v>94.69</v>
      </c>
      <c r="EB318" s="2" t="n">
        <v>95.65000000000001</v>
      </c>
      <c r="EC318" s="2" t="n">
        <v>100</v>
      </c>
      <c r="ED318" s="2" t="n">
        <v>94.69</v>
      </c>
      <c r="EE318" s="2" t="n">
        <v>95.65000000000001</v>
      </c>
      <c r="EF318" s="2" t="n">
        <v>100</v>
      </c>
      <c r="EG318" s="2" t="n">
        <v>94.69</v>
      </c>
      <c r="EH318" s="2" t="n">
        <v>95.65000000000001</v>
      </c>
      <c r="EI318" s="2" t="n">
        <v>100</v>
      </c>
      <c r="EJ318" s="2" t="n">
        <v>94.69</v>
      </c>
      <c r="EK318" s="2" t="n">
        <v>95.65000000000001</v>
      </c>
      <c r="EL318" s="2" t="n">
        <v>100</v>
      </c>
      <c r="EM318" s="2" t="n">
        <v>94.69</v>
      </c>
      <c r="EN318" s="2" t="n">
        <v>95.65000000000001</v>
      </c>
      <c r="EO318" s="2" t="n">
        <v>100</v>
      </c>
      <c r="EP318" s="2" t="n">
        <v>94.69</v>
      </c>
      <c r="EQ318" s="2" t="n">
        <v>95.65000000000001</v>
      </c>
      <c r="ER318" s="2" t="n">
        <v>100</v>
      </c>
      <c r="ES318" s="2" t="n">
        <v>94.69</v>
      </c>
    </row>
    <row r="319">
      <c r="A319" s="2" t="n">
        <v>3</v>
      </c>
      <c r="B319" s="2" t="inlineStr">
        <is>
          <t>16.01.01</t>
        </is>
      </c>
      <c r="C319" s="2" t="inlineStr">
        <is>
          <t>Escavação manual</t>
        </is>
      </c>
      <c r="D319" s="2" t="inlineStr">
        <is>
          <t>13/04/2026</t>
        </is>
      </c>
      <c r="E319" s="2" t="inlineStr">
        <is>
          <t>09/04/2027</t>
        </is>
      </c>
      <c r="F319" s="2" t="n">
        <v>400968.4924497214</v>
      </c>
      <c r="G319" s="2" t="n">
        <v>0</v>
      </c>
      <c r="H319" s="2" t="n">
        <v>400968.4924497214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89.59999999999999</v>
      </c>
      <c r="AW319" s="2" t="n">
        <v>89.81999999999999</v>
      </c>
      <c r="AX319" s="2" t="n">
        <v>94.69</v>
      </c>
      <c r="AY319" s="2" t="n">
        <v>95.65000000000001</v>
      </c>
      <c r="AZ319" s="2" t="n">
        <v>95.65000000000001</v>
      </c>
      <c r="BA319" s="2" t="n">
        <v>94.69</v>
      </c>
      <c r="BB319" s="2" t="n">
        <v>95.65000000000001</v>
      </c>
      <c r="BC319" s="2" t="n">
        <v>95.65000000000001</v>
      </c>
      <c r="BD319" s="2" t="n">
        <v>94.69</v>
      </c>
      <c r="BE319" s="2" t="n">
        <v>95.65000000000001</v>
      </c>
      <c r="BF319" s="2" t="n">
        <v>95.65000000000001</v>
      </c>
      <c r="BG319" s="2" t="n">
        <v>94.69</v>
      </c>
      <c r="BH319" s="2" t="n">
        <v>95.65000000000001</v>
      </c>
      <c r="BI319" s="2" t="n">
        <v>95.65000000000001</v>
      </c>
      <c r="BJ319" s="2" t="n">
        <v>94.69</v>
      </c>
      <c r="BK319" s="2" t="n">
        <v>95.65000000000001</v>
      </c>
      <c r="BL319" s="2" t="n">
        <v>95.65000000000001</v>
      </c>
      <c r="BM319" s="2" t="n">
        <v>94.69</v>
      </c>
      <c r="BN319" s="2" t="n">
        <v>95.65000000000001</v>
      </c>
      <c r="BO319" s="2" t="n">
        <v>95.65000000000001</v>
      </c>
      <c r="BP319" s="2" t="n">
        <v>94.69</v>
      </c>
      <c r="BQ319" s="2" t="n">
        <v>95.65000000000001</v>
      </c>
      <c r="BR319" s="2" t="n">
        <v>95.65000000000001</v>
      </c>
      <c r="BS319" s="2" t="n">
        <v>94.69</v>
      </c>
      <c r="BT319" s="2" t="n">
        <v>95.65000000000001</v>
      </c>
      <c r="BU319" s="2" t="n">
        <v>96.95999999999999</v>
      </c>
      <c r="BV319" s="2" t="n">
        <v>94.69</v>
      </c>
      <c r="BW319" s="2" t="n">
        <v>95.65000000000001</v>
      </c>
      <c r="BX319" s="2" t="n">
        <v>100</v>
      </c>
      <c r="BY319" s="2" t="n">
        <v>94.69</v>
      </c>
      <c r="BZ319" s="2" t="n">
        <v>95.65000000000001</v>
      </c>
      <c r="CA319" s="2" t="n">
        <v>100</v>
      </c>
      <c r="CB319" s="2" t="n">
        <v>94.69</v>
      </c>
      <c r="CC319" s="2" t="n">
        <v>95.65000000000001</v>
      </c>
      <c r="CD319" s="2" t="n">
        <v>100</v>
      </c>
      <c r="CE319" s="2" t="n">
        <v>94.69</v>
      </c>
      <c r="CF319" s="2" t="n">
        <v>95.65000000000001</v>
      </c>
      <c r="CG319" s="2" t="n">
        <v>100</v>
      </c>
      <c r="CH319" s="2" t="n">
        <v>94.69</v>
      </c>
      <c r="CI319" s="2" t="n">
        <v>95.65000000000001</v>
      </c>
      <c r="CJ319" s="2" t="n">
        <v>100</v>
      </c>
      <c r="CK319" s="2" t="n">
        <v>94.69</v>
      </c>
      <c r="CL319" s="2" t="n">
        <v>95.65000000000001</v>
      </c>
      <c r="CM319" s="2" t="n">
        <v>100</v>
      </c>
      <c r="CN319" s="2" t="n">
        <v>94.69</v>
      </c>
      <c r="CO319" s="2" t="n">
        <v>95.65000000000001</v>
      </c>
      <c r="CP319" s="2" t="n">
        <v>100</v>
      </c>
      <c r="CQ319" s="2" t="n">
        <v>94.69</v>
      </c>
      <c r="CR319" s="2" t="n">
        <v>95.65000000000001</v>
      </c>
      <c r="CS319" s="2" t="n">
        <v>100</v>
      </c>
      <c r="CT319" s="2" t="n">
        <v>94.69</v>
      </c>
      <c r="CU319" s="2" t="n">
        <v>95.65000000000001</v>
      </c>
      <c r="CV319" s="2" t="n">
        <v>100</v>
      </c>
      <c r="CW319" s="2" t="n">
        <v>94.69</v>
      </c>
      <c r="CX319" s="2" t="n">
        <v>95.65000000000001</v>
      </c>
      <c r="CY319" s="2" t="n">
        <v>100</v>
      </c>
      <c r="CZ319" s="2" t="n">
        <v>94.69</v>
      </c>
      <c r="DA319" s="2" t="n">
        <v>95.65000000000001</v>
      </c>
      <c r="DB319" s="2" t="n">
        <v>100</v>
      </c>
      <c r="DC319" s="2" t="n">
        <v>94.69</v>
      </c>
      <c r="DD319" s="2" t="n">
        <v>95.65000000000001</v>
      </c>
      <c r="DE319" s="2" t="n">
        <v>100</v>
      </c>
      <c r="DF319" s="2" t="n">
        <v>94.69</v>
      </c>
      <c r="DG319" s="2" t="n">
        <v>95.65000000000001</v>
      </c>
      <c r="DH319" s="2" t="n">
        <v>100</v>
      </c>
      <c r="DI319" s="2" t="n">
        <v>94.69</v>
      </c>
      <c r="DJ319" s="2" t="n">
        <v>95.65000000000001</v>
      </c>
      <c r="DK319" s="2" t="n">
        <v>100</v>
      </c>
      <c r="DL319" s="2" t="n">
        <v>94.69</v>
      </c>
      <c r="DM319" s="2" t="n">
        <v>95.65000000000001</v>
      </c>
      <c r="DN319" s="2" t="n">
        <v>100</v>
      </c>
      <c r="DO319" s="2" t="n">
        <v>94.69</v>
      </c>
      <c r="DP319" s="2" t="n">
        <v>95.65000000000001</v>
      </c>
      <c r="DQ319" s="2" t="n">
        <v>100</v>
      </c>
      <c r="DR319" s="2" t="n">
        <v>94.69</v>
      </c>
      <c r="DS319" s="2" t="n">
        <v>95.65000000000001</v>
      </c>
      <c r="DT319" s="2" t="n">
        <v>100</v>
      </c>
      <c r="DU319" s="2" t="n">
        <v>94.69</v>
      </c>
      <c r="DV319" s="2" t="n">
        <v>95.65000000000001</v>
      </c>
      <c r="DW319" s="2" t="n">
        <v>100</v>
      </c>
      <c r="DX319" s="2" t="n">
        <v>94.69</v>
      </c>
      <c r="DY319" s="2" t="n">
        <v>95.65000000000001</v>
      </c>
      <c r="DZ319" s="2" t="n">
        <v>100</v>
      </c>
      <c r="EA319" s="2" t="n">
        <v>94.69</v>
      </c>
      <c r="EB319" s="2" t="n">
        <v>95.65000000000001</v>
      </c>
      <c r="EC319" s="2" t="n">
        <v>100</v>
      </c>
      <c r="ED319" s="2" t="n">
        <v>94.69</v>
      </c>
      <c r="EE319" s="2" t="n">
        <v>95.65000000000001</v>
      </c>
      <c r="EF319" s="2" t="n">
        <v>100</v>
      </c>
      <c r="EG319" s="2" t="n">
        <v>94.69</v>
      </c>
      <c r="EH319" s="2" t="n">
        <v>95.65000000000001</v>
      </c>
      <c r="EI319" s="2" t="n">
        <v>100</v>
      </c>
      <c r="EJ319" s="2" t="n">
        <v>94.69</v>
      </c>
      <c r="EK319" s="2" t="n">
        <v>95.65000000000001</v>
      </c>
      <c r="EL319" s="2" t="n">
        <v>100</v>
      </c>
      <c r="EM319" s="2" t="n">
        <v>94.69</v>
      </c>
      <c r="EN319" s="2" t="n">
        <v>95.65000000000001</v>
      </c>
      <c r="EO319" s="2" t="n">
        <v>100</v>
      </c>
      <c r="EP319" s="2" t="n">
        <v>94.69</v>
      </c>
      <c r="EQ319" s="2" t="n">
        <v>95.65000000000001</v>
      </c>
      <c r="ER319" s="2" t="n">
        <v>100</v>
      </c>
      <c r="ES319" s="2" t="n">
        <v>94.69</v>
      </c>
    </row>
    <row r="320">
      <c r="A320" s="2" t="n">
        <v>3</v>
      </c>
      <c r="B320" s="2" t="inlineStr">
        <is>
          <t>16.01.02</t>
        </is>
      </c>
      <c r="C320" s="2" t="inlineStr">
        <is>
          <t>Apiloamento</t>
        </is>
      </c>
      <c r="D320" s="2" t="inlineStr">
        <is>
          <t>13/04/2026</t>
        </is>
      </c>
      <c r="E320" s="2" t="inlineStr">
        <is>
          <t>09/04/2027</t>
        </is>
      </c>
      <c r="F320" s="2" t="n">
        <v>9062.334339783918</v>
      </c>
      <c r="G320" s="2" t="n">
        <v>0</v>
      </c>
      <c r="H320" s="2" t="n">
        <v>9062.334339783918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89.59999999999999</v>
      </c>
      <c r="AW320" s="2" t="n">
        <v>89.81999999999999</v>
      </c>
      <c r="AX320" s="2" t="n">
        <v>94.69</v>
      </c>
      <c r="AY320" s="2" t="n">
        <v>95.65000000000001</v>
      </c>
      <c r="AZ320" s="2" t="n">
        <v>95.65000000000001</v>
      </c>
      <c r="BA320" s="2" t="n">
        <v>94.69</v>
      </c>
      <c r="BB320" s="2" t="n">
        <v>95.65000000000001</v>
      </c>
      <c r="BC320" s="2" t="n">
        <v>95.65000000000001</v>
      </c>
      <c r="BD320" s="2" t="n">
        <v>94.69</v>
      </c>
      <c r="BE320" s="2" t="n">
        <v>95.65000000000001</v>
      </c>
      <c r="BF320" s="2" t="n">
        <v>95.65000000000001</v>
      </c>
      <c r="BG320" s="2" t="n">
        <v>94.69</v>
      </c>
      <c r="BH320" s="2" t="n">
        <v>95.65000000000001</v>
      </c>
      <c r="BI320" s="2" t="n">
        <v>95.65000000000001</v>
      </c>
      <c r="BJ320" s="2" t="n">
        <v>94.69</v>
      </c>
      <c r="BK320" s="2" t="n">
        <v>95.65000000000001</v>
      </c>
      <c r="BL320" s="2" t="n">
        <v>95.65000000000001</v>
      </c>
      <c r="BM320" s="2" t="n">
        <v>94.69</v>
      </c>
      <c r="BN320" s="2" t="n">
        <v>95.65000000000001</v>
      </c>
      <c r="BO320" s="2" t="n">
        <v>95.65000000000001</v>
      </c>
      <c r="BP320" s="2" t="n">
        <v>94.69</v>
      </c>
      <c r="BQ320" s="2" t="n">
        <v>95.65000000000001</v>
      </c>
      <c r="BR320" s="2" t="n">
        <v>95.65000000000001</v>
      </c>
      <c r="BS320" s="2" t="n">
        <v>94.69</v>
      </c>
      <c r="BT320" s="2" t="n">
        <v>95.65000000000001</v>
      </c>
      <c r="BU320" s="2" t="n">
        <v>96.95999999999999</v>
      </c>
      <c r="BV320" s="2" t="n">
        <v>94.69</v>
      </c>
      <c r="BW320" s="2" t="n">
        <v>95.65000000000001</v>
      </c>
      <c r="BX320" s="2" t="n">
        <v>100</v>
      </c>
      <c r="BY320" s="2" t="n">
        <v>94.69</v>
      </c>
      <c r="BZ320" s="2" t="n">
        <v>95.65000000000001</v>
      </c>
      <c r="CA320" s="2" t="n">
        <v>100</v>
      </c>
      <c r="CB320" s="2" t="n">
        <v>94.69</v>
      </c>
      <c r="CC320" s="2" t="n">
        <v>95.65000000000001</v>
      </c>
      <c r="CD320" s="2" t="n">
        <v>100</v>
      </c>
      <c r="CE320" s="2" t="n">
        <v>94.69</v>
      </c>
      <c r="CF320" s="2" t="n">
        <v>95.65000000000001</v>
      </c>
      <c r="CG320" s="2" t="n">
        <v>100</v>
      </c>
      <c r="CH320" s="2" t="n">
        <v>94.69</v>
      </c>
      <c r="CI320" s="2" t="n">
        <v>95.65000000000001</v>
      </c>
      <c r="CJ320" s="2" t="n">
        <v>100</v>
      </c>
      <c r="CK320" s="2" t="n">
        <v>94.69</v>
      </c>
      <c r="CL320" s="2" t="n">
        <v>95.65000000000001</v>
      </c>
      <c r="CM320" s="2" t="n">
        <v>100</v>
      </c>
      <c r="CN320" s="2" t="n">
        <v>94.69</v>
      </c>
      <c r="CO320" s="2" t="n">
        <v>95.65000000000001</v>
      </c>
      <c r="CP320" s="2" t="n">
        <v>100</v>
      </c>
      <c r="CQ320" s="2" t="n">
        <v>94.69</v>
      </c>
      <c r="CR320" s="2" t="n">
        <v>95.65000000000001</v>
      </c>
      <c r="CS320" s="2" t="n">
        <v>100</v>
      </c>
      <c r="CT320" s="2" t="n">
        <v>94.69</v>
      </c>
      <c r="CU320" s="2" t="n">
        <v>95.65000000000001</v>
      </c>
      <c r="CV320" s="2" t="n">
        <v>100</v>
      </c>
      <c r="CW320" s="2" t="n">
        <v>94.69</v>
      </c>
      <c r="CX320" s="2" t="n">
        <v>95.65000000000001</v>
      </c>
      <c r="CY320" s="2" t="n">
        <v>100</v>
      </c>
      <c r="CZ320" s="2" t="n">
        <v>94.69</v>
      </c>
      <c r="DA320" s="2" t="n">
        <v>95.65000000000001</v>
      </c>
      <c r="DB320" s="2" t="n">
        <v>100</v>
      </c>
      <c r="DC320" s="2" t="n">
        <v>94.69</v>
      </c>
      <c r="DD320" s="2" t="n">
        <v>95.65000000000001</v>
      </c>
      <c r="DE320" s="2" t="n">
        <v>100</v>
      </c>
      <c r="DF320" s="2" t="n">
        <v>94.69</v>
      </c>
      <c r="DG320" s="2" t="n">
        <v>95.65000000000001</v>
      </c>
      <c r="DH320" s="2" t="n">
        <v>100</v>
      </c>
      <c r="DI320" s="2" t="n">
        <v>94.69</v>
      </c>
      <c r="DJ320" s="2" t="n">
        <v>95.65000000000001</v>
      </c>
      <c r="DK320" s="2" t="n">
        <v>100</v>
      </c>
      <c r="DL320" s="2" t="n">
        <v>94.69</v>
      </c>
      <c r="DM320" s="2" t="n">
        <v>95.65000000000001</v>
      </c>
      <c r="DN320" s="2" t="n">
        <v>100</v>
      </c>
      <c r="DO320" s="2" t="n">
        <v>94.69</v>
      </c>
      <c r="DP320" s="2" t="n">
        <v>95.65000000000001</v>
      </c>
      <c r="DQ320" s="2" t="n">
        <v>100</v>
      </c>
      <c r="DR320" s="2" t="n">
        <v>94.69</v>
      </c>
      <c r="DS320" s="2" t="n">
        <v>95.65000000000001</v>
      </c>
      <c r="DT320" s="2" t="n">
        <v>100</v>
      </c>
      <c r="DU320" s="2" t="n">
        <v>94.69</v>
      </c>
      <c r="DV320" s="2" t="n">
        <v>95.65000000000001</v>
      </c>
      <c r="DW320" s="2" t="n">
        <v>100</v>
      </c>
      <c r="DX320" s="2" t="n">
        <v>94.69</v>
      </c>
      <c r="DY320" s="2" t="n">
        <v>95.65000000000001</v>
      </c>
      <c r="DZ320" s="2" t="n">
        <v>100</v>
      </c>
      <c r="EA320" s="2" t="n">
        <v>94.69</v>
      </c>
      <c r="EB320" s="2" t="n">
        <v>95.65000000000001</v>
      </c>
      <c r="EC320" s="2" t="n">
        <v>100</v>
      </c>
      <c r="ED320" s="2" t="n">
        <v>94.69</v>
      </c>
      <c r="EE320" s="2" t="n">
        <v>95.65000000000001</v>
      </c>
      <c r="EF320" s="2" t="n">
        <v>100</v>
      </c>
      <c r="EG320" s="2" t="n">
        <v>94.69</v>
      </c>
      <c r="EH320" s="2" t="n">
        <v>95.65000000000001</v>
      </c>
      <c r="EI320" s="2" t="n">
        <v>100</v>
      </c>
      <c r="EJ320" s="2" t="n">
        <v>94.69</v>
      </c>
      <c r="EK320" s="2" t="n">
        <v>95.65000000000001</v>
      </c>
      <c r="EL320" s="2" t="n">
        <v>100</v>
      </c>
      <c r="EM320" s="2" t="n">
        <v>94.69</v>
      </c>
      <c r="EN320" s="2" t="n">
        <v>95.65000000000001</v>
      </c>
      <c r="EO320" s="2" t="n">
        <v>100</v>
      </c>
      <c r="EP320" s="2" t="n">
        <v>94.69</v>
      </c>
      <c r="EQ320" s="2" t="n">
        <v>95.65000000000001</v>
      </c>
      <c r="ER320" s="2" t="n">
        <v>100</v>
      </c>
      <c r="ES320" s="2" t="n">
        <v>94.69</v>
      </c>
    </row>
    <row r="321">
      <c r="A321" s="2" t="n">
        <v>3</v>
      </c>
      <c r="B321" s="2" t="inlineStr">
        <is>
          <t>16.01.03</t>
        </is>
      </c>
      <c r="C321" s="2" t="inlineStr">
        <is>
          <t>Formas para infra estrutura, compensado resinado 12mm, reaproveitamento 1,5x.</t>
        </is>
      </c>
      <c r="D321" s="2" t="inlineStr">
        <is>
          <t>13/04/2026</t>
        </is>
      </c>
      <c r="E321" s="2" t="inlineStr">
        <is>
          <t>09/04/2027</t>
        </is>
      </c>
      <c r="F321" s="2" t="n">
        <v>309181.7464264376</v>
      </c>
      <c r="G321" s="2" t="n">
        <v>0</v>
      </c>
      <c r="H321" s="2" t="n">
        <v>309181.7464264376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89.59999999999999</v>
      </c>
      <c r="AW321" s="2" t="n">
        <v>89.81999999999999</v>
      </c>
      <c r="AX321" s="2" t="n">
        <v>94.69</v>
      </c>
      <c r="AY321" s="2" t="n">
        <v>95.65000000000001</v>
      </c>
      <c r="AZ321" s="2" t="n">
        <v>95.65000000000001</v>
      </c>
      <c r="BA321" s="2" t="n">
        <v>94.69</v>
      </c>
      <c r="BB321" s="2" t="n">
        <v>95.65000000000001</v>
      </c>
      <c r="BC321" s="2" t="n">
        <v>95.65000000000001</v>
      </c>
      <c r="BD321" s="2" t="n">
        <v>94.69</v>
      </c>
      <c r="BE321" s="2" t="n">
        <v>95.65000000000001</v>
      </c>
      <c r="BF321" s="2" t="n">
        <v>95.65000000000001</v>
      </c>
      <c r="BG321" s="2" t="n">
        <v>94.69</v>
      </c>
      <c r="BH321" s="2" t="n">
        <v>95.65000000000001</v>
      </c>
      <c r="BI321" s="2" t="n">
        <v>95.65000000000001</v>
      </c>
      <c r="BJ321" s="2" t="n">
        <v>94.69</v>
      </c>
      <c r="BK321" s="2" t="n">
        <v>95.65000000000001</v>
      </c>
      <c r="BL321" s="2" t="n">
        <v>95.65000000000001</v>
      </c>
      <c r="BM321" s="2" t="n">
        <v>94.69</v>
      </c>
      <c r="BN321" s="2" t="n">
        <v>95.65000000000001</v>
      </c>
      <c r="BO321" s="2" t="n">
        <v>95.65000000000001</v>
      </c>
      <c r="BP321" s="2" t="n">
        <v>94.69</v>
      </c>
      <c r="BQ321" s="2" t="n">
        <v>95.65000000000001</v>
      </c>
      <c r="BR321" s="2" t="n">
        <v>95.65000000000001</v>
      </c>
      <c r="BS321" s="2" t="n">
        <v>94.69</v>
      </c>
      <c r="BT321" s="2" t="n">
        <v>95.65000000000001</v>
      </c>
      <c r="BU321" s="2" t="n">
        <v>96.95999999999999</v>
      </c>
      <c r="BV321" s="2" t="n">
        <v>94.69</v>
      </c>
      <c r="BW321" s="2" t="n">
        <v>95.65000000000001</v>
      </c>
      <c r="BX321" s="2" t="n">
        <v>100</v>
      </c>
      <c r="BY321" s="2" t="n">
        <v>94.69</v>
      </c>
      <c r="BZ321" s="2" t="n">
        <v>95.65000000000001</v>
      </c>
      <c r="CA321" s="2" t="n">
        <v>100</v>
      </c>
      <c r="CB321" s="2" t="n">
        <v>94.69</v>
      </c>
      <c r="CC321" s="2" t="n">
        <v>95.65000000000001</v>
      </c>
      <c r="CD321" s="2" t="n">
        <v>100</v>
      </c>
      <c r="CE321" s="2" t="n">
        <v>94.69</v>
      </c>
      <c r="CF321" s="2" t="n">
        <v>95.65000000000001</v>
      </c>
      <c r="CG321" s="2" t="n">
        <v>100</v>
      </c>
      <c r="CH321" s="2" t="n">
        <v>94.69</v>
      </c>
      <c r="CI321" s="2" t="n">
        <v>95.65000000000001</v>
      </c>
      <c r="CJ321" s="2" t="n">
        <v>100</v>
      </c>
      <c r="CK321" s="2" t="n">
        <v>94.69</v>
      </c>
      <c r="CL321" s="2" t="n">
        <v>95.65000000000001</v>
      </c>
      <c r="CM321" s="2" t="n">
        <v>100</v>
      </c>
      <c r="CN321" s="2" t="n">
        <v>94.69</v>
      </c>
      <c r="CO321" s="2" t="n">
        <v>95.65000000000001</v>
      </c>
      <c r="CP321" s="2" t="n">
        <v>100</v>
      </c>
      <c r="CQ321" s="2" t="n">
        <v>94.69</v>
      </c>
      <c r="CR321" s="2" t="n">
        <v>95.65000000000001</v>
      </c>
      <c r="CS321" s="2" t="n">
        <v>100</v>
      </c>
      <c r="CT321" s="2" t="n">
        <v>94.69</v>
      </c>
      <c r="CU321" s="2" t="n">
        <v>95.65000000000001</v>
      </c>
      <c r="CV321" s="2" t="n">
        <v>100</v>
      </c>
      <c r="CW321" s="2" t="n">
        <v>94.69</v>
      </c>
      <c r="CX321" s="2" t="n">
        <v>95.65000000000001</v>
      </c>
      <c r="CY321" s="2" t="n">
        <v>100</v>
      </c>
      <c r="CZ321" s="2" t="n">
        <v>94.69</v>
      </c>
      <c r="DA321" s="2" t="n">
        <v>95.65000000000001</v>
      </c>
      <c r="DB321" s="2" t="n">
        <v>100</v>
      </c>
      <c r="DC321" s="2" t="n">
        <v>94.69</v>
      </c>
      <c r="DD321" s="2" t="n">
        <v>95.65000000000001</v>
      </c>
      <c r="DE321" s="2" t="n">
        <v>100</v>
      </c>
      <c r="DF321" s="2" t="n">
        <v>94.69</v>
      </c>
      <c r="DG321" s="2" t="n">
        <v>95.65000000000001</v>
      </c>
      <c r="DH321" s="2" t="n">
        <v>100</v>
      </c>
      <c r="DI321" s="2" t="n">
        <v>94.69</v>
      </c>
      <c r="DJ321" s="2" t="n">
        <v>95.65000000000001</v>
      </c>
      <c r="DK321" s="2" t="n">
        <v>100</v>
      </c>
      <c r="DL321" s="2" t="n">
        <v>94.69</v>
      </c>
      <c r="DM321" s="2" t="n">
        <v>95.65000000000001</v>
      </c>
      <c r="DN321" s="2" t="n">
        <v>100</v>
      </c>
      <c r="DO321" s="2" t="n">
        <v>94.69</v>
      </c>
      <c r="DP321" s="2" t="n">
        <v>95.65000000000001</v>
      </c>
      <c r="DQ321" s="2" t="n">
        <v>100</v>
      </c>
      <c r="DR321" s="2" t="n">
        <v>94.69</v>
      </c>
      <c r="DS321" s="2" t="n">
        <v>95.65000000000001</v>
      </c>
      <c r="DT321" s="2" t="n">
        <v>100</v>
      </c>
      <c r="DU321" s="2" t="n">
        <v>94.69</v>
      </c>
      <c r="DV321" s="2" t="n">
        <v>95.65000000000001</v>
      </c>
      <c r="DW321" s="2" t="n">
        <v>100</v>
      </c>
      <c r="DX321" s="2" t="n">
        <v>94.69</v>
      </c>
      <c r="DY321" s="2" t="n">
        <v>95.65000000000001</v>
      </c>
      <c r="DZ321" s="2" t="n">
        <v>100</v>
      </c>
      <c r="EA321" s="2" t="n">
        <v>94.69</v>
      </c>
      <c r="EB321" s="2" t="n">
        <v>95.65000000000001</v>
      </c>
      <c r="EC321" s="2" t="n">
        <v>100</v>
      </c>
      <c r="ED321" s="2" t="n">
        <v>94.69</v>
      </c>
      <c r="EE321" s="2" t="n">
        <v>95.65000000000001</v>
      </c>
      <c r="EF321" s="2" t="n">
        <v>100</v>
      </c>
      <c r="EG321" s="2" t="n">
        <v>94.69</v>
      </c>
      <c r="EH321" s="2" t="n">
        <v>95.65000000000001</v>
      </c>
      <c r="EI321" s="2" t="n">
        <v>100</v>
      </c>
      <c r="EJ321" s="2" t="n">
        <v>94.69</v>
      </c>
      <c r="EK321" s="2" t="n">
        <v>95.65000000000001</v>
      </c>
      <c r="EL321" s="2" t="n">
        <v>100</v>
      </c>
      <c r="EM321" s="2" t="n">
        <v>94.69</v>
      </c>
      <c r="EN321" s="2" t="n">
        <v>95.65000000000001</v>
      </c>
      <c r="EO321" s="2" t="n">
        <v>100</v>
      </c>
      <c r="EP321" s="2" t="n">
        <v>94.69</v>
      </c>
      <c r="EQ321" s="2" t="n">
        <v>95.65000000000001</v>
      </c>
      <c r="ER321" s="2" t="n">
        <v>100</v>
      </c>
      <c r="ES321" s="2" t="n">
        <v>94.69</v>
      </c>
    </row>
    <row r="322">
      <c r="A322" s="2" t="n">
        <v>3</v>
      </c>
      <c r="B322" s="2" t="inlineStr">
        <is>
          <t>16.01.04</t>
        </is>
      </c>
      <c r="C322" s="2" t="inlineStr">
        <is>
          <t>Armadura Ca-50 adquirido cortado e dobrado, montagem e posicionamento no canteiro</t>
        </is>
      </c>
      <c r="D322" s="2" t="inlineStr">
        <is>
          <t>13/04/2026</t>
        </is>
      </c>
      <c r="E322" s="2" t="inlineStr">
        <is>
          <t>09/04/2027</t>
        </is>
      </c>
      <c r="F322" s="2" t="n">
        <v>1261409.055620938</v>
      </c>
      <c r="G322" s="2" t="n">
        <v>0</v>
      </c>
      <c r="H322" s="2" t="n">
        <v>1261409.055620938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89.59999999999999</v>
      </c>
      <c r="AW322" s="2" t="n">
        <v>89.81999999999999</v>
      </c>
      <c r="AX322" s="2" t="n">
        <v>94.69</v>
      </c>
      <c r="AY322" s="2" t="n">
        <v>95.65000000000001</v>
      </c>
      <c r="AZ322" s="2" t="n">
        <v>95.65000000000001</v>
      </c>
      <c r="BA322" s="2" t="n">
        <v>94.69</v>
      </c>
      <c r="BB322" s="2" t="n">
        <v>95.65000000000001</v>
      </c>
      <c r="BC322" s="2" t="n">
        <v>95.65000000000001</v>
      </c>
      <c r="BD322" s="2" t="n">
        <v>94.69</v>
      </c>
      <c r="BE322" s="2" t="n">
        <v>95.65000000000001</v>
      </c>
      <c r="BF322" s="2" t="n">
        <v>95.65000000000001</v>
      </c>
      <c r="BG322" s="2" t="n">
        <v>94.69</v>
      </c>
      <c r="BH322" s="2" t="n">
        <v>95.65000000000001</v>
      </c>
      <c r="BI322" s="2" t="n">
        <v>95.65000000000001</v>
      </c>
      <c r="BJ322" s="2" t="n">
        <v>94.69</v>
      </c>
      <c r="BK322" s="2" t="n">
        <v>95.65000000000001</v>
      </c>
      <c r="BL322" s="2" t="n">
        <v>95.65000000000001</v>
      </c>
      <c r="BM322" s="2" t="n">
        <v>94.69</v>
      </c>
      <c r="BN322" s="2" t="n">
        <v>95.65000000000001</v>
      </c>
      <c r="BO322" s="2" t="n">
        <v>95.65000000000001</v>
      </c>
      <c r="BP322" s="2" t="n">
        <v>94.69</v>
      </c>
      <c r="BQ322" s="2" t="n">
        <v>95.65000000000001</v>
      </c>
      <c r="BR322" s="2" t="n">
        <v>95.65000000000001</v>
      </c>
      <c r="BS322" s="2" t="n">
        <v>94.69</v>
      </c>
      <c r="BT322" s="2" t="n">
        <v>95.65000000000001</v>
      </c>
      <c r="BU322" s="2" t="n">
        <v>96.95999999999999</v>
      </c>
      <c r="BV322" s="2" t="n">
        <v>94.69</v>
      </c>
      <c r="BW322" s="2" t="n">
        <v>95.65000000000001</v>
      </c>
      <c r="BX322" s="2" t="n">
        <v>100</v>
      </c>
      <c r="BY322" s="2" t="n">
        <v>94.69</v>
      </c>
      <c r="BZ322" s="2" t="n">
        <v>95.65000000000001</v>
      </c>
      <c r="CA322" s="2" t="n">
        <v>100</v>
      </c>
      <c r="CB322" s="2" t="n">
        <v>94.69</v>
      </c>
      <c r="CC322" s="2" t="n">
        <v>95.65000000000001</v>
      </c>
      <c r="CD322" s="2" t="n">
        <v>100</v>
      </c>
      <c r="CE322" s="2" t="n">
        <v>94.69</v>
      </c>
      <c r="CF322" s="2" t="n">
        <v>95.65000000000001</v>
      </c>
      <c r="CG322" s="2" t="n">
        <v>100</v>
      </c>
      <c r="CH322" s="2" t="n">
        <v>94.69</v>
      </c>
      <c r="CI322" s="2" t="n">
        <v>95.65000000000001</v>
      </c>
      <c r="CJ322" s="2" t="n">
        <v>100</v>
      </c>
      <c r="CK322" s="2" t="n">
        <v>94.69</v>
      </c>
      <c r="CL322" s="2" t="n">
        <v>95.65000000000001</v>
      </c>
      <c r="CM322" s="2" t="n">
        <v>100</v>
      </c>
      <c r="CN322" s="2" t="n">
        <v>94.69</v>
      </c>
      <c r="CO322" s="2" t="n">
        <v>95.65000000000001</v>
      </c>
      <c r="CP322" s="2" t="n">
        <v>100</v>
      </c>
      <c r="CQ322" s="2" t="n">
        <v>94.69</v>
      </c>
      <c r="CR322" s="2" t="n">
        <v>95.65000000000001</v>
      </c>
      <c r="CS322" s="2" t="n">
        <v>100</v>
      </c>
      <c r="CT322" s="2" t="n">
        <v>94.69</v>
      </c>
      <c r="CU322" s="2" t="n">
        <v>95.65000000000001</v>
      </c>
      <c r="CV322" s="2" t="n">
        <v>100</v>
      </c>
      <c r="CW322" s="2" t="n">
        <v>94.69</v>
      </c>
      <c r="CX322" s="2" t="n">
        <v>95.65000000000001</v>
      </c>
      <c r="CY322" s="2" t="n">
        <v>100</v>
      </c>
      <c r="CZ322" s="2" t="n">
        <v>94.69</v>
      </c>
      <c r="DA322" s="2" t="n">
        <v>95.65000000000001</v>
      </c>
      <c r="DB322" s="2" t="n">
        <v>100</v>
      </c>
      <c r="DC322" s="2" t="n">
        <v>94.69</v>
      </c>
      <c r="DD322" s="2" t="n">
        <v>95.65000000000001</v>
      </c>
      <c r="DE322" s="2" t="n">
        <v>100</v>
      </c>
      <c r="DF322" s="2" t="n">
        <v>94.69</v>
      </c>
      <c r="DG322" s="2" t="n">
        <v>95.65000000000001</v>
      </c>
      <c r="DH322" s="2" t="n">
        <v>100</v>
      </c>
      <c r="DI322" s="2" t="n">
        <v>94.69</v>
      </c>
      <c r="DJ322" s="2" t="n">
        <v>95.65000000000001</v>
      </c>
      <c r="DK322" s="2" t="n">
        <v>100</v>
      </c>
      <c r="DL322" s="2" t="n">
        <v>94.69</v>
      </c>
      <c r="DM322" s="2" t="n">
        <v>95.65000000000001</v>
      </c>
      <c r="DN322" s="2" t="n">
        <v>100</v>
      </c>
      <c r="DO322" s="2" t="n">
        <v>94.69</v>
      </c>
      <c r="DP322" s="2" t="n">
        <v>95.65000000000001</v>
      </c>
      <c r="DQ322" s="2" t="n">
        <v>100</v>
      </c>
      <c r="DR322" s="2" t="n">
        <v>94.69</v>
      </c>
      <c r="DS322" s="2" t="n">
        <v>95.65000000000001</v>
      </c>
      <c r="DT322" s="2" t="n">
        <v>100</v>
      </c>
      <c r="DU322" s="2" t="n">
        <v>94.69</v>
      </c>
      <c r="DV322" s="2" t="n">
        <v>95.65000000000001</v>
      </c>
      <c r="DW322" s="2" t="n">
        <v>100</v>
      </c>
      <c r="DX322" s="2" t="n">
        <v>94.69</v>
      </c>
      <c r="DY322" s="2" t="n">
        <v>95.65000000000001</v>
      </c>
      <c r="DZ322" s="2" t="n">
        <v>100</v>
      </c>
      <c r="EA322" s="2" t="n">
        <v>94.69</v>
      </c>
      <c r="EB322" s="2" t="n">
        <v>95.65000000000001</v>
      </c>
      <c r="EC322" s="2" t="n">
        <v>100</v>
      </c>
      <c r="ED322" s="2" t="n">
        <v>94.69</v>
      </c>
      <c r="EE322" s="2" t="n">
        <v>95.65000000000001</v>
      </c>
      <c r="EF322" s="2" t="n">
        <v>100</v>
      </c>
      <c r="EG322" s="2" t="n">
        <v>94.69</v>
      </c>
      <c r="EH322" s="2" t="n">
        <v>95.65000000000001</v>
      </c>
      <c r="EI322" s="2" t="n">
        <v>100</v>
      </c>
      <c r="EJ322" s="2" t="n">
        <v>94.69</v>
      </c>
      <c r="EK322" s="2" t="n">
        <v>95.65000000000001</v>
      </c>
      <c r="EL322" s="2" t="n">
        <v>100</v>
      </c>
      <c r="EM322" s="2" t="n">
        <v>94.69</v>
      </c>
      <c r="EN322" s="2" t="n">
        <v>95.65000000000001</v>
      </c>
      <c r="EO322" s="2" t="n">
        <v>100</v>
      </c>
      <c r="EP322" s="2" t="n">
        <v>94.69</v>
      </c>
      <c r="EQ322" s="2" t="n">
        <v>95.65000000000001</v>
      </c>
      <c r="ER322" s="2" t="n">
        <v>100</v>
      </c>
      <c r="ES322" s="2" t="n">
        <v>94.69</v>
      </c>
    </row>
    <row r="323">
      <c r="A323" s="2" t="n">
        <v>3</v>
      </c>
      <c r="B323" s="2" t="inlineStr">
        <is>
          <t>16.01.05</t>
        </is>
      </c>
      <c r="C323" s="2" t="inlineStr">
        <is>
          <t>Armadura Ca-60 adquirido cortado e dobrado, montagem e posicionamento no canteiro</t>
        </is>
      </c>
      <c r="D323" s="2" t="inlineStr">
        <is>
          <t>13/04/2026</t>
        </is>
      </c>
      <c r="E323" s="2" t="inlineStr">
        <is>
          <t>09/04/2027</t>
        </is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89.59999999999999</v>
      </c>
      <c r="AW323" s="2" t="n">
        <v>89.81999999999999</v>
      </c>
      <c r="AX323" s="2" t="n">
        <v>94.69</v>
      </c>
      <c r="AY323" s="2" t="n">
        <v>95.65000000000001</v>
      </c>
      <c r="AZ323" s="2" t="n">
        <v>95.65000000000001</v>
      </c>
      <c r="BA323" s="2" t="n">
        <v>94.69</v>
      </c>
      <c r="BB323" s="2" t="n">
        <v>95.65000000000001</v>
      </c>
      <c r="BC323" s="2" t="n">
        <v>95.65000000000001</v>
      </c>
      <c r="BD323" s="2" t="n">
        <v>94.69</v>
      </c>
      <c r="BE323" s="2" t="n">
        <v>95.65000000000001</v>
      </c>
      <c r="BF323" s="2" t="n">
        <v>95.65000000000001</v>
      </c>
      <c r="BG323" s="2" t="n">
        <v>94.69</v>
      </c>
      <c r="BH323" s="2" t="n">
        <v>95.65000000000001</v>
      </c>
      <c r="BI323" s="2" t="n">
        <v>95.65000000000001</v>
      </c>
      <c r="BJ323" s="2" t="n">
        <v>94.69</v>
      </c>
      <c r="BK323" s="2" t="n">
        <v>95.65000000000001</v>
      </c>
      <c r="BL323" s="2" t="n">
        <v>95.65000000000001</v>
      </c>
      <c r="BM323" s="2" t="n">
        <v>94.69</v>
      </c>
      <c r="BN323" s="2" t="n">
        <v>95.65000000000001</v>
      </c>
      <c r="BO323" s="2" t="n">
        <v>95.65000000000001</v>
      </c>
      <c r="BP323" s="2" t="n">
        <v>94.69</v>
      </c>
      <c r="BQ323" s="2" t="n">
        <v>95.65000000000001</v>
      </c>
      <c r="BR323" s="2" t="n">
        <v>95.65000000000001</v>
      </c>
      <c r="BS323" s="2" t="n">
        <v>94.69</v>
      </c>
      <c r="BT323" s="2" t="n">
        <v>95.65000000000001</v>
      </c>
      <c r="BU323" s="2" t="n">
        <v>96.95999999999999</v>
      </c>
      <c r="BV323" s="2" t="n">
        <v>94.69</v>
      </c>
      <c r="BW323" s="2" t="n">
        <v>95.65000000000001</v>
      </c>
      <c r="BX323" s="2" t="n">
        <v>100</v>
      </c>
      <c r="BY323" s="2" t="n">
        <v>94.69</v>
      </c>
      <c r="BZ323" s="2" t="n">
        <v>95.65000000000001</v>
      </c>
      <c r="CA323" s="2" t="n">
        <v>100</v>
      </c>
      <c r="CB323" s="2" t="n">
        <v>94.69</v>
      </c>
      <c r="CC323" s="2" t="n">
        <v>95.65000000000001</v>
      </c>
      <c r="CD323" s="2" t="n">
        <v>100</v>
      </c>
      <c r="CE323" s="2" t="n">
        <v>94.69</v>
      </c>
      <c r="CF323" s="2" t="n">
        <v>95.65000000000001</v>
      </c>
      <c r="CG323" s="2" t="n">
        <v>100</v>
      </c>
      <c r="CH323" s="2" t="n">
        <v>94.69</v>
      </c>
      <c r="CI323" s="2" t="n">
        <v>95.65000000000001</v>
      </c>
      <c r="CJ323" s="2" t="n">
        <v>100</v>
      </c>
      <c r="CK323" s="2" t="n">
        <v>94.69</v>
      </c>
      <c r="CL323" s="2" t="n">
        <v>95.65000000000001</v>
      </c>
      <c r="CM323" s="2" t="n">
        <v>100</v>
      </c>
      <c r="CN323" s="2" t="n">
        <v>94.69</v>
      </c>
      <c r="CO323" s="2" t="n">
        <v>95.65000000000001</v>
      </c>
      <c r="CP323" s="2" t="n">
        <v>100</v>
      </c>
      <c r="CQ323" s="2" t="n">
        <v>94.69</v>
      </c>
      <c r="CR323" s="2" t="n">
        <v>95.65000000000001</v>
      </c>
      <c r="CS323" s="2" t="n">
        <v>100</v>
      </c>
      <c r="CT323" s="2" t="n">
        <v>94.69</v>
      </c>
      <c r="CU323" s="2" t="n">
        <v>95.65000000000001</v>
      </c>
      <c r="CV323" s="2" t="n">
        <v>100</v>
      </c>
      <c r="CW323" s="2" t="n">
        <v>94.69</v>
      </c>
      <c r="CX323" s="2" t="n">
        <v>95.65000000000001</v>
      </c>
      <c r="CY323" s="2" t="n">
        <v>100</v>
      </c>
      <c r="CZ323" s="2" t="n">
        <v>94.69</v>
      </c>
      <c r="DA323" s="2" t="n">
        <v>95.65000000000001</v>
      </c>
      <c r="DB323" s="2" t="n">
        <v>100</v>
      </c>
      <c r="DC323" s="2" t="n">
        <v>94.69</v>
      </c>
      <c r="DD323" s="2" t="n">
        <v>95.65000000000001</v>
      </c>
      <c r="DE323" s="2" t="n">
        <v>100</v>
      </c>
      <c r="DF323" s="2" t="n">
        <v>94.69</v>
      </c>
      <c r="DG323" s="2" t="n">
        <v>95.65000000000001</v>
      </c>
      <c r="DH323" s="2" t="n">
        <v>100</v>
      </c>
      <c r="DI323" s="2" t="n">
        <v>94.69</v>
      </c>
      <c r="DJ323" s="2" t="n">
        <v>95.65000000000001</v>
      </c>
      <c r="DK323" s="2" t="n">
        <v>100</v>
      </c>
      <c r="DL323" s="2" t="n">
        <v>94.69</v>
      </c>
      <c r="DM323" s="2" t="n">
        <v>95.65000000000001</v>
      </c>
      <c r="DN323" s="2" t="n">
        <v>100</v>
      </c>
      <c r="DO323" s="2" t="n">
        <v>94.69</v>
      </c>
      <c r="DP323" s="2" t="n">
        <v>95.65000000000001</v>
      </c>
      <c r="DQ323" s="2" t="n">
        <v>100</v>
      </c>
      <c r="DR323" s="2" t="n">
        <v>94.69</v>
      </c>
      <c r="DS323" s="2" t="n">
        <v>95.65000000000001</v>
      </c>
      <c r="DT323" s="2" t="n">
        <v>100</v>
      </c>
      <c r="DU323" s="2" t="n">
        <v>94.69</v>
      </c>
      <c r="DV323" s="2" t="n">
        <v>95.65000000000001</v>
      </c>
      <c r="DW323" s="2" t="n">
        <v>100</v>
      </c>
      <c r="DX323" s="2" t="n">
        <v>94.69</v>
      </c>
      <c r="DY323" s="2" t="n">
        <v>95.65000000000001</v>
      </c>
      <c r="DZ323" s="2" t="n">
        <v>100</v>
      </c>
      <c r="EA323" s="2" t="n">
        <v>94.69</v>
      </c>
      <c r="EB323" s="2" t="n">
        <v>95.65000000000001</v>
      </c>
      <c r="EC323" s="2" t="n">
        <v>100</v>
      </c>
      <c r="ED323" s="2" t="n">
        <v>94.69</v>
      </c>
      <c r="EE323" s="2" t="n">
        <v>95.65000000000001</v>
      </c>
      <c r="EF323" s="2" t="n">
        <v>100</v>
      </c>
      <c r="EG323" s="2" t="n">
        <v>94.69</v>
      </c>
      <c r="EH323" s="2" t="n">
        <v>95.65000000000001</v>
      </c>
      <c r="EI323" s="2" t="n">
        <v>100</v>
      </c>
      <c r="EJ323" s="2" t="n">
        <v>94.69</v>
      </c>
      <c r="EK323" s="2" t="n">
        <v>95.65000000000001</v>
      </c>
      <c r="EL323" s="2" t="n">
        <v>100</v>
      </c>
      <c r="EM323" s="2" t="n">
        <v>94.69</v>
      </c>
      <c r="EN323" s="2" t="n">
        <v>95.65000000000001</v>
      </c>
      <c r="EO323" s="2" t="n">
        <v>100</v>
      </c>
      <c r="EP323" s="2" t="n">
        <v>94.69</v>
      </c>
      <c r="EQ323" s="2" t="n">
        <v>95.65000000000001</v>
      </c>
      <c r="ER323" s="2" t="n">
        <v>100</v>
      </c>
      <c r="ES323" s="2" t="n">
        <v>94.69</v>
      </c>
    </row>
    <row r="324">
      <c r="A324" s="2" t="n">
        <v>3</v>
      </c>
      <c r="B324" s="2" t="inlineStr">
        <is>
          <t>16.01.06</t>
        </is>
      </c>
      <c r="C324" s="2" t="inlineStr">
        <is>
          <t>Lastro de concreto magro rodado em betoneira</t>
        </is>
      </c>
      <c r="D324" s="2" t="inlineStr">
        <is>
          <t>13/04/2026</t>
        </is>
      </c>
      <c r="E324" s="2" t="inlineStr">
        <is>
          <t>09/04/2027</t>
        </is>
      </c>
      <c r="F324" s="2" t="n">
        <v>17625.88062702769</v>
      </c>
      <c r="G324" s="2" t="n">
        <v>0</v>
      </c>
      <c r="H324" s="2" t="n">
        <v>17625.88062702769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89.59999999999999</v>
      </c>
      <c r="AW324" s="2" t="n">
        <v>89.81999999999999</v>
      </c>
      <c r="AX324" s="2" t="n">
        <v>94.69</v>
      </c>
      <c r="AY324" s="2" t="n">
        <v>95.65000000000001</v>
      </c>
      <c r="AZ324" s="2" t="n">
        <v>95.65000000000001</v>
      </c>
      <c r="BA324" s="2" t="n">
        <v>94.69</v>
      </c>
      <c r="BB324" s="2" t="n">
        <v>95.65000000000001</v>
      </c>
      <c r="BC324" s="2" t="n">
        <v>95.65000000000001</v>
      </c>
      <c r="BD324" s="2" t="n">
        <v>94.69</v>
      </c>
      <c r="BE324" s="2" t="n">
        <v>95.65000000000001</v>
      </c>
      <c r="BF324" s="2" t="n">
        <v>95.65000000000001</v>
      </c>
      <c r="BG324" s="2" t="n">
        <v>94.69</v>
      </c>
      <c r="BH324" s="2" t="n">
        <v>95.65000000000001</v>
      </c>
      <c r="BI324" s="2" t="n">
        <v>95.65000000000001</v>
      </c>
      <c r="BJ324" s="2" t="n">
        <v>94.69</v>
      </c>
      <c r="BK324" s="2" t="n">
        <v>95.65000000000001</v>
      </c>
      <c r="BL324" s="2" t="n">
        <v>95.65000000000001</v>
      </c>
      <c r="BM324" s="2" t="n">
        <v>94.69</v>
      </c>
      <c r="BN324" s="2" t="n">
        <v>95.65000000000001</v>
      </c>
      <c r="BO324" s="2" t="n">
        <v>95.65000000000001</v>
      </c>
      <c r="BP324" s="2" t="n">
        <v>94.69</v>
      </c>
      <c r="BQ324" s="2" t="n">
        <v>95.65000000000001</v>
      </c>
      <c r="BR324" s="2" t="n">
        <v>95.65000000000001</v>
      </c>
      <c r="BS324" s="2" t="n">
        <v>94.69</v>
      </c>
      <c r="BT324" s="2" t="n">
        <v>95.65000000000001</v>
      </c>
      <c r="BU324" s="2" t="n">
        <v>96.95999999999999</v>
      </c>
      <c r="BV324" s="2" t="n">
        <v>94.69</v>
      </c>
      <c r="BW324" s="2" t="n">
        <v>95.65000000000001</v>
      </c>
      <c r="BX324" s="2" t="n">
        <v>100</v>
      </c>
      <c r="BY324" s="2" t="n">
        <v>94.69</v>
      </c>
      <c r="BZ324" s="2" t="n">
        <v>95.65000000000001</v>
      </c>
      <c r="CA324" s="2" t="n">
        <v>100</v>
      </c>
      <c r="CB324" s="2" t="n">
        <v>94.69</v>
      </c>
      <c r="CC324" s="2" t="n">
        <v>95.65000000000001</v>
      </c>
      <c r="CD324" s="2" t="n">
        <v>100</v>
      </c>
      <c r="CE324" s="2" t="n">
        <v>94.69</v>
      </c>
      <c r="CF324" s="2" t="n">
        <v>95.65000000000001</v>
      </c>
      <c r="CG324" s="2" t="n">
        <v>100</v>
      </c>
      <c r="CH324" s="2" t="n">
        <v>94.69</v>
      </c>
      <c r="CI324" s="2" t="n">
        <v>95.65000000000001</v>
      </c>
      <c r="CJ324" s="2" t="n">
        <v>100</v>
      </c>
      <c r="CK324" s="2" t="n">
        <v>94.69</v>
      </c>
      <c r="CL324" s="2" t="n">
        <v>95.65000000000001</v>
      </c>
      <c r="CM324" s="2" t="n">
        <v>100</v>
      </c>
      <c r="CN324" s="2" t="n">
        <v>94.69</v>
      </c>
      <c r="CO324" s="2" t="n">
        <v>95.65000000000001</v>
      </c>
      <c r="CP324" s="2" t="n">
        <v>100</v>
      </c>
      <c r="CQ324" s="2" t="n">
        <v>94.69</v>
      </c>
      <c r="CR324" s="2" t="n">
        <v>95.65000000000001</v>
      </c>
      <c r="CS324" s="2" t="n">
        <v>100</v>
      </c>
      <c r="CT324" s="2" t="n">
        <v>94.69</v>
      </c>
      <c r="CU324" s="2" t="n">
        <v>95.65000000000001</v>
      </c>
      <c r="CV324" s="2" t="n">
        <v>100</v>
      </c>
      <c r="CW324" s="2" t="n">
        <v>94.69</v>
      </c>
      <c r="CX324" s="2" t="n">
        <v>95.65000000000001</v>
      </c>
      <c r="CY324" s="2" t="n">
        <v>100</v>
      </c>
      <c r="CZ324" s="2" t="n">
        <v>94.69</v>
      </c>
      <c r="DA324" s="2" t="n">
        <v>95.65000000000001</v>
      </c>
      <c r="DB324" s="2" t="n">
        <v>100</v>
      </c>
      <c r="DC324" s="2" t="n">
        <v>94.69</v>
      </c>
      <c r="DD324" s="2" t="n">
        <v>95.65000000000001</v>
      </c>
      <c r="DE324" s="2" t="n">
        <v>100</v>
      </c>
      <c r="DF324" s="2" t="n">
        <v>94.69</v>
      </c>
      <c r="DG324" s="2" t="n">
        <v>95.65000000000001</v>
      </c>
      <c r="DH324" s="2" t="n">
        <v>100</v>
      </c>
      <c r="DI324" s="2" t="n">
        <v>94.69</v>
      </c>
      <c r="DJ324" s="2" t="n">
        <v>95.65000000000001</v>
      </c>
      <c r="DK324" s="2" t="n">
        <v>100</v>
      </c>
      <c r="DL324" s="2" t="n">
        <v>94.69</v>
      </c>
      <c r="DM324" s="2" t="n">
        <v>95.65000000000001</v>
      </c>
      <c r="DN324" s="2" t="n">
        <v>100</v>
      </c>
      <c r="DO324" s="2" t="n">
        <v>94.69</v>
      </c>
      <c r="DP324" s="2" t="n">
        <v>95.65000000000001</v>
      </c>
      <c r="DQ324" s="2" t="n">
        <v>100</v>
      </c>
      <c r="DR324" s="2" t="n">
        <v>94.69</v>
      </c>
      <c r="DS324" s="2" t="n">
        <v>95.65000000000001</v>
      </c>
      <c r="DT324" s="2" t="n">
        <v>100</v>
      </c>
      <c r="DU324" s="2" t="n">
        <v>94.69</v>
      </c>
      <c r="DV324" s="2" t="n">
        <v>95.65000000000001</v>
      </c>
      <c r="DW324" s="2" t="n">
        <v>100</v>
      </c>
      <c r="DX324" s="2" t="n">
        <v>94.69</v>
      </c>
      <c r="DY324" s="2" t="n">
        <v>95.65000000000001</v>
      </c>
      <c r="DZ324" s="2" t="n">
        <v>100</v>
      </c>
      <c r="EA324" s="2" t="n">
        <v>94.69</v>
      </c>
      <c r="EB324" s="2" t="n">
        <v>95.65000000000001</v>
      </c>
      <c r="EC324" s="2" t="n">
        <v>100</v>
      </c>
      <c r="ED324" s="2" t="n">
        <v>94.69</v>
      </c>
      <c r="EE324" s="2" t="n">
        <v>95.65000000000001</v>
      </c>
      <c r="EF324" s="2" t="n">
        <v>100</v>
      </c>
      <c r="EG324" s="2" t="n">
        <v>94.69</v>
      </c>
      <c r="EH324" s="2" t="n">
        <v>95.65000000000001</v>
      </c>
      <c r="EI324" s="2" t="n">
        <v>100</v>
      </c>
      <c r="EJ324" s="2" t="n">
        <v>94.69</v>
      </c>
      <c r="EK324" s="2" t="n">
        <v>95.65000000000001</v>
      </c>
      <c r="EL324" s="2" t="n">
        <v>100</v>
      </c>
      <c r="EM324" s="2" t="n">
        <v>94.69</v>
      </c>
      <c r="EN324" s="2" t="n">
        <v>95.65000000000001</v>
      </c>
      <c r="EO324" s="2" t="n">
        <v>100</v>
      </c>
      <c r="EP324" s="2" t="n">
        <v>94.69</v>
      </c>
      <c r="EQ324" s="2" t="n">
        <v>95.65000000000001</v>
      </c>
      <c r="ER324" s="2" t="n">
        <v>100</v>
      </c>
      <c r="ES324" s="2" t="n">
        <v>94.69</v>
      </c>
    </row>
    <row r="325">
      <c r="A325" s="2" t="n">
        <v>3</v>
      </c>
      <c r="B325" s="2" t="inlineStr">
        <is>
          <t>16.01.07</t>
        </is>
      </c>
      <c r="C325" s="2" t="inlineStr">
        <is>
          <t>Concreto bombeado Fck=40Mpa para superestrutura</t>
        </is>
      </c>
      <c r="D325" s="2" t="inlineStr">
        <is>
          <t>13/04/2026</t>
        </is>
      </c>
      <c r="E325" s="2" t="inlineStr">
        <is>
          <t>09/04/2027</t>
        </is>
      </c>
      <c r="F325" s="2" t="n">
        <v>990678.1200000002</v>
      </c>
      <c r="G325" s="2" t="n">
        <v>0</v>
      </c>
      <c r="H325" s="2" t="n">
        <v>990678.1200000002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89.59999999999999</v>
      </c>
      <c r="AW325" s="2" t="n">
        <v>89.81999999999999</v>
      </c>
      <c r="AX325" s="2" t="n">
        <v>94.69</v>
      </c>
      <c r="AY325" s="2" t="n">
        <v>95.65000000000001</v>
      </c>
      <c r="AZ325" s="2" t="n">
        <v>95.65000000000001</v>
      </c>
      <c r="BA325" s="2" t="n">
        <v>94.69</v>
      </c>
      <c r="BB325" s="2" t="n">
        <v>95.65000000000001</v>
      </c>
      <c r="BC325" s="2" t="n">
        <v>95.65000000000001</v>
      </c>
      <c r="BD325" s="2" t="n">
        <v>94.69</v>
      </c>
      <c r="BE325" s="2" t="n">
        <v>95.65000000000001</v>
      </c>
      <c r="BF325" s="2" t="n">
        <v>95.65000000000001</v>
      </c>
      <c r="BG325" s="2" t="n">
        <v>94.69</v>
      </c>
      <c r="BH325" s="2" t="n">
        <v>95.65000000000001</v>
      </c>
      <c r="BI325" s="2" t="n">
        <v>95.65000000000001</v>
      </c>
      <c r="BJ325" s="2" t="n">
        <v>94.69</v>
      </c>
      <c r="BK325" s="2" t="n">
        <v>95.65000000000001</v>
      </c>
      <c r="BL325" s="2" t="n">
        <v>95.65000000000001</v>
      </c>
      <c r="BM325" s="2" t="n">
        <v>94.69</v>
      </c>
      <c r="BN325" s="2" t="n">
        <v>95.65000000000001</v>
      </c>
      <c r="BO325" s="2" t="n">
        <v>95.65000000000001</v>
      </c>
      <c r="BP325" s="2" t="n">
        <v>94.69</v>
      </c>
      <c r="BQ325" s="2" t="n">
        <v>95.65000000000001</v>
      </c>
      <c r="BR325" s="2" t="n">
        <v>95.65000000000001</v>
      </c>
      <c r="BS325" s="2" t="n">
        <v>94.69</v>
      </c>
      <c r="BT325" s="2" t="n">
        <v>95.65000000000001</v>
      </c>
      <c r="BU325" s="2" t="n">
        <v>96.95999999999999</v>
      </c>
      <c r="BV325" s="2" t="n">
        <v>94.69</v>
      </c>
      <c r="BW325" s="2" t="n">
        <v>95.65000000000001</v>
      </c>
      <c r="BX325" s="2" t="n">
        <v>100</v>
      </c>
      <c r="BY325" s="2" t="n">
        <v>94.69</v>
      </c>
      <c r="BZ325" s="2" t="n">
        <v>95.65000000000001</v>
      </c>
      <c r="CA325" s="2" t="n">
        <v>100</v>
      </c>
      <c r="CB325" s="2" t="n">
        <v>94.69</v>
      </c>
      <c r="CC325" s="2" t="n">
        <v>95.65000000000001</v>
      </c>
      <c r="CD325" s="2" t="n">
        <v>100</v>
      </c>
      <c r="CE325" s="2" t="n">
        <v>94.69</v>
      </c>
      <c r="CF325" s="2" t="n">
        <v>95.65000000000001</v>
      </c>
      <c r="CG325" s="2" t="n">
        <v>100</v>
      </c>
      <c r="CH325" s="2" t="n">
        <v>94.69</v>
      </c>
      <c r="CI325" s="2" t="n">
        <v>95.65000000000001</v>
      </c>
      <c r="CJ325" s="2" t="n">
        <v>100</v>
      </c>
      <c r="CK325" s="2" t="n">
        <v>94.69</v>
      </c>
      <c r="CL325" s="2" t="n">
        <v>95.65000000000001</v>
      </c>
      <c r="CM325" s="2" t="n">
        <v>100</v>
      </c>
      <c r="CN325" s="2" t="n">
        <v>94.69</v>
      </c>
      <c r="CO325" s="2" t="n">
        <v>95.65000000000001</v>
      </c>
      <c r="CP325" s="2" t="n">
        <v>100</v>
      </c>
      <c r="CQ325" s="2" t="n">
        <v>94.69</v>
      </c>
      <c r="CR325" s="2" t="n">
        <v>95.65000000000001</v>
      </c>
      <c r="CS325" s="2" t="n">
        <v>100</v>
      </c>
      <c r="CT325" s="2" t="n">
        <v>94.69</v>
      </c>
      <c r="CU325" s="2" t="n">
        <v>95.65000000000001</v>
      </c>
      <c r="CV325" s="2" t="n">
        <v>100</v>
      </c>
      <c r="CW325" s="2" t="n">
        <v>94.69</v>
      </c>
      <c r="CX325" s="2" t="n">
        <v>95.65000000000001</v>
      </c>
      <c r="CY325" s="2" t="n">
        <v>100</v>
      </c>
      <c r="CZ325" s="2" t="n">
        <v>94.69</v>
      </c>
      <c r="DA325" s="2" t="n">
        <v>95.65000000000001</v>
      </c>
      <c r="DB325" s="2" t="n">
        <v>100</v>
      </c>
      <c r="DC325" s="2" t="n">
        <v>94.69</v>
      </c>
      <c r="DD325" s="2" t="n">
        <v>95.65000000000001</v>
      </c>
      <c r="DE325" s="2" t="n">
        <v>100</v>
      </c>
      <c r="DF325" s="2" t="n">
        <v>94.69</v>
      </c>
      <c r="DG325" s="2" t="n">
        <v>95.65000000000001</v>
      </c>
      <c r="DH325" s="2" t="n">
        <v>100</v>
      </c>
      <c r="DI325" s="2" t="n">
        <v>94.69</v>
      </c>
      <c r="DJ325" s="2" t="n">
        <v>95.65000000000001</v>
      </c>
      <c r="DK325" s="2" t="n">
        <v>100</v>
      </c>
      <c r="DL325" s="2" t="n">
        <v>94.69</v>
      </c>
      <c r="DM325" s="2" t="n">
        <v>95.65000000000001</v>
      </c>
      <c r="DN325" s="2" t="n">
        <v>100</v>
      </c>
      <c r="DO325" s="2" t="n">
        <v>94.69</v>
      </c>
      <c r="DP325" s="2" t="n">
        <v>95.65000000000001</v>
      </c>
      <c r="DQ325" s="2" t="n">
        <v>100</v>
      </c>
      <c r="DR325" s="2" t="n">
        <v>94.69</v>
      </c>
      <c r="DS325" s="2" t="n">
        <v>95.65000000000001</v>
      </c>
      <c r="DT325" s="2" t="n">
        <v>100</v>
      </c>
      <c r="DU325" s="2" t="n">
        <v>94.69</v>
      </c>
      <c r="DV325" s="2" t="n">
        <v>95.65000000000001</v>
      </c>
      <c r="DW325" s="2" t="n">
        <v>100</v>
      </c>
      <c r="DX325" s="2" t="n">
        <v>94.69</v>
      </c>
      <c r="DY325" s="2" t="n">
        <v>95.65000000000001</v>
      </c>
      <c r="DZ325" s="2" t="n">
        <v>100</v>
      </c>
      <c r="EA325" s="2" t="n">
        <v>94.69</v>
      </c>
      <c r="EB325" s="2" t="n">
        <v>95.65000000000001</v>
      </c>
      <c r="EC325" s="2" t="n">
        <v>100</v>
      </c>
      <c r="ED325" s="2" t="n">
        <v>94.69</v>
      </c>
      <c r="EE325" s="2" t="n">
        <v>95.65000000000001</v>
      </c>
      <c r="EF325" s="2" t="n">
        <v>100</v>
      </c>
      <c r="EG325" s="2" t="n">
        <v>94.69</v>
      </c>
      <c r="EH325" s="2" t="n">
        <v>95.65000000000001</v>
      </c>
      <c r="EI325" s="2" t="n">
        <v>100</v>
      </c>
      <c r="EJ325" s="2" t="n">
        <v>94.69</v>
      </c>
      <c r="EK325" s="2" t="n">
        <v>95.65000000000001</v>
      </c>
      <c r="EL325" s="2" t="n">
        <v>100</v>
      </c>
      <c r="EM325" s="2" t="n">
        <v>94.69</v>
      </c>
      <c r="EN325" s="2" t="n">
        <v>95.65000000000001</v>
      </c>
      <c r="EO325" s="2" t="n">
        <v>100</v>
      </c>
      <c r="EP325" s="2" t="n">
        <v>94.69</v>
      </c>
      <c r="EQ325" s="2" t="n">
        <v>95.65000000000001</v>
      </c>
      <c r="ER325" s="2" t="n">
        <v>100</v>
      </c>
      <c r="ES325" s="2" t="n">
        <v>94.69</v>
      </c>
    </row>
    <row r="326">
      <c r="A326" s="2" t="n">
        <v>3</v>
      </c>
      <c r="B326" s="2" t="inlineStr">
        <is>
          <t>16.01.08</t>
        </is>
      </c>
      <c r="C326" s="2" t="inlineStr">
        <is>
          <t>Gelo para blocos (100kg/m³)</t>
        </is>
      </c>
      <c r="D326" s="2" t="inlineStr">
        <is>
          <t>13/04/2026</t>
        </is>
      </c>
      <c r="E326" s="2" t="inlineStr">
        <is>
          <t>09/04/2027</t>
        </is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89.59999999999999</v>
      </c>
      <c r="AW326" s="2" t="n">
        <v>89.81999999999999</v>
      </c>
      <c r="AX326" s="2" t="n">
        <v>94.69</v>
      </c>
      <c r="AY326" s="2" t="n">
        <v>95.65000000000001</v>
      </c>
      <c r="AZ326" s="2" t="n">
        <v>95.65000000000001</v>
      </c>
      <c r="BA326" s="2" t="n">
        <v>94.69</v>
      </c>
      <c r="BB326" s="2" t="n">
        <v>95.65000000000001</v>
      </c>
      <c r="BC326" s="2" t="n">
        <v>95.65000000000001</v>
      </c>
      <c r="BD326" s="2" t="n">
        <v>94.69</v>
      </c>
      <c r="BE326" s="2" t="n">
        <v>95.65000000000001</v>
      </c>
      <c r="BF326" s="2" t="n">
        <v>95.65000000000001</v>
      </c>
      <c r="BG326" s="2" t="n">
        <v>94.69</v>
      </c>
      <c r="BH326" s="2" t="n">
        <v>95.65000000000001</v>
      </c>
      <c r="BI326" s="2" t="n">
        <v>95.65000000000001</v>
      </c>
      <c r="BJ326" s="2" t="n">
        <v>94.69</v>
      </c>
      <c r="BK326" s="2" t="n">
        <v>95.65000000000001</v>
      </c>
      <c r="BL326" s="2" t="n">
        <v>95.65000000000001</v>
      </c>
      <c r="BM326" s="2" t="n">
        <v>94.69</v>
      </c>
      <c r="BN326" s="2" t="n">
        <v>95.65000000000001</v>
      </c>
      <c r="BO326" s="2" t="n">
        <v>95.65000000000001</v>
      </c>
      <c r="BP326" s="2" t="n">
        <v>94.69</v>
      </c>
      <c r="BQ326" s="2" t="n">
        <v>95.65000000000001</v>
      </c>
      <c r="BR326" s="2" t="n">
        <v>95.65000000000001</v>
      </c>
      <c r="BS326" s="2" t="n">
        <v>94.69</v>
      </c>
      <c r="BT326" s="2" t="n">
        <v>95.65000000000001</v>
      </c>
      <c r="BU326" s="2" t="n">
        <v>96.95999999999999</v>
      </c>
      <c r="BV326" s="2" t="n">
        <v>94.69</v>
      </c>
      <c r="BW326" s="2" t="n">
        <v>95.65000000000001</v>
      </c>
      <c r="BX326" s="2" t="n">
        <v>100</v>
      </c>
      <c r="BY326" s="2" t="n">
        <v>94.69</v>
      </c>
      <c r="BZ326" s="2" t="n">
        <v>95.65000000000001</v>
      </c>
      <c r="CA326" s="2" t="n">
        <v>100</v>
      </c>
      <c r="CB326" s="2" t="n">
        <v>94.69</v>
      </c>
      <c r="CC326" s="2" t="n">
        <v>95.65000000000001</v>
      </c>
      <c r="CD326" s="2" t="n">
        <v>100</v>
      </c>
      <c r="CE326" s="2" t="n">
        <v>94.69</v>
      </c>
      <c r="CF326" s="2" t="n">
        <v>95.65000000000001</v>
      </c>
      <c r="CG326" s="2" t="n">
        <v>100</v>
      </c>
      <c r="CH326" s="2" t="n">
        <v>94.69</v>
      </c>
      <c r="CI326" s="2" t="n">
        <v>95.65000000000001</v>
      </c>
      <c r="CJ326" s="2" t="n">
        <v>100</v>
      </c>
      <c r="CK326" s="2" t="n">
        <v>94.69</v>
      </c>
      <c r="CL326" s="2" t="n">
        <v>95.65000000000001</v>
      </c>
      <c r="CM326" s="2" t="n">
        <v>100</v>
      </c>
      <c r="CN326" s="2" t="n">
        <v>94.69</v>
      </c>
      <c r="CO326" s="2" t="n">
        <v>95.65000000000001</v>
      </c>
      <c r="CP326" s="2" t="n">
        <v>100</v>
      </c>
      <c r="CQ326" s="2" t="n">
        <v>94.69</v>
      </c>
      <c r="CR326" s="2" t="n">
        <v>95.65000000000001</v>
      </c>
      <c r="CS326" s="2" t="n">
        <v>100</v>
      </c>
      <c r="CT326" s="2" t="n">
        <v>94.69</v>
      </c>
      <c r="CU326" s="2" t="n">
        <v>95.65000000000001</v>
      </c>
      <c r="CV326" s="2" t="n">
        <v>100</v>
      </c>
      <c r="CW326" s="2" t="n">
        <v>94.69</v>
      </c>
      <c r="CX326" s="2" t="n">
        <v>95.65000000000001</v>
      </c>
      <c r="CY326" s="2" t="n">
        <v>100</v>
      </c>
      <c r="CZ326" s="2" t="n">
        <v>94.69</v>
      </c>
      <c r="DA326" s="2" t="n">
        <v>95.65000000000001</v>
      </c>
      <c r="DB326" s="2" t="n">
        <v>100</v>
      </c>
      <c r="DC326" s="2" t="n">
        <v>94.69</v>
      </c>
      <c r="DD326" s="2" t="n">
        <v>95.65000000000001</v>
      </c>
      <c r="DE326" s="2" t="n">
        <v>100</v>
      </c>
      <c r="DF326" s="2" t="n">
        <v>94.69</v>
      </c>
      <c r="DG326" s="2" t="n">
        <v>95.65000000000001</v>
      </c>
      <c r="DH326" s="2" t="n">
        <v>100</v>
      </c>
      <c r="DI326" s="2" t="n">
        <v>94.69</v>
      </c>
      <c r="DJ326" s="2" t="n">
        <v>95.65000000000001</v>
      </c>
      <c r="DK326" s="2" t="n">
        <v>100</v>
      </c>
      <c r="DL326" s="2" t="n">
        <v>94.69</v>
      </c>
      <c r="DM326" s="2" t="n">
        <v>95.65000000000001</v>
      </c>
      <c r="DN326" s="2" t="n">
        <v>100</v>
      </c>
      <c r="DO326" s="2" t="n">
        <v>94.69</v>
      </c>
      <c r="DP326" s="2" t="n">
        <v>95.65000000000001</v>
      </c>
      <c r="DQ326" s="2" t="n">
        <v>100</v>
      </c>
      <c r="DR326" s="2" t="n">
        <v>94.69</v>
      </c>
      <c r="DS326" s="2" t="n">
        <v>95.65000000000001</v>
      </c>
      <c r="DT326" s="2" t="n">
        <v>100</v>
      </c>
      <c r="DU326" s="2" t="n">
        <v>94.69</v>
      </c>
      <c r="DV326" s="2" t="n">
        <v>95.65000000000001</v>
      </c>
      <c r="DW326" s="2" t="n">
        <v>100</v>
      </c>
      <c r="DX326" s="2" t="n">
        <v>94.69</v>
      </c>
      <c r="DY326" s="2" t="n">
        <v>95.65000000000001</v>
      </c>
      <c r="DZ326" s="2" t="n">
        <v>100</v>
      </c>
      <c r="EA326" s="2" t="n">
        <v>94.69</v>
      </c>
      <c r="EB326" s="2" t="n">
        <v>95.65000000000001</v>
      </c>
      <c r="EC326" s="2" t="n">
        <v>100</v>
      </c>
      <c r="ED326" s="2" t="n">
        <v>94.69</v>
      </c>
      <c r="EE326" s="2" t="n">
        <v>95.65000000000001</v>
      </c>
      <c r="EF326" s="2" t="n">
        <v>100</v>
      </c>
      <c r="EG326" s="2" t="n">
        <v>94.69</v>
      </c>
      <c r="EH326" s="2" t="n">
        <v>95.65000000000001</v>
      </c>
      <c r="EI326" s="2" t="n">
        <v>100</v>
      </c>
      <c r="EJ326" s="2" t="n">
        <v>94.69</v>
      </c>
      <c r="EK326" s="2" t="n">
        <v>95.65000000000001</v>
      </c>
      <c r="EL326" s="2" t="n">
        <v>100</v>
      </c>
      <c r="EM326" s="2" t="n">
        <v>94.69</v>
      </c>
      <c r="EN326" s="2" t="n">
        <v>95.65000000000001</v>
      </c>
      <c r="EO326" s="2" t="n">
        <v>100</v>
      </c>
      <c r="EP326" s="2" t="n">
        <v>94.69</v>
      </c>
      <c r="EQ326" s="2" t="n">
        <v>95.65000000000001</v>
      </c>
      <c r="ER326" s="2" t="n">
        <v>100</v>
      </c>
      <c r="ES326" s="2" t="n">
        <v>94.69</v>
      </c>
    </row>
    <row r="327">
      <c r="A327" s="2" t="n">
        <v>3</v>
      </c>
      <c r="B327" s="2" t="inlineStr">
        <is>
          <t>16.01.09</t>
        </is>
      </c>
      <c r="C327" s="2" t="inlineStr">
        <is>
          <t>Aterro manual</t>
        </is>
      </c>
      <c r="D327" s="2" t="inlineStr">
        <is>
          <t>13/04/2026</t>
        </is>
      </c>
      <c r="E327" s="2" t="inlineStr">
        <is>
          <t>09/04/2027</t>
        </is>
      </c>
      <c r="F327" s="2" t="n">
        <v>57321.02314093693</v>
      </c>
      <c r="G327" s="2" t="n">
        <v>0</v>
      </c>
      <c r="H327" s="2" t="n">
        <v>57321.02314093693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89.59999999999999</v>
      </c>
      <c r="AW327" s="2" t="n">
        <v>89.81999999999999</v>
      </c>
      <c r="AX327" s="2" t="n">
        <v>94.69</v>
      </c>
      <c r="AY327" s="2" t="n">
        <v>95.65000000000001</v>
      </c>
      <c r="AZ327" s="2" t="n">
        <v>95.65000000000001</v>
      </c>
      <c r="BA327" s="2" t="n">
        <v>94.69</v>
      </c>
      <c r="BB327" s="2" t="n">
        <v>95.65000000000001</v>
      </c>
      <c r="BC327" s="2" t="n">
        <v>95.65000000000001</v>
      </c>
      <c r="BD327" s="2" t="n">
        <v>94.69</v>
      </c>
      <c r="BE327" s="2" t="n">
        <v>95.65000000000001</v>
      </c>
      <c r="BF327" s="2" t="n">
        <v>95.65000000000001</v>
      </c>
      <c r="BG327" s="2" t="n">
        <v>94.69</v>
      </c>
      <c r="BH327" s="2" t="n">
        <v>95.65000000000001</v>
      </c>
      <c r="BI327" s="2" t="n">
        <v>95.65000000000001</v>
      </c>
      <c r="BJ327" s="2" t="n">
        <v>94.69</v>
      </c>
      <c r="BK327" s="2" t="n">
        <v>95.65000000000001</v>
      </c>
      <c r="BL327" s="2" t="n">
        <v>95.65000000000001</v>
      </c>
      <c r="BM327" s="2" t="n">
        <v>94.69</v>
      </c>
      <c r="BN327" s="2" t="n">
        <v>95.65000000000001</v>
      </c>
      <c r="BO327" s="2" t="n">
        <v>95.65000000000001</v>
      </c>
      <c r="BP327" s="2" t="n">
        <v>94.69</v>
      </c>
      <c r="BQ327" s="2" t="n">
        <v>95.65000000000001</v>
      </c>
      <c r="BR327" s="2" t="n">
        <v>95.65000000000001</v>
      </c>
      <c r="BS327" s="2" t="n">
        <v>94.69</v>
      </c>
      <c r="BT327" s="2" t="n">
        <v>95.65000000000001</v>
      </c>
      <c r="BU327" s="2" t="n">
        <v>96.95999999999999</v>
      </c>
      <c r="BV327" s="2" t="n">
        <v>94.69</v>
      </c>
      <c r="BW327" s="2" t="n">
        <v>95.65000000000001</v>
      </c>
      <c r="BX327" s="2" t="n">
        <v>100</v>
      </c>
      <c r="BY327" s="2" t="n">
        <v>94.69</v>
      </c>
      <c r="BZ327" s="2" t="n">
        <v>95.65000000000001</v>
      </c>
      <c r="CA327" s="2" t="n">
        <v>100</v>
      </c>
      <c r="CB327" s="2" t="n">
        <v>94.69</v>
      </c>
      <c r="CC327" s="2" t="n">
        <v>95.65000000000001</v>
      </c>
      <c r="CD327" s="2" t="n">
        <v>100</v>
      </c>
      <c r="CE327" s="2" t="n">
        <v>94.69</v>
      </c>
      <c r="CF327" s="2" t="n">
        <v>95.65000000000001</v>
      </c>
      <c r="CG327" s="2" t="n">
        <v>100</v>
      </c>
      <c r="CH327" s="2" t="n">
        <v>94.69</v>
      </c>
      <c r="CI327" s="2" t="n">
        <v>95.65000000000001</v>
      </c>
      <c r="CJ327" s="2" t="n">
        <v>100</v>
      </c>
      <c r="CK327" s="2" t="n">
        <v>94.69</v>
      </c>
      <c r="CL327" s="2" t="n">
        <v>95.65000000000001</v>
      </c>
      <c r="CM327" s="2" t="n">
        <v>100</v>
      </c>
      <c r="CN327" s="2" t="n">
        <v>94.69</v>
      </c>
      <c r="CO327" s="2" t="n">
        <v>95.65000000000001</v>
      </c>
      <c r="CP327" s="2" t="n">
        <v>100</v>
      </c>
      <c r="CQ327" s="2" t="n">
        <v>94.69</v>
      </c>
      <c r="CR327" s="2" t="n">
        <v>95.65000000000001</v>
      </c>
      <c r="CS327" s="2" t="n">
        <v>100</v>
      </c>
      <c r="CT327" s="2" t="n">
        <v>94.69</v>
      </c>
      <c r="CU327" s="2" t="n">
        <v>95.65000000000001</v>
      </c>
      <c r="CV327" s="2" t="n">
        <v>100</v>
      </c>
      <c r="CW327" s="2" t="n">
        <v>94.69</v>
      </c>
      <c r="CX327" s="2" t="n">
        <v>95.65000000000001</v>
      </c>
      <c r="CY327" s="2" t="n">
        <v>100</v>
      </c>
      <c r="CZ327" s="2" t="n">
        <v>94.69</v>
      </c>
      <c r="DA327" s="2" t="n">
        <v>95.65000000000001</v>
      </c>
      <c r="DB327" s="2" t="n">
        <v>100</v>
      </c>
      <c r="DC327" s="2" t="n">
        <v>94.69</v>
      </c>
      <c r="DD327" s="2" t="n">
        <v>95.65000000000001</v>
      </c>
      <c r="DE327" s="2" t="n">
        <v>100</v>
      </c>
      <c r="DF327" s="2" t="n">
        <v>94.69</v>
      </c>
      <c r="DG327" s="2" t="n">
        <v>95.65000000000001</v>
      </c>
      <c r="DH327" s="2" t="n">
        <v>100</v>
      </c>
      <c r="DI327" s="2" t="n">
        <v>94.69</v>
      </c>
      <c r="DJ327" s="2" t="n">
        <v>95.65000000000001</v>
      </c>
      <c r="DK327" s="2" t="n">
        <v>100</v>
      </c>
      <c r="DL327" s="2" t="n">
        <v>94.69</v>
      </c>
      <c r="DM327" s="2" t="n">
        <v>95.65000000000001</v>
      </c>
      <c r="DN327" s="2" t="n">
        <v>100</v>
      </c>
      <c r="DO327" s="2" t="n">
        <v>94.69</v>
      </c>
      <c r="DP327" s="2" t="n">
        <v>95.65000000000001</v>
      </c>
      <c r="DQ327" s="2" t="n">
        <v>100</v>
      </c>
      <c r="DR327" s="2" t="n">
        <v>94.69</v>
      </c>
      <c r="DS327" s="2" t="n">
        <v>95.65000000000001</v>
      </c>
      <c r="DT327" s="2" t="n">
        <v>100</v>
      </c>
      <c r="DU327" s="2" t="n">
        <v>94.69</v>
      </c>
      <c r="DV327" s="2" t="n">
        <v>95.65000000000001</v>
      </c>
      <c r="DW327" s="2" t="n">
        <v>100</v>
      </c>
      <c r="DX327" s="2" t="n">
        <v>94.69</v>
      </c>
      <c r="DY327" s="2" t="n">
        <v>95.65000000000001</v>
      </c>
      <c r="DZ327" s="2" t="n">
        <v>100</v>
      </c>
      <c r="EA327" s="2" t="n">
        <v>94.69</v>
      </c>
      <c r="EB327" s="2" t="n">
        <v>95.65000000000001</v>
      </c>
      <c r="EC327" s="2" t="n">
        <v>100</v>
      </c>
      <c r="ED327" s="2" t="n">
        <v>94.69</v>
      </c>
      <c r="EE327" s="2" t="n">
        <v>95.65000000000001</v>
      </c>
      <c r="EF327" s="2" t="n">
        <v>100</v>
      </c>
      <c r="EG327" s="2" t="n">
        <v>94.69</v>
      </c>
      <c r="EH327" s="2" t="n">
        <v>95.65000000000001</v>
      </c>
      <c r="EI327" s="2" t="n">
        <v>100</v>
      </c>
      <c r="EJ327" s="2" t="n">
        <v>94.69</v>
      </c>
      <c r="EK327" s="2" t="n">
        <v>95.65000000000001</v>
      </c>
      <c r="EL327" s="2" t="n">
        <v>100</v>
      </c>
      <c r="EM327" s="2" t="n">
        <v>94.69</v>
      </c>
      <c r="EN327" s="2" t="n">
        <v>95.65000000000001</v>
      </c>
      <c r="EO327" s="2" t="n">
        <v>100</v>
      </c>
      <c r="EP327" s="2" t="n">
        <v>94.69</v>
      </c>
      <c r="EQ327" s="2" t="n">
        <v>95.65000000000001</v>
      </c>
      <c r="ER327" s="2" t="n">
        <v>100</v>
      </c>
      <c r="ES327" s="2" t="n">
        <v>94.69</v>
      </c>
    </row>
    <row r="328">
      <c r="A328" s="2" t="n">
        <v>3</v>
      </c>
      <c r="B328" s="2" t="inlineStr">
        <is>
          <t>16.01.10</t>
        </is>
      </c>
      <c r="C328" s="2" t="inlineStr">
        <is>
          <t>Retirada de terra com caminhão basculante</t>
        </is>
      </c>
      <c r="D328" s="2" t="inlineStr">
        <is>
          <t>13/04/2026</t>
        </is>
      </c>
      <c r="E328" s="2" t="inlineStr">
        <is>
          <t>09/04/2027</t>
        </is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89.59999999999999</v>
      </c>
      <c r="AW328" s="2" t="n">
        <v>89.81999999999999</v>
      </c>
      <c r="AX328" s="2" t="n">
        <v>94.69</v>
      </c>
      <c r="AY328" s="2" t="n">
        <v>95.65000000000001</v>
      </c>
      <c r="AZ328" s="2" t="n">
        <v>95.65000000000001</v>
      </c>
      <c r="BA328" s="2" t="n">
        <v>94.69</v>
      </c>
      <c r="BB328" s="2" t="n">
        <v>95.65000000000001</v>
      </c>
      <c r="BC328" s="2" t="n">
        <v>95.65000000000001</v>
      </c>
      <c r="BD328" s="2" t="n">
        <v>94.69</v>
      </c>
      <c r="BE328" s="2" t="n">
        <v>95.65000000000001</v>
      </c>
      <c r="BF328" s="2" t="n">
        <v>95.65000000000001</v>
      </c>
      <c r="BG328" s="2" t="n">
        <v>94.69</v>
      </c>
      <c r="BH328" s="2" t="n">
        <v>95.65000000000001</v>
      </c>
      <c r="BI328" s="2" t="n">
        <v>95.65000000000001</v>
      </c>
      <c r="BJ328" s="2" t="n">
        <v>94.69</v>
      </c>
      <c r="BK328" s="2" t="n">
        <v>95.65000000000001</v>
      </c>
      <c r="BL328" s="2" t="n">
        <v>95.65000000000001</v>
      </c>
      <c r="BM328" s="2" t="n">
        <v>94.69</v>
      </c>
      <c r="BN328" s="2" t="n">
        <v>95.65000000000001</v>
      </c>
      <c r="BO328" s="2" t="n">
        <v>95.65000000000001</v>
      </c>
      <c r="BP328" s="2" t="n">
        <v>94.69</v>
      </c>
      <c r="BQ328" s="2" t="n">
        <v>95.65000000000001</v>
      </c>
      <c r="BR328" s="2" t="n">
        <v>95.65000000000001</v>
      </c>
      <c r="BS328" s="2" t="n">
        <v>94.69</v>
      </c>
      <c r="BT328" s="2" t="n">
        <v>95.65000000000001</v>
      </c>
      <c r="BU328" s="2" t="n">
        <v>96.95999999999999</v>
      </c>
      <c r="BV328" s="2" t="n">
        <v>94.69</v>
      </c>
      <c r="BW328" s="2" t="n">
        <v>95.65000000000001</v>
      </c>
      <c r="BX328" s="2" t="n">
        <v>100</v>
      </c>
      <c r="BY328" s="2" t="n">
        <v>94.69</v>
      </c>
      <c r="BZ328" s="2" t="n">
        <v>95.65000000000001</v>
      </c>
      <c r="CA328" s="2" t="n">
        <v>100</v>
      </c>
      <c r="CB328" s="2" t="n">
        <v>94.69</v>
      </c>
      <c r="CC328" s="2" t="n">
        <v>95.65000000000001</v>
      </c>
      <c r="CD328" s="2" t="n">
        <v>100</v>
      </c>
      <c r="CE328" s="2" t="n">
        <v>94.69</v>
      </c>
      <c r="CF328" s="2" t="n">
        <v>95.65000000000001</v>
      </c>
      <c r="CG328" s="2" t="n">
        <v>100</v>
      </c>
      <c r="CH328" s="2" t="n">
        <v>94.69</v>
      </c>
      <c r="CI328" s="2" t="n">
        <v>95.65000000000001</v>
      </c>
      <c r="CJ328" s="2" t="n">
        <v>100</v>
      </c>
      <c r="CK328" s="2" t="n">
        <v>94.69</v>
      </c>
      <c r="CL328" s="2" t="n">
        <v>95.65000000000001</v>
      </c>
      <c r="CM328" s="2" t="n">
        <v>100</v>
      </c>
      <c r="CN328" s="2" t="n">
        <v>94.69</v>
      </c>
      <c r="CO328" s="2" t="n">
        <v>95.65000000000001</v>
      </c>
      <c r="CP328" s="2" t="n">
        <v>100</v>
      </c>
      <c r="CQ328" s="2" t="n">
        <v>94.69</v>
      </c>
      <c r="CR328" s="2" t="n">
        <v>95.65000000000001</v>
      </c>
      <c r="CS328" s="2" t="n">
        <v>100</v>
      </c>
      <c r="CT328" s="2" t="n">
        <v>94.69</v>
      </c>
      <c r="CU328" s="2" t="n">
        <v>95.65000000000001</v>
      </c>
      <c r="CV328" s="2" t="n">
        <v>100</v>
      </c>
      <c r="CW328" s="2" t="n">
        <v>94.69</v>
      </c>
      <c r="CX328" s="2" t="n">
        <v>95.65000000000001</v>
      </c>
      <c r="CY328" s="2" t="n">
        <v>100</v>
      </c>
      <c r="CZ328" s="2" t="n">
        <v>94.69</v>
      </c>
      <c r="DA328" s="2" t="n">
        <v>95.65000000000001</v>
      </c>
      <c r="DB328" s="2" t="n">
        <v>100</v>
      </c>
      <c r="DC328" s="2" t="n">
        <v>94.69</v>
      </c>
      <c r="DD328" s="2" t="n">
        <v>95.65000000000001</v>
      </c>
      <c r="DE328" s="2" t="n">
        <v>100</v>
      </c>
      <c r="DF328" s="2" t="n">
        <v>94.69</v>
      </c>
      <c r="DG328" s="2" t="n">
        <v>95.65000000000001</v>
      </c>
      <c r="DH328" s="2" t="n">
        <v>100</v>
      </c>
      <c r="DI328" s="2" t="n">
        <v>94.69</v>
      </c>
      <c r="DJ328" s="2" t="n">
        <v>95.65000000000001</v>
      </c>
      <c r="DK328" s="2" t="n">
        <v>100</v>
      </c>
      <c r="DL328" s="2" t="n">
        <v>94.69</v>
      </c>
      <c r="DM328" s="2" t="n">
        <v>95.65000000000001</v>
      </c>
      <c r="DN328" s="2" t="n">
        <v>100</v>
      </c>
      <c r="DO328" s="2" t="n">
        <v>94.69</v>
      </c>
      <c r="DP328" s="2" t="n">
        <v>95.65000000000001</v>
      </c>
      <c r="DQ328" s="2" t="n">
        <v>100</v>
      </c>
      <c r="DR328" s="2" t="n">
        <v>94.69</v>
      </c>
      <c r="DS328" s="2" t="n">
        <v>95.65000000000001</v>
      </c>
      <c r="DT328" s="2" t="n">
        <v>100</v>
      </c>
      <c r="DU328" s="2" t="n">
        <v>94.69</v>
      </c>
      <c r="DV328" s="2" t="n">
        <v>95.65000000000001</v>
      </c>
      <c r="DW328" s="2" t="n">
        <v>100</v>
      </c>
      <c r="DX328" s="2" t="n">
        <v>94.69</v>
      </c>
      <c r="DY328" s="2" t="n">
        <v>95.65000000000001</v>
      </c>
      <c r="DZ328" s="2" t="n">
        <v>100</v>
      </c>
      <c r="EA328" s="2" t="n">
        <v>94.69</v>
      </c>
      <c r="EB328" s="2" t="n">
        <v>95.65000000000001</v>
      </c>
      <c r="EC328" s="2" t="n">
        <v>100</v>
      </c>
      <c r="ED328" s="2" t="n">
        <v>94.69</v>
      </c>
      <c r="EE328" s="2" t="n">
        <v>95.65000000000001</v>
      </c>
      <c r="EF328" s="2" t="n">
        <v>100</v>
      </c>
      <c r="EG328" s="2" t="n">
        <v>94.69</v>
      </c>
      <c r="EH328" s="2" t="n">
        <v>95.65000000000001</v>
      </c>
      <c r="EI328" s="2" t="n">
        <v>100</v>
      </c>
      <c r="EJ328" s="2" t="n">
        <v>94.69</v>
      </c>
      <c r="EK328" s="2" t="n">
        <v>95.65000000000001</v>
      </c>
      <c r="EL328" s="2" t="n">
        <v>100</v>
      </c>
      <c r="EM328" s="2" t="n">
        <v>94.69</v>
      </c>
      <c r="EN328" s="2" t="n">
        <v>95.65000000000001</v>
      </c>
      <c r="EO328" s="2" t="n">
        <v>100</v>
      </c>
      <c r="EP328" s="2" t="n">
        <v>94.69</v>
      </c>
      <c r="EQ328" s="2" t="n">
        <v>95.65000000000001</v>
      </c>
      <c r="ER328" s="2" t="n">
        <v>100</v>
      </c>
      <c r="ES328" s="2" t="n">
        <v>94.69</v>
      </c>
    </row>
    <row r="329">
      <c r="A329" s="2" t="n">
        <v>3</v>
      </c>
      <c r="B329" s="2" t="inlineStr">
        <is>
          <t>16.01.11</t>
        </is>
      </c>
      <c r="C329" s="2" t="inlineStr">
        <is>
          <t>Impermeabilização de cintas e blocos com pintura asfáltica tipo neutrol ou similar</t>
        </is>
      </c>
      <c r="D329" s="2" t="inlineStr">
        <is>
          <t>13/04/2026</t>
        </is>
      </c>
      <c r="E329" s="2" t="inlineStr">
        <is>
          <t>09/04/2027</t>
        </is>
      </c>
      <c r="F329" s="2" t="n">
        <v>50620.72942180271</v>
      </c>
      <c r="G329" s="2" t="n">
        <v>0</v>
      </c>
      <c r="H329" s="2" t="n">
        <v>50620.72942180271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89.59999999999999</v>
      </c>
      <c r="AW329" s="2" t="n">
        <v>89.81999999999999</v>
      </c>
      <c r="AX329" s="2" t="n">
        <v>94.69</v>
      </c>
      <c r="AY329" s="2" t="n">
        <v>95.65000000000001</v>
      </c>
      <c r="AZ329" s="2" t="n">
        <v>95.65000000000001</v>
      </c>
      <c r="BA329" s="2" t="n">
        <v>94.69</v>
      </c>
      <c r="BB329" s="2" t="n">
        <v>95.65000000000001</v>
      </c>
      <c r="BC329" s="2" t="n">
        <v>95.65000000000001</v>
      </c>
      <c r="BD329" s="2" t="n">
        <v>94.69</v>
      </c>
      <c r="BE329" s="2" t="n">
        <v>95.65000000000001</v>
      </c>
      <c r="BF329" s="2" t="n">
        <v>95.65000000000001</v>
      </c>
      <c r="BG329" s="2" t="n">
        <v>94.69</v>
      </c>
      <c r="BH329" s="2" t="n">
        <v>95.65000000000001</v>
      </c>
      <c r="BI329" s="2" t="n">
        <v>95.65000000000001</v>
      </c>
      <c r="BJ329" s="2" t="n">
        <v>94.69</v>
      </c>
      <c r="BK329" s="2" t="n">
        <v>95.65000000000001</v>
      </c>
      <c r="BL329" s="2" t="n">
        <v>95.65000000000001</v>
      </c>
      <c r="BM329" s="2" t="n">
        <v>94.69</v>
      </c>
      <c r="BN329" s="2" t="n">
        <v>95.65000000000001</v>
      </c>
      <c r="BO329" s="2" t="n">
        <v>95.65000000000001</v>
      </c>
      <c r="BP329" s="2" t="n">
        <v>94.69</v>
      </c>
      <c r="BQ329" s="2" t="n">
        <v>95.65000000000001</v>
      </c>
      <c r="BR329" s="2" t="n">
        <v>95.65000000000001</v>
      </c>
      <c r="BS329" s="2" t="n">
        <v>94.69</v>
      </c>
      <c r="BT329" s="2" t="n">
        <v>95.65000000000001</v>
      </c>
      <c r="BU329" s="2" t="n">
        <v>96.95999999999999</v>
      </c>
      <c r="BV329" s="2" t="n">
        <v>94.69</v>
      </c>
      <c r="BW329" s="2" t="n">
        <v>95.65000000000001</v>
      </c>
      <c r="BX329" s="2" t="n">
        <v>100</v>
      </c>
      <c r="BY329" s="2" t="n">
        <v>94.69</v>
      </c>
      <c r="BZ329" s="2" t="n">
        <v>95.65000000000001</v>
      </c>
      <c r="CA329" s="2" t="n">
        <v>100</v>
      </c>
      <c r="CB329" s="2" t="n">
        <v>94.69</v>
      </c>
      <c r="CC329" s="2" t="n">
        <v>95.65000000000001</v>
      </c>
      <c r="CD329" s="2" t="n">
        <v>100</v>
      </c>
      <c r="CE329" s="2" t="n">
        <v>94.69</v>
      </c>
      <c r="CF329" s="2" t="n">
        <v>95.65000000000001</v>
      </c>
      <c r="CG329" s="2" t="n">
        <v>100</v>
      </c>
      <c r="CH329" s="2" t="n">
        <v>94.69</v>
      </c>
      <c r="CI329" s="2" t="n">
        <v>95.65000000000001</v>
      </c>
      <c r="CJ329" s="2" t="n">
        <v>100</v>
      </c>
      <c r="CK329" s="2" t="n">
        <v>94.69</v>
      </c>
      <c r="CL329" s="2" t="n">
        <v>95.65000000000001</v>
      </c>
      <c r="CM329" s="2" t="n">
        <v>100</v>
      </c>
      <c r="CN329" s="2" t="n">
        <v>94.69</v>
      </c>
      <c r="CO329" s="2" t="n">
        <v>95.65000000000001</v>
      </c>
      <c r="CP329" s="2" t="n">
        <v>100</v>
      </c>
      <c r="CQ329" s="2" t="n">
        <v>94.69</v>
      </c>
      <c r="CR329" s="2" t="n">
        <v>95.65000000000001</v>
      </c>
      <c r="CS329" s="2" t="n">
        <v>100</v>
      </c>
      <c r="CT329" s="2" t="n">
        <v>94.69</v>
      </c>
      <c r="CU329" s="2" t="n">
        <v>95.65000000000001</v>
      </c>
      <c r="CV329" s="2" t="n">
        <v>100</v>
      </c>
      <c r="CW329" s="2" t="n">
        <v>94.69</v>
      </c>
      <c r="CX329" s="2" t="n">
        <v>95.65000000000001</v>
      </c>
      <c r="CY329" s="2" t="n">
        <v>100</v>
      </c>
      <c r="CZ329" s="2" t="n">
        <v>94.69</v>
      </c>
      <c r="DA329" s="2" t="n">
        <v>95.65000000000001</v>
      </c>
      <c r="DB329" s="2" t="n">
        <v>100</v>
      </c>
      <c r="DC329" s="2" t="n">
        <v>94.69</v>
      </c>
      <c r="DD329" s="2" t="n">
        <v>95.65000000000001</v>
      </c>
      <c r="DE329" s="2" t="n">
        <v>100</v>
      </c>
      <c r="DF329" s="2" t="n">
        <v>94.69</v>
      </c>
      <c r="DG329" s="2" t="n">
        <v>95.65000000000001</v>
      </c>
      <c r="DH329" s="2" t="n">
        <v>100</v>
      </c>
      <c r="DI329" s="2" t="n">
        <v>94.69</v>
      </c>
      <c r="DJ329" s="2" t="n">
        <v>95.65000000000001</v>
      </c>
      <c r="DK329" s="2" t="n">
        <v>100</v>
      </c>
      <c r="DL329" s="2" t="n">
        <v>94.69</v>
      </c>
      <c r="DM329" s="2" t="n">
        <v>95.65000000000001</v>
      </c>
      <c r="DN329" s="2" t="n">
        <v>100</v>
      </c>
      <c r="DO329" s="2" t="n">
        <v>94.69</v>
      </c>
      <c r="DP329" s="2" t="n">
        <v>95.65000000000001</v>
      </c>
      <c r="DQ329" s="2" t="n">
        <v>100</v>
      </c>
      <c r="DR329" s="2" t="n">
        <v>94.69</v>
      </c>
      <c r="DS329" s="2" t="n">
        <v>95.65000000000001</v>
      </c>
      <c r="DT329" s="2" t="n">
        <v>100</v>
      </c>
      <c r="DU329" s="2" t="n">
        <v>94.69</v>
      </c>
      <c r="DV329" s="2" t="n">
        <v>95.65000000000001</v>
      </c>
      <c r="DW329" s="2" t="n">
        <v>100</v>
      </c>
      <c r="DX329" s="2" t="n">
        <v>94.69</v>
      </c>
      <c r="DY329" s="2" t="n">
        <v>95.65000000000001</v>
      </c>
      <c r="DZ329" s="2" t="n">
        <v>100</v>
      </c>
      <c r="EA329" s="2" t="n">
        <v>94.69</v>
      </c>
      <c r="EB329" s="2" t="n">
        <v>95.65000000000001</v>
      </c>
      <c r="EC329" s="2" t="n">
        <v>100</v>
      </c>
      <c r="ED329" s="2" t="n">
        <v>94.69</v>
      </c>
      <c r="EE329" s="2" t="n">
        <v>95.65000000000001</v>
      </c>
      <c r="EF329" s="2" t="n">
        <v>100</v>
      </c>
      <c r="EG329" s="2" t="n">
        <v>94.69</v>
      </c>
      <c r="EH329" s="2" t="n">
        <v>95.65000000000001</v>
      </c>
      <c r="EI329" s="2" t="n">
        <v>100</v>
      </c>
      <c r="EJ329" s="2" t="n">
        <v>94.69</v>
      </c>
      <c r="EK329" s="2" t="n">
        <v>95.65000000000001</v>
      </c>
      <c r="EL329" s="2" t="n">
        <v>100</v>
      </c>
      <c r="EM329" s="2" t="n">
        <v>94.69</v>
      </c>
      <c r="EN329" s="2" t="n">
        <v>95.65000000000001</v>
      </c>
      <c r="EO329" s="2" t="n">
        <v>100</v>
      </c>
      <c r="EP329" s="2" t="n">
        <v>94.69</v>
      </c>
      <c r="EQ329" s="2" t="n">
        <v>95.65000000000001</v>
      </c>
      <c r="ER329" s="2" t="n">
        <v>100</v>
      </c>
      <c r="ES329" s="2" t="n">
        <v>94.69</v>
      </c>
    </row>
    <row r="330">
      <c r="A330" s="2" t="n">
        <v>2</v>
      </c>
      <c r="B330" s="2" t="inlineStr">
        <is>
          <t>16.02</t>
        </is>
      </c>
      <c r="C330" s="2" t="inlineStr">
        <is>
          <t>Lajes de contrapiso</t>
        </is>
      </c>
      <c r="D330" s="2" t="inlineStr">
        <is>
          <t>08/02/2027</t>
        </is>
      </c>
      <c r="E330" s="2" t="inlineStr">
        <is>
          <t>11/03/2027</t>
        </is>
      </c>
      <c r="F330" s="2" t="n">
        <v>522708.5800353111</v>
      </c>
      <c r="G330" s="2" t="n">
        <v>0</v>
      </c>
      <c r="H330" s="2" t="n">
        <v>522708.5800353111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68.18000000000001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>
      <c r="A331" s="2" t="n">
        <v>3</v>
      </c>
      <c r="B331" s="2" t="inlineStr">
        <is>
          <t>16.02.01</t>
        </is>
      </c>
      <c r="C331" s="2" t="inlineStr">
        <is>
          <t>Apiloamento</t>
        </is>
      </c>
      <c r="D331" s="2" t="inlineStr">
        <is>
          <t>08/02/2027</t>
        </is>
      </c>
      <c r="E331" s="2" t="inlineStr">
        <is>
          <t>11/03/2027</t>
        </is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68.18000000000001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>
      <c r="A332" s="2" t="n">
        <v>3</v>
      </c>
      <c r="B332" s="2" t="inlineStr">
        <is>
          <t>16.02.02</t>
        </is>
      </c>
      <c r="C332" s="2" t="inlineStr">
        <is>
          <t>Armadura com tela soldada</t>
        </is>
      </c>
      <c r="D332" s="2" t="inlineStr">
        <is>
          <t>08/02/2027</t>
        </is>
      </c>
      <c r="E332" s="2" t="inlineStr">
        <is>
          <t>11/03/2027</t>
        </is>
      </c>
      <c r="F332" s="2" t="n">
        <v>187023.0132064065</v>
      </c>
      <c r="G332" s="2" t="n">
        <v>0</v>
      </c>
      <c r="H332" s="2" t="n">
        <v>187023.0132064065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68.18000000000001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>
      <c r="A333" s="2" t="n">
        <v>3</v>
      </c>
      <c r="B333" s="2" t="inlineStr">
        <is>
          <t>16.02.03</t>
        </is>
      </c>
      <c r="C333" s="2" t="inlineStr">
        <is>
          <t>Lastro de brita</t>
        </is>
      </c>
      <c r="D333" s="2" t="inlineStr">
        <is>
          <t>08/02/2027</t>
        </is>
      </c>
      <c r="E333" s="2" t="inlineStr">
        <is>
          <t>11/03/2027</t>
        </is>
      </c>
      <c r="F333" s="2" t="n">
        <v>80928.53297949613</v>
      </c>
      <c r="G333" s="2" t="n">
        <v>0</v>
      </c>
      <c r="H333" s="2" t="n">
        <v>80928.53297949613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68.18000000000001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>
      <c r="A334" s="2" t="n">
        <v>3</v>
      </c>
      <c r="B334" s="2" t="inlineStr">
        <is>
          <t>16.02.04</t>
        </is>
      </c>
      <c r="C334" s="2" t="inlineStr">
        <is>
          <t>Lona preta para isolamento da laje</t>
        </is>
      </c>
      <c r="D334" s="2" t="inlineStr">
        <is>
          <t>08/02/2027</t>
        </is>
      </c>
      <c r="E334" s="2" t="inlineStr">
        <is>
          <t>11/03/2027</t>
        </is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68.18000000000001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>
      <c r="A335" s="2" t="n">
        <v>3</v>
      </c>
      <c r="B335" s="2" t="inlineStr">
        <is>
          <t>16.02.05</t>
        </is>
      </c>
      <c r="C335" s="2" t="inlineStr">
        <is>
          <t>Concreto bombeado Fck=30Mpa para infraestrutura</t>
        </is>
      </c>
      <c r="D335" s="2" t="inlineStr">
        <is>
          <t>08/02/2027</t>
        </is>
      </c>
      <c r="E335" s="2" t="inlineStr">
        <is>
          <t>11/03/2027</t>
        </is>
      </c>
      <c r="F335" s="2" t="n">
        <v>190527.0463795257</v>
      </c>
      <c r="G335" s="2" t="n">
        <v>0</v>
      </c>
      <c r="H335" s="2" t="n">
        <v>190527.0463795257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68.18000000000001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>
      <c r="A336" s="2" t="n">
        <v>3</v>
      </c>
      <c r="B336" s="2" t="inlineStr">
        <is>
          <t>16.02.06</t>
        </is>
      </c>
      <c r="C336" s="2" t="inlineStr">
        <is>
          <t>Polimento de pisos de concreto, acabamento sarrafeado</t>
        </is>
      </c>
      <c r="D336" s="2" t="inlineStr">
        <is>
          <t>08/02/2027</t>
        </is>
      </c>
      <c r="E336" s="2" t="inlineStr">
        <is>
          <t>11/03/2027</t>
        </is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68.18000000000001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>
      <c r="A337" s="2" t="n">
        <v>2</v>
      </c>
      <c r="B337" s="2" t="inlineStr">
        <is>
          <t>16.03</t>
        </is>
      </c>
      <c r="C337" s="2" t="inlineStr">
        <is>
          <t>Reservatórios inferiores</t>
        </is>
      </c>
      <c r="D337" s="2" t="inlineStr">
        <is>
          <t>19/10/2027</t>
        </is>
      </c>
      <c r="E337" s="2" t="inlineStr">
        <is>
          <t>06/12/2027</t>
        </is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84.84999999999999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>
      <c r="A338" s="2" t="n">
        <v>3</v>
      </c>
      <c r="B338" s="2" t="inlineStr">
        <is>
          <t>16.03.01</t>
        </is>
      </c>
      <c r="C338" s="2" t="inlineStr">
        <is>
          <t>Estimativa para reservatórios inferiores</t>
        </is>
      </c>
      <c r="D338" s="2" t="inlineStr">
        <is>
          <t>19/10/2027</t>
        </is>
      </c>
      <c r="E338" s="2" t="inlineStr">
        <is>
          <t>06/12/2027</t>
        </is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84.84999999999999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>
      <c r="A339" s="2" t="n">
        <v>1</v>
      </c>
      <c r="B339" s="2" t="inlineStr">
        <is>
          <t>17</t>
        </is>
      </c>
      <c r="C339" s="2" t="inlineStr">
        <is>
          <t>ESTRUTURA EM CONCRETO ARMADO</t>
        </is>
      </c>
      <c r="D339" s="2" t="inlineStr">
        <is>
          <t>15/06/2026</t>
        </is>
      </c>
      <c r="E339" s="2" t="inlineStr">
        <is>
          <t>11/02/2028</t>
        </is>
      </c>
      <c r="F339" s="2" t="n">
        <v>25651081.59268831</v>
      </c>
      <c r="G339" s="2" t="n">
        <v>0</v>
      </c>
      <c r="H339" s="2" t="n">
        <v>25651081.59268831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0.8100000000000001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>
      <c r="A340" s="2" t="n">
        <v>2</v>
      </c>
      <c r="B340" s="2" t="inlineStr">
        <is>
          <t>17.01</t>
        </is>
      </c>
      <c r="C340" s="2" t="inlineStr">
        <is>
          <t>Pilares, vigas e lajes</t>
        </is>
      </c>
      <c r="D340" s="2" t="inlineStr">
        <is>
          <t>15/06/2026</t>
        </is>
      </c>
      <c r="E340" s="2" t="inlineStr">
        <is>
          <t>11/02/2028</t>
        </is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0.8100000000000001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>
      <c r="A341" s="2" t="n">
        <v>3</v>
      </c>
      <c r="B341" s="2" t="inlineStr">
        <is>
          <t>17.01.01</t>
        </is>
      </c>
      <c r="C341" s="2" t="inlineStr">
        <is>
          <t>Formas para pilares, vigas e lajes convencionais  - pé-direito até 3,49</t>
        </is>
      </c>
      <c r="D341" s="2" t="inlineStr">
        <is>
          <t>15/06/2026</t>
        </is>
      </c>
      <c r="E341" s="2" t="inlineStr">
        <is>
          <t>11/02/2028</t>
        </is>
      </c>
      <c r="F341" s="2" t="n">
        <v>5558925.915075012</v>
      </c>
      <c r="G341" s="2" t="n">
        <v>0</v>
      </c>
      <c r="H341" s="2" t="n">
        <v>5558925.915075012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0.8100000000000001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>
      <c r="A342" s="2" t="n">
        <v>3</v>
      </c>
      <c r="B342" s="2" t="inlineStr">
        <is>
          <t>17.01.02</t>
        </is>
      </c>
      <c r="C342" s="2" t="inlineStr">
        <is>
          <t>Formas para pilares, vigas e lajes convencionais  - pé- direito acima de 3,49 até 5,99 - Térreo e 6º Pavto Pilotis</t>
        </is>
      </c>
      <c r="D342" s="2" t="inlineStr">
        <is>
          <t>15/06/2026</t>
        </is>
      </c>
      <c r="E342" s="2" t="inlineStr">
        <is>
          <t>11/02/2028</t>
        </is>
      </c>
      <c r="F342" s="2" t="n">
        <v>740242.3644000001</v>
      </c>
      <c r="G342" s="2" t="n">
        <v>0</v>
      </c>
      <c r="H342" s="2" t="n">
        <v>740242.3644000001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0.8100000000000001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>
      <c r="A343" s="2" t="n">
        <v>3</v>
      </c>
      <c r="B343" s="2" t="inlineStr">
        <is>
          <t>17.01.03</t>
        </is>
      </c>
      <c r="C343" s="2" t="inlineStr">
        <is>
          <t>Formas para lajes nervuradas - pé-direito até 3,49</t>
        </is>
      </c>
      <c r="D343" s="2" t="inlineStr">
        <is>
          <t>15/06/2026</t>
        </is>
      </c>
      <c r="E343" s="2" t="inlineStr">
        <is>
          <t>11/02/2028</t>
        </is>
      </c>
      <c r="F343" s="2" t="n">
        <v>769248.3929999998</v>
      </c>
      <c r="G343" s="2" t="n">
        <v>0</v>
      </c>
      <c r="H343" s="2" t="n">
        <v>769248.3929999998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0.8100000000000001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>
      <c r="A344" s="2" t="n">
        <v>3</v>
      </c>
      <c r="B344" s="2" t="inlineStr">
        <is>
          <t>17.01.04</t>
        </is>
      </c>
      <c r="C344" s="2" t="inlineStr">
        <is>
          <t>Formas para lajes nervuradas - pé- direito acima de 3,49 até 5,99 - Térreo e 6º Pavto Pilotis</t>
        </is>
      </c>
      <c r="D344" s="2" t="inlineStr">
        <is>
          <t>15/06/2026</t>
        </is>
      </c>
      <c r="E344" s="2" t="inlineStr">
        <is>
          <t>11/02/2028</t>
        </is>
      </c>
      <c r="F344" s="2" t="n">
        <v>714869.7558999999</v>
      </c>
      <c r="G344" s="2" t="n">
        <v>0</v>
      </c>
      <c r="H344" s="2" t="n">
        <v>714869.7558999999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0.8100000000000001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>
      <c r="A345" s="2" t="n">
        <v>3</v>
      </c>
      <c r="B345" s="2" t="inlineStr">
        <is>
          <t>17.01.05</t>
        </is>
      </c>
      <c r="C345" s="2" t="inlineStr">
        <is>
          <t>&lt;html&gt;Armadura Ca-50 adquirido cortado e dobrado, montagem e posicionamento no canteiro -&lt;b&gt; considerado taxa de 98 kg/m³&lt;/b&gt;&lt;/html&gt;</t>
        </is>
      </c>
      <c r="D345" s="2" t="inlineStr">
        <is>
          <t>15/06/2026</t>
        </is>
      </c>
      <c r="E345" s="2" t="inlineStr">
        <is>
          <t>11/02/2028</t>
        </is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0.8100000000000001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>
      <c r="A346" s="2" t="n">
        <v>3</v>
      </c>
      <c r="B346" s="2" t="inlineStr">
        <is>
          <t>17.01.06</t>
        </is>
      </c>
      <c r="C346" s="2" t="inlineStr">
        <is>
          <t>Armadura Ca-60 adquirido cortado e dobrado, montagem e posicionamento no canteiro</t>
        </is>
      </c>
      <c r="D346" s="2" t="inlineStr">
        <is>
          <t>15/06/2026</t>
        </is>
      </c>
      <c r="E346" s="2" t="inlineStr">
        <is>
          <t>11/02/2028</t>
        </is>
      </c>
      <c r="F346" s="2" t="n">
        <v>490823.3730942251</v>
      </c>
      <c r="G346" s="2" t="n">
        <v>0</v>
      </c>
      <c r="H346" s="2" t="n">
        <v>490823.3730942251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0.8100000000000001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>
      <c r="A347" s="2" t="n">
        <v>3</v>
      </c>
      <c r="B347" s="2" t="inlineStr">
        <is>
          <t>17.01.07</t>
        </is>
      </c>
      <c r="C347" s="2" t="inlineStr">
        <is>
          <t>Protensão - Fornecimento, montagem e tensionamento</t>
        </is>
      </c>
      <c r="D347" s="2" t="inlineStr">
        <is>
          <t>15/06/2026</t>
        </is>
      </c>
      <c r="E347" s="2" t="inlineStr">
        <is>
          <t>11/02/2028</t>
        </is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0.8100000000000001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>
      <c r="A348" s="2" t="n">
        <v>3</v>
      </c>
      <c r="B348" s="2" t="inlineStr">
        <is>
          <t>17.01.08</t>
        </is>
      </c>
      <c r="C348" s="2" t="inlineStr">
        <is>
          <t>Concreto bombeado Fck=50Mpa para superestrutura</t>
        </is>
      </c>
      <c r="D348" s="2" t="inlineStr">
        <is>
          <t>15/06/2026</t>
        </is>
      </c>
      <c r="E348" s="2" t="inlineStr">
        <is>
          <t>11/02/2028</t>
        </is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0.8100000000000001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>
      <c r="A349" s="2" t="n">
        <v>3</v>
      </c>
      <c r="B349" s="2" t="inlineStr">
        <is>
          <t>17.01.09</t>
        </is>
      </c>
      <c r="C349" s="2" t="inlineStr">
        <is>
          <t>Concreto bombeado Fck=40Mpa para superestrutura</t>
        </is>
      </c>
      <c r="D349" s="2" t="inlineStr">
        <is>
          <t>15/06/2026</t>
        </is>
      </c>
      <c r="E349" s="2" t="inlineStr">
        <is>
          <t>11/02/2028</t>
        </is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0.8100000000000001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>
      <c r="A350" s="2" t="n">
        <v>3</v>
      </c>
      <c r="B350" s="2" t="inlineStr">
        <is>
          <t>17.01.10</t>
        </is>
      </c>
      <c r="C350" s="2" t="inlineStr">
        <is>
          <t>Concreto bombeado Fck=50Mpa para superestrutura  - Silica  Cristalizante para fachada - 16+-3</t>
        </is>
      </c>
      <c r="D350" s="2" t="inlineStr">
        <is>
          <t>15/06/2026</t>
        </is>
      </c>
      <c r="E350" s="2" t="inlineStr">
        <is>
          <t>11/02/2028</t>
        </is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0.8100000000000001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>
      <c r="A351" s="2" t="n">
        <v>3</v>
      </c>
      <c r="B351" s="2" t="inlineStr">
        <is>
          <t>17.01.11</t>
        </is>
      </c>
      <c r="C351" s="2" t="inlineStr">
        <is>
          <t>Concreto bombeado Fck=40Mpa para superestrutura  - Silica  Cristalizante para fachada - 25+-3</t>
        </is>
      </c>
      <c r="D351" s="2" t="inlineStr">
        <is>
          <t>15/06/2026</t>
        </is>
      </c>
      <c r="E351" s="2" t="inlineStr">
        <is>
          <t>11/02/2028</t>
        </is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0.8100000000000001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>
      <c r="A352" s="2" t="n">
        <v>3</v>
      </c>
      <c r="B352" s="2" t="inlineStr">
        <is>
          <t>17.01.12</t>
        </is>
      </c>
      <c r="C352" s="2" t="inlineStr">
        <is>
          <t>Polimento de pisos de concreto, acabamento sarrafeado</t>
        </is>
      </c>
      <c r="D352" s="2" t="inlineStr">
        <is>
          <t>15/06/2026</t>
        </is>
      </c>
      <c r="E352" s="2" t="inlineStr">
        <is>
          <t>11/02/2028</t>
        </is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0.8100000000000001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>
      <c r="A353" s="2" t="n">
        <v>2</v>
      </c>
      <c r="B353" s="2" t="inlineStr">
        <is>
          <t>17.02</t>
        </is>
      </c>
      <c r="C353" s="2" t="inlineStr">
        <is>
          <t>Complementos</t>
        </is>
      </c>
      <c r="D353" s="2" t="inlineStr">
        <is>
          <t>15/06/2026</t>
        </is>
      </c>
      <c r="E353" s="2" t="inlineStr">
        <is>
          <t>11/02/2028</t>
        </is>
      </c>
      <c r="F353" s="2" t="n">
        <v>129564.7995404071</v>
      </c>
      <c r="G353" s="2" t="n">
        <v>0</v>
      </c>
      <c r="H353" s="2" t="n">
        <v>129564.7995404071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0.8100000000000001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>
      <c r="A354" s="2" t="n">
        <v>3</v>
      </c>
      <c r="B354" s="2" t="inlineStr">
        <is>
          <t>17.02.01</t>
        </is>
      </c>
      <c r="C354" s="2" t="inlineStr">
        <is>
          <t>Juntas de dilatação de isopor esp. 20mm</t>
        </is>
      </c>
      <c r="D354" s="2" t="inlineStr">
        <is>
          <t>15/06/2026</t>
        </is>
      </c>
      <c r="E354" s="2" t="inlineStr">
        <is>
          <t>11/02/2028</t>
        </is>
      </c>
      <c r="F354" s="2" t="n">
        <v>11848.18006029649</v>
      </c>
      <c r="G354" s="2" t="n">
        <v>0</v>
      </c>
      <c r="H354" s="2" t="n">
        <v>11848.18006029649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0.8100000000000001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>
      <c r="A355" s="2" t="n">
        <v>3</v>
      </c>
      <c r="B355" s="2" t="inlineStr">
        <is>
          <t>17.02.02</t>
        </is>
      </c>
      <c r="C355" s="2" t="inlineStr">
        <is>
          <t>Tratamento de juntas de dilatação com sikaflex 1A ou similar</t>
        </is>
      </c>
      <c r="D355" s="2" t="inlineStr">
        <is>
          <t>15/06/2026</t>
        </is>
      </c>
      <c r="E355" s="2" t="inlineStr">
        <is>
          <t>11/02/2028</t>
        </is>
      </c>
      <c r="F355" s="2" t="n">
        <v>67716.61948011057</v>
      </c>
      <c r="G355" s="2" t="n">
        <v>0</v>
      </c>
      <c r="H355" s="2" t="n">
        <v>67716.61948011057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0.8100000000000001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>
      <c r="A356" s="2" t="n">
        <v>3</v>
      </c>
      <c r="B356" s="2" t="inlineStr">
        <is>
          <t>17.02.03</t>
        </is>
      </c>
      <c r="C356" s="2" t="inlineStr">
        <is>
          <t>Serviços imponderáveis, complementares à estrutura</t>
        </is>
      </c>
      <c r="D356" s="2" t="inlineStr">
        <is>
          <t>15/06/2026</t>
        </is>
      </c>
      <c r="E356" s="2" t="inlineStr">
        <is>
          <t>11/02/2028</t>
        </is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0.8100000000000001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>
      <c r="A357" s="2" t="n">
        <v>1</v>
      </c>
      <c r="B357" s="2" t="inlineStr">
        <is>
          <t>18</t>
        </is>
      </c>
      <c r="C357" s="2" t="inlineStr">
        <is>
          <t>ALVENARIA</t>
        </is>
      </c>
      <c r="D357" s="2" t="inlineStr">
        <is>
          <t>16/03/2027</t>
        </is>
      </c>
      <c r="E357" s="2" t="inlineStr">
        <is>
          <t>21/08/2028</t>
        </is>
      </c>
      <c r="F357" s="2" t="n">
        <v>5927475.667271739</v>
      </c>
      <c r="G357" s="2" t="n">
        <v>0</v>
      </c>
      <c r="H357" s="2" t="n">
        <v>5927475.667271739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96.93000000000001</v>
      </c>
      <c r="DL357" s="2" t="n">
        <v>0</v>
      </c>
      <c r="DM357" s="2" t="n">
        <v>97.95999999999999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>
      <c r="A358" s="2" t="n">
        <v>2</v>
      </c>
      <c r="B358" s="2" t="inlineStr">
        <is>
          <t>18.01</t>
        </is>
      </c>
      <c r="C358" s="2" t="inlineStr">
        <is>
          <t>Alvenaria de vedação  com blocos cerâmicos</t>
        </is>
      </c>
      <c r="D358" s="2" t="inlineStr">
        <is>
          <t>16/03/2027</t>
        </is>
      </c>
      <c r="E358" s="2" t="inlineStr">
        <is>
          <t>04/05/2028</t>
        </is>
      </c>
      <c r="F358" s="2" t="n">
        <v>1638445.200144057</v>
      </c>
      <c r="G358" s="2" t="n">
        <v>0</v>
      </c>
      <c r="H358" s="2" t="n">
        <v>1638445.200144057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65.65000000000001</v>
      </c>
      <c r="CN358" s="2" t="n">
        <v>0</v>
      </c>
      <c r="CO358" s="2" t="n">
        <v>69.90000000000001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97.51000000000001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>
      <c r="A359" s="2" t="n">
        <v>3</v>
      </c>
      <c r="B359" s="2" t="inlineStr">
        <is>
          <t>18.01.01</t>
        </is>
      </c>
      <c r="C359" s="2" t="inlineStr">
        <is>
          <t>Esp. 9cm</t>
        </is>
      </c>
      <c r="D359" s="2" t="inlineStr">
        <is>
          <t>16/03/2027</t>
        </is>
      </c>
      <c r="E359" s="2" t="inlineStr">
        <is>
          <t>04/05/2028</t>
        </is>
      </c>
      <c r="F359" s="2" t="n">
        <v>77189.46294077656</v>
      </c>
      <c r="G359" s="2" t="n">
        <v>0</v>
      </c>
      <c r="H359" s="2" t="n">
        <v>77189.46294077656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65.65000000000001</v>
      </c>
      <c r="CN359" s="2" t="n">
        <v>0</v>
      </c>
      <c r="CO359" s="2" t="n">
        <v>69.90000000000001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97.51000000000001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>
      <c r="A360" s="2" t="n">
        <v>4</v>
      </c>
      <c r="B360" s="2" t="inlineStr">
        <is>
          <t>18.01.01.01</t>
        </is>
      </c>
      <c r="C360" s="2" t="inlineStr">
        <is>
          <t>Demarcação de alvenaria de vedação com blocos cerâmicos esp.9cm</t>
        </is>
      </c>
      <c r="D360" s="2" t="inlineStr">
        <is>
          <t>16/03/2027</t>
        </is>
      </c>
      <c r="E360" s="2" t="inlineStr">
        <is>
          <t>04/05/2028</t>
        </is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65.65000000000001</v>
      </c>
      <c r="CN360" s="2" t="n">
        <v>0</v>
      </c>
      <c r="CO360" s="2" t="n">
        <v>69.90000000000001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97.51000000000001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>
      <c r="A361" s="2" t="n">
        <v>4</v>
      </c>
      <c r="B361" s="2" t="inlineStr">
        <is>
          <t>18.01.01.02</t>
        </is>
      </c>
      <c r="C361" s="2" t="inlineStr">
        <is>
          <t>Alvenaria de vedação com blocos cerâmicos esp. 9cm</t>
        </is>
      </c>
      <c r="D361" s="2" t="inlineStr">
        <is>
          <t>16/03/2027</t>
        </is>
      </c>
      <c r="E361" s="2" t="inlineStr">
        <is>
          <t>04/05/2028</t>
        </is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65.65000000000001</v>
      </c>
      <c r="CN361" s="2" t="n">
        <v>0</v>
      </c>
      <c r="CO361" s="2" t="n">
        <v>69.90000000000001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97.51000000000001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>
      <c r="A362" s="2" t="n">
        <v>4</v>
      </c>
      <c r="B362" s="2" t="inlineStr">
        <is>
          <t>18.01.01.03</t>
        </is>
      </c>
      <c r="C362" s="2" t="inlineStr">
        <is>
          <t>Encunhamento com espuma expansiva de poliuretano</t>
        </is>
      </c>
      <c r="D362" s="2" t="inlineStr">
        <is>
          <t>16/03/2027</t>
        </is>
      </c>
      <c r="E362" s="2" t="inlineStr">
        <is>
          <t>04/05/2028</t>
        </is>
      </c>
      <c r="F362" s="2" t="n">
        <v>1525.321241753556</v>
      </c>
      <c r="G362" s="2" t="n">
        <v>0</v>
      </c>
      <c r="H362" s="2" t="n">
        <v>1525.321241753556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65.65000000000001</v>
      </c>
      <c r="CN362" s="2" t="n">
        <v>0</v>
      </c>
      <c r="CO362" s="2" t="n">
        <v>69.90000000000001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97.51000000000001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>
      <c r="A363" s="2" t="n">
        <v>4</v>
      </c>
      <c r="B363" s="2" t="inlineStr">
        <is>
          <t>18.01.01.04</t>
        </is>
      </c>
      <c r="C363" s="2" t="inlineStr">
        <is>
          <t>Amarração de Alvenaria</t>
        </is>
      </c>
      <c r="D363" s="2" t="inlineStr">
        <is>
          <t>16/03/2027</t>
        </is>
      </c>
      <c r="E363" s="2" t="inlineStr">
        <is>
          <t>04/05/2028</t>
        </is>
      </c>
      <c r="F363" s="2" t="n">
        <v>2912.259181435806</v>
      </c>
      <c r="G363" s="2" t="n">
        <v>0</v>
      </c>
      <c r="H363" s="2" t="n">
        <v>2912.259181435806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65.65000000000001</v>
      </c>
      <c r="CN363" s="2" t="n">
        <v>0</v>
      </c>
      <c r="CO363" s="2" t="n">
        <v>69.90000000000001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97.51000000000001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>
      <c r="A364" s="2" t="n">
        <v>3</v>
      </c>
      <c r="B364" s="2" t="inlineStr">
        <is>
          <t>18.01.02</t>
        </is>
      </c>
      <c r="C364" s="2" t="inlineStr">
        <is>
          <t>Esp. 14cm</t>
        </is>
      </c>
      <c r="D364" s="2" t="inlineStr">
        <is>
          <t>16/03/2027</t>
        </is>
      </c>
      <c r="E364" s="2" t="inlineStr">
        <is>
          <t>04/05/2028</t>
        </is>
      </c>
      <c r="F364" s="2" t="n">
        <v>234128.6443966699</v>
      </c>
      <c r="G364" s="2" t="n">
        <v>0</v>
      </c>
      <c r="H364" s="2" t="n">
        <v>234128.6443966699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65.65000000000001</v>
      </c>
      <c r="CN364" s="2" t="n">
        <v>0</v>
      </c>
      <c r="CO364" s="2" t="n">
        <v>69.90000000000001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97.51000000000001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>
      <c r="A365" s="2" t="n">
        <v>4</v>
      </c>
      <c r="B365" s="2" t="inlineStr">
        <is>
          <t>18.01.02.01</t>
        </is>
      </c>
      <c r="C365" s="2" t="inlineStr">
        <is>
          <t>Demarcação de alvenaria de vedação com blocos cerâmicos  esp. 14cm</t>
        </is>
      </c>
      <c r="D365" s="2" t="inlineStr">
        <is>
          <t>16/03/2027</t>
        </is>
      </c>
      <c r="E365" s="2" t="inlineStr">
        <is>
          <t>04/05/2028</t>
        </is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65.65000000000001</v>
      </c>
      <c r="CN365" s="2" t="n">
        <v>0</v>
      </c>
      <c r="CO365" s="2" t="n">
        <v>69.90000000000001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97.51000000000001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>
      <c r="A366" s="2" t="n">
        <v>4</v>
      </c>
      <c r="B366" s="2" t="inlineStr">
        <is>
          <t>18.01.02.02</t>
        </is>
      </c>
      <c r="C366" s="2" t="inlineStr">
        <is>
          <t>Alvenaria de vedação com blocos cerâmicos esp. 14m</t>
        </is>
      </c>
      <c r="D366" s="2" t="inlineStr">
        <is>
          <t>16/03/2027</t>
        </is>
      </c>
      <c r="E366" s="2" t="inlineStr">
        <is>
          <t>04/05/2028</t>
        </is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65.65000000000001</v>
      </c>
      <c r="CN366" s="2" t="n">
        <v>0</v>
      </c>
      <c r="CO366" s="2" t="n">
        <v>69.90000000000001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97.51000000000001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>
      <c r="A367" s="2" t="n">
        <v>4</v>
      </c>
      <c r="B367" s="2" t="inlineStr">
        <is>
          <t>18.01.02.03</t>
        </is>
      </c>
      <c r="C367" s="2" t="inlineStr">
        <is>
          <t>Encunhamento com espuma expansiva de poliuretano</t>
        </is>
      </c>
      <c r="D367" s="2" t="inlineStr">
        <is>
          <t>16/03/2027</t>
        </is>
      </c>
      <c r="E367" s="2" t="inlineStr">
        <is>
          <t>04/05/2028</t>
        </is>
      </c>
      <c r="F367" s="2" t="n">
        <v>6431.084154420401</v>
      </c>
      <c r="G367" s="2" t="n">
        <v>0</v>
      </c>
      <c r="H367" s="2" t="n">
        <v>6431.084154420401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65.65000000000001</v>
      </c>
      <c r="CN367" s="2" t="n">
        <v>0</v>
      </c>
      <c r="CO367" s="2" t="n">
        <v>69.90000000000001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97.51000000000001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>
      <c r="A368" s="2" t="n">
        <v>4</v>
      </c>
      <c r="B368" s="2" t="inlineStr">
        <is>
          <t>18.01.02.04</t>
        </is>
      </c>
      <c r="C368" s="2" t="inlineStr">
        <is>
          <t>Amarração de Alvenaria</t>
        </is>
      </c>
      <c r="D368" s="2" t="inlineStr">
        <is>
          <t>16/03/2027</t>
        </is>
      </c>
      <c r="E368" s="2" t="inlineStr">
        <is>
          <t>04/05/2028</t>
        </is>
      </c>
      <c r="F368" s="2" t="n">
        <v>7468.814665721433</v>
      </c>
      <c r="G368" s="2" t="n">
        <v>0</v>
      </c>
      <c r="H368" s="2" t="n">
        <v>7468.814665721433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65.65000000000001</v>
      </c>
      <c r="CN368" s="2" t="n">
        <v>0</v>
      </c>
      <c r="CO368" s="2" t="n">
        <v>69.90000000000001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97.51000000000001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>
      <c r="A369" s="2" t="n">
        <v>3</v>
      </c>
      <c r="B369" s="2" t="inlineStr">
        <is>
          <t>18.01.03</t>
        </is>
      </c>
      <c r="C369" s="2" t="inlineStr">
        <is>
          <t>Esp. 19cm</t>
        </is>
      </c>
      <c r="D369" s="2" t="inlineStr">
        <is>
          <t>16/03/2027</t>
        </is>
      </c>
      <c r="E369" s="2" t="inlineStr">
        <is>
          <t>04/05/2028</t>
        </is>
      </c>
      <c r="F369" s="2" t="n">
        <v>1327127.092806611</v>
      </c>
      <c r="G369" s="2" t="n">
        <v>0</v>
      </c>
      <c r="H369" s="2" t="n">
        <v>1327127.092806611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65.65000000000001</v>
      </c>
      <c r="CN369" s="2" t="n">
        <v>0</v>
      </c>
      <c r="CO369" s="2" t="n">
        <v>69.90000000000001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97.51000000000001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>
      <c r="A370" s="2" t="n">
        <v>4</v>
      </c>
      <c r="B370" s="2" t="inlineStr">
        <is>
          <t>18.01.03.01</t>
        </is>
      </c>
      <c r="C370" s="2" t="inlineStr">
        <is>
          <t>Demarcação de alvenaria de vedação com blocos cerâmicos esp.19cm</t>
        </is>
      </c>
      <c r="D370" s="2" t="inlineStr">
        <is>
          <t>16/03/2027</t>
        </is>
      </c>
      <c r="E370" s="2" t="inlineStr">
        <is>
          <t>04/05/2028</t>
        </is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65.65000000000001</v>
      </c>
      <c r="CN370" s="2" t="n">
        <v>0</v>
      </c>
      <c r="CO370" s="2" t="n">
        <v>69.90000000000001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97.51000000000001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>
      <c r="A371" s="2" t="n">
        <v>4</v>
      </c>
      <c r="B371" s="2" t="inlineStr">
        <is>
          <t>18.01.03.02</t>
        </is>
      </c>
      <c r="C371" s="2" t="inlineStr">
        <is>
          <t>Alvenaria de vedação com blocos cerâmicos  esp. 19m</t>
        </is>
      </c>
      <c r="D371" s="2" t="inlineStr">
        <is>
          <t>16/03/2027</t>
        </is>
      </c>
      <c r="E371" s="2" t="inlineStr">
        <is>
          <t>04/05/2028</t>
        </is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65.65000000000001</v>
      </c>
      <c r="CN371" s="2" t="n">
        <v>0</v>
      </c>
      <c r="CO371" s="2" t="n">
        <v>69.90000000000001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97.51000000000001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>
      <c r="A372" s="2" t="n">
        <v>4</v>
      </c>
      <c r="B372" s="2" t="inlineStr">
        <is>
          <t>18.01.03.03</t>
        </is>
      </c>
      <c r="C372" s="2" t="inlineStr">
        <is>
          <t>Encunhamento com espuma expansiva de poliuretano</t>
        </is>
      </c>
      <c r="D372" s="2" t="inlineStr">
        <is>
          <t>16/03/2027</t>
        </is>
      </c>
      <c r="E372" s="2" t="inlineStr">
        <is>
          <t>04/05/2028</t>
        </is>
      </c>
      <c r="F372" s="2" t="n">
        <v>40936.32413679139</v>
      </c>
      <c r="G372" s="2" t="n">
        <v>0</v>
      </c>
      <c r="H372" s="2" t="n">
        <v>40936.32413679139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65.65000000000001</v>
      </c>
      <c r="CN372" s="2" t="n">
        <v>0</v>
      </c>
      <c r="CO372" s="2" t="n">
        <v>69.90000000000001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97.51000000000001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>
      <c r="A373" s="2" t="n">
        <v>4</v>
      </c>
      <c r="B373" s="2" t="inlineStr">
        <is>
          <t>18.01.03.04</t>
        </is>
      </c>
      <c r="C373" s="2" t="inlineStr">
        <is>
          <t>Amarração de Alvenaria</t>
        </is>
      </c>
      <c r="D373" s="2" t="inlineStr">
        <is>
          <t>16/03/2027</t>
        </is>
      </c>
      <c r="E373" s="2" t="inlineStr">
        <is>
          <t>04/05/2028</t>
        </is>
      </c>
      <c r="F373" s="2" t="n">
        <v>33763.40143514395</v>
      </c>
      <c r="G373" s="2" t="n">
        <v>0</v>
      </c>
      <c r="H373" s="2" t="n">
        <v>33763.40143514395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65.65000000000001</v>
      </c>
      <c r="CN373" s="2" t="n">
        <v>0</v>
      </c>
      <c r="CO373" s="2" t="n">
        <v>69.90000000000001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97.51000000000001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>
      <c r="A374" s="2" t="n">
        <v>2</v>
      </c>
      <c r="B374" s="2" t="inlineStr">
        <is>
          <t>18.02</t>
        </is>
      </c>
      <c r="C374" s="2" t="inlineStr">
        <is>
          <t>Alvenaria de vedação  com blocos de concreto</t>
        </is>
      </c>
      <c r="D374" s="2" t="inlineStr">
        <is>
          <t>16/03/2027</t>
        </is>
      </c>
      <c r="E374" s="2" t="inlineStr">
        <is>
          <t>04/05/2028</t>
        </is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65.65000000000001</v>
      </c>
      <c r="CN374" s="2" t="n">
        <v>0</v>
      </c>
      <c r="CO374" s="2" t="n">
        <v>69.90000000000001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97.51000000000001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>
      <c r="A375" s="2" t="n">
        <v>3</v>
      </c>
      <c r="B375" s="2" t="inlineStr">
        <is>
          <t>18.02.01</t>
        </is>
      </c>
      <c r="C375" s="2" t="inlineStr">
        <is>
          <t>Esp. 9cm</t>
        </is>
      </c>
      <c r="D375" s="2" t="inlineStr">
        <is>
          <t>16/03/2027</t>
        </is>
      </c>
      <c r="E375" s="2" t="inlineStr">
        <is>
          <t>04/05/2028</t>
        </is>
      </c>
      <c r="F375" s="2" t="n">
        <v>21504.99235415065</v>
      </c>
      <c r="G375" s="2" t="n">
        <v>0</v>
      </c>
      <c r="H375" s="2" t="n">
        <v>21504.99235415065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65.65000000000001</v>
      </c>
      <c r="CN375" s="2" t="n">
        <v>0</v>
      </c>
      <c r="CO375" s="2" t="n">
        <v>69.90000000000001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97.51000000000001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>
      <c r="A376" s="2" t="n">
        <v>4</v>
      </c>
      <c r="B376" s="2" t="inlineStr">
        <is>
          <t>18.02.01.01</t>
        </is>
      </c>
      <c r="C376" s="2" t="inlineStr">
        <is>
          <t>Demarcação de alvenaria de vedação com blocos de concreto esp.9cm</t>
        </is>
      </c>
      <c r="D376" s="2" t="inlineStr">
        <is>
          <t>16/03/2027</t>
        </is>
      </c>
      <c r="E376" s="2" t="inlineStr">
        <is>
          <t>04/05/2028</t>
        </is>
      </c>
      <c r="F376" s="2" t="n">
        <v>1772.512870165765</v>
      </c>
      <c r="G376" s="2" t="n">
        <v>0</v>
      </c>
      <c r="H376" s="2" t="n">
        <v>1772.512870165765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65.65000000000001</v>
      </c>
      <c r="CN376" s="2" t="n">
        <v>0</v>
      </c>
      <c r="CO376" s="2" t="n">
        <v>69.90000000000001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97.51000000000001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>
      <c r="A377" s="2" t="n">
        <v>4</v>
      </c>
      <c r="B377" s="2" t="inlineStr">
        <is>
          <t>18.02.01.02</t>
        </is>
      </c>
      <c r="C377" s="2" t="inlineStr">
        <is>
          <t>Alvenaria de vedação com blocos de concreto esp. 9cm</t>
        </is>
      </c>
      <c r="D377" s="2" t="inlineStr">
        <is>
          <t>16/03/2027</t>
        </is>
      </c>
      <c r="E377" s="2" t="inlineStr">
        <is>
          <t>04/05/2028</t>
        </is>
      </c>
      <c r="F377" s="2" t="n">
        <v>18623.08437818754</v>
      </c>
      <c r="G377" s="2" t="n">
        <v>0</v>
      </c>
      <c r="H377" s="2" t="n">
        <v>18623.08437818754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65.65000000000001</v>
      </c>
      <c r="CN377" s="2" t="n">
        <v>0</v>
      </c>
      <c r="CO377" s="2" t="n">
        <v>69.90000000000001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97.51000000000001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>
      <c r="A378" s="2" t="n">
        <v>4</v>
      </c>
      <c r="B378" s="2" t="inlineStr">
        <is>
          <t>18.02.01.03</t>
        </is>
      </c>
      <c r="C378" s="2" t="inlineStr">
        <is>
          <t>Encunhamento com espuma expansiva de poliuretano</t>
        </is>
      </c>
      <c r="D378" s="2" t="inlineStr">
        <is>
          <t>16/03/2027</t>
        </is>
      </c>
      <c r="E378" s="2" t="inlineStr">
        <is>
          <t>04/05/2028</t>
        </is>
      </c>
      <c r="F378" s="2" t="n">
        <v>381.3303104383891</v>
      </c>
      <c r="G378" s="2" t="n">
        <v>0</v>
      </c>
      <c r="H378" s="2" t="n">
        <v>381.3303104383891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65.65000000000001</v>
      </c>
      <c r="CN378" s="2" t="n">
        <v>0</v>
      </c>
      <c r="CO378" s="2" t="n">
        <v>69.90000000000001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97.51000000000001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>
      <c r="A379" s="2" t="n">
        <v>4</v>
      </c>
      <c r="B379" s="2" t="inlineStr">
        <is>
          <t>18.02.01.04</t>
        </is>
      </c>
      <c r="C379" s="2" t="inlineStr">
        <is>
          <t>Amarração de Alvenaria</t>
        </is>
      </c>
      <c r="D379" s="2" t="inlineStr">
        <is>
          <t>16/03/2027</t>
        </is>
      </c>
      <c r="E379" s="2" t="inlineStr">
        <is>
          <t>04/05/2028</t>
        </is>
      </c>
      <c r="F379" s="2" t="n">
        <v>728.0647953589515</v>
      </c>
      <c r="G379" s="2" t="n">
        <v>0</v>
      </c>
      <c r="H379" s="2" t="n">
        <v>728.0647953589515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65.65000000000001</v>
      </c>
      <c r="CN379" s="2" t="n">
        <v>0</v>
      </c>
      <c r="CO379" s="2" t="n">
        <v>69.90000000000001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97.51000000000001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>
      <c r="A380" s="2" t="n">
        <v>3</v>
      </c>
      <c r="B380" s="2" t="inlineStr">
        <is>
          <t>18.02.02</t>
        </is>
      </c>
      <c r="C380" s="2" t="inlineStr">
        <is>
          <t>Esp. 14cm</t>
        </is>
      </c>
      <c r="D380" s="2" t="inlineStr">
        <is>
          <t>16/03/2027</t>
        </is>
      </c>
      <c r="E380" s="2" t="inlineStr">
        <is>
          <t>04/05/2028</t>
        </is>
      </c>
      <c r="F380" s="2" t="n">
        <v>64343.55509206609</v>
      </c>
      <c r="G380" s="2" t="n">
        <v>0</v>
      </c>
      <c r="H380" s="2" t="n">
        <v>64343.55509206609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65.65000000000001</v>
      </c>
      <c r="CN380" s="2" t="n">
        <v>0</v>
      </c>
      <c r="CO380" s="2" t="n">
        <v>69.90000000000001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97.51000000000001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>
      <c r="A381" s="2" t="n">
        <v>4</v>
      </c>
      <c r="B381" s="2" t="inlineStr">
        <is>
          <t>18.02.02.01</t>
        </is>
      </c>
      <c r="C381" s="2" t="inlineStr">
        <is>
          <t>Demarcação de alvenaria de vedação com blocos de concreto  esp. 14cm</t>
        </is>
      </c>
      <c r="D381" s="2" t="inlineStr">
        <is>
          <t>16/03/2027</t>
        </is>
      </c>
      <c r="E381" s="2" t="inlineStr">
        <is>
          <t>04/05/2028</t>
        </is>
      </c>
      <c r="F381" s="2" t="n">
        <v>5526.107522190371</v>
      </c>
      <c r="G381" s="2" t="n">
        <v>0</v>
      </c>
      <c r="H381" s="2" t="n">
        <v>5526.107522190371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65.65000000000001</v>
      </c>
      <c r="CN381" s="2" t="n">
        <v>0</v>
      </c>
      <c r="CO381" s="2" t="n">
        <v>69.90000000000001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97.51000000000001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>
      <c r="A382" s="2" t="n">
        <v>4</v>
      </c>
      <c r="B382" s="2" t="inlineStr">
        <is>
          <t>18.02.02.02</t>
        </is>
      </c>
      <c r="C382" s="2" t="inlineStr">
        <is>
          <t>Alvenaria de vedação com blocos de concreto esp. 14m</t>
        </is>
      </c>
      <c r="D382" s="2" t="inlineStr">
        <is>
          <t>16/03/2027</t>
        </is>
      </c>
      <c r="E382" s="2" t="inlineStr">
        <is>
          <t>04/05/2028</t>
        </is>
      </c>
      <c r="F382" s="2" t="n">
        <v>55342.47286484025</v>
      </c>
      <c r="G382" s="2" t="n">
        <v>0</v>
      </c>
      <c r="H382" s="2" t="n">
        <v>55342.47286484025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65.65000000000001</v>
      </c>
      <c r="CN382" s="2" t="n">
        <v>0</v>
      </c>
      <c r="CO382" s="2" t="n">
        <v>69.90000000000001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97.51000000000001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>
      <c r="A383" s="2" t="n">
        <v>4</v>
      </c>
      <c r="B383" s="2" t="inlineStr">
        <is>
          <t>18.02.02.03</t>
        </is>
      </c>
      <c r="C383" s="2" t="inlineStr">
        <is>
          <t>Encunhamento com espuma expansiva de poliuretano</t>
        </is>
      </c>
      <c r="D383" s="2" t="inlineStr">
        <is>
          <t>16/03/2027</t>
        </is>
      </c>
      <c r="E383" s="2" t="inlineStr">
        <is>
          <t>04/05/2028</t>
        </is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65.65000000000001</v>
      </c>
      <c r="CN383" s="2" t="n">
        <v>0</v>
      </c>
      <c r="CO383" s="2" t="n">
        <v>69.90000000000001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97.51000000000001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>
      <c r="A384" s="2" t="n">
        <v>4</v>
      </c>
      <c r="B384" s="2" t="inlineStr">
        <is>
          <t>18.02.02.04</t>
        </is>
      </c>
      <c r="C384" s="2" t="inlineStr">
        <is>
          <t>Amarração de Alvenaria</t>
        </is>
      </c>
      <c r="D384" s="2" t="inlineStr">
        <is>
          <t>16/03/2027</t>
        </is>
      </c>
      <c r="E384" s="2" t="inlineStr">
        <is>
          <t>04/05/2028</t>
        </is>
      </c>
      <c r="F384" s="2" t="n">
        <v>1867.203666430358</v>
      </c>
      <c r="G384" s="2" t="n">
        <v>0</v>
      </c>
      <c r="H384" s="2" t="n">
        <v>1867.203666430358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65.65000000000001</v>
      </c>
      <c r="CN384" s="2" t="n">
        <v>0</v>
      </c>
      <c r="CO384" s="2" t="n">
        <v>69.90000000000001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97.51000000000001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>
      <c r="A385" s="2" t="n">
        <v>3</v>
      </c>
      <c r="B385" s="2" t="inlineStr">
        <is>
          <t>18.02.03</t>
        </is>
      </c>
      <c r="C385" s="2" t="inlineStr">
        <is>
          <t>Esp. 19cm</t>
        </is>
      </c>
      <c r="D385" s="2" t="inlineStr">
        <is>
          <t>16/03/2027</t>
        </is>
      </c>
      <c r="E385" s="2" t="inlineStr">
        <is>
          <t>04/05/2028</t>
        </is>
      </c>
      <c r="F385" s="2" t="n">
        <v>331877.6932155812</v>
      </c>
      <c r="G385" s="2" t="n">
        <v>0</v>
      </c>
      <c r="H385" s="2" t="n">
        <v>331877.6932155812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65.65000000000001</v>
      </c>
      <c r="CN385" s="2" t="n">
        <v>0</v>
      </c>
      <c r="CO385" s="2" t="n">
        <v>69.90000000000001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97.51000000000001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>
      <c r="A386" s="2" t="n">
        <v>4</v>
      </c>
      <c r="B386" s="2" t="inlineStr">
        <is>
          <t>18.02.03.01</t>
        </is>
      </c>
      <c r="C386" s="2" t="inlineStr">
        <is>
          <t>Demarcação de alvenaria de vedação com blocos de concreto esp.19cm</t>
        </is>
      </c>
      <c r="D386" s="2" t="inlineStr">
        <is>
          <t>16/03/2027</t>
        </is>
      </c>
      <c r="E386" s="2" t="inlineStr">
        <is>
          <t>04/05/2028</t>
        </is>
      </c>
      <c r="F386" s="2" t="n">
        <v>29242.42359456463</v>
      </c>
      <c r="G386" s="2" t="n">
        <v>0</v>
      </c>
      <c r="H386" s="2" t="n">
        <v>29242.42359456463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65.65000000000001</v>
      </c>
      <c r="CN386" s="2" t="n">
        <v>0</v>
      </c>
      <c r="CO386" s="2" t="n">
        <v>69.90000000000001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97.51000000000001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>
      <c r="A387" s="2" t="n">
        <v>4</v>
      </c>
      <c r="B387" s="2" t="inlineStr">
        <is>
          <t>18.02.03.02</t>
        </is>
      </c>
      <c r="C387" s="2" t="inlineStr">
        <is>
          <t>Alvenaria de vedação com blocos de concreto  esp. 19m</t>
        </is>
      </c>
      <c r="D387" s="2" t="inlineStr">
        <is>
          <t>16/03/2027</t>
        </is>
      </c>
      <c r="E387" s="2" t="inlineStr">
        <is>
          <t>04/05/2028</t>
        </is>
      </c>
      <c r="F387" s="2" t="n">
        <v>283960.3382280328</v>
      </c>
      <c r="G387" s="2" t="n">
        <v>0</v>
      </c>
      <c r="H387" s="2" t="n">
        <v>283960.3382280328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65.65000000000001</v>
      </c>
      <c r="CN387" s="2" t="n">
        <v>0</v>
      </c>
      <c r="CO387" s="2" t="n">
        <v>69.90000000000001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97.51000000000001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>
      <c r="A388" s="2" t="n">
        <v>4</v>
      </c>
      <c r="B388" s="2" t="inlineStr">
        <is>
          <t>18.02.03.03</t>
        </is>
      </c>
      <c r="C388" s="2" t="inlineStr">
        <is>
          <t>Encunhamento com espuma expansiva de poliuretano</t>
        </is>
      </c>
      <c r="D388" s="2" t="inlineStr">
        <is>
          <t>16/03/2027</t>
        </is>
      </c>
      <c r="E388" s="2" t="inlineStr">
        <is>
          <t>04/05/2028</t>
        </is>
      </c>
      <c r="F388" s="2" t="n">
        <v>10234.08103419785</v>
      </c>
      <c r="G388" s="2" t="n">
        <v>0</v>
      </c>
      <c r="H388" s="2" t="n">
        <v>10234.08103419785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65.65000000000001</v>
      </c>
      <c r="CN388" s="2" t="n">
        <v>0</v>
      </c>
      <c r="CO388" s="2" t="n">
        <v>69.90000000000001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97.51000000000001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>
      <c r="A389" s="2" t="n">
        <v>4</v>
      </c>
      <c r="B389" s="2" t="inlineStr">
        <is>
          <t>18.02.03.04</t>
        </is>
      </c>
      <c r="C389" s="2" t="inlineStr">
        <is>
          <t>Amarração de Alvenaria</t>
        </is>
      </c>
      <c r="D389" s="2" t="inlineStr">
        <is>
          <t>16/03/2027</t>
        </is>
      </c>
      <c r="E389" s="2" t="inlineStr">
        <is>
          <t>04/05/2028</t>
        </is>
      </c>
      <c r="F389" s="2" t="n">
        <v>8440.850358785987</v>
      </c>
      <c r="G389" s="2" t="n">
        <v>0</v>
      </c>
      <c r="H389" s="2" t="n">
        <v>8440.850358785987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65.65000000000001</v>
      </c>
      <c r="CN389" s="2" t="n">
        <v>0</v>
      </c>
      <c r="CO389" s="2" t="n">
        <v>69.90000000000001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97.51000000000001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>
      <c r="A390" s="2" t="n">
        <v>2</v>
      </c>
      <c r="B390" s="2" t="inlineStr">
        <is>
          <t>18.03</t>
        </is>
      </c>
      <c r="C390" s="2" t="inlineStr">
        <is>
          <t>Gesso acartonado (Dry-wall)</t>
        </is>
      </c>
      <c r="D390" s="2" t="inlineStr">
        <is>
          <t>05/07/2027</t>
        </is>
      </c>
      <c r="E390" s="2" t="inlineStr">
        <is>
          <t>21/08/2028</t>
        </is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71.18000000000001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87.15000000000001</v>
      </c>
      <c r="DH390" s="2" t="n">
        <v>88.93000000000001</v>
      </c>
      <c r="DI390" s="2" t="n">
        <v>0</v>
      </c>
      <c r="DJ390" s="2" t="n">
        <v>94.12</v>
      </c>
      <c r="DK390" s="2" t="n">
        <v>95.01000000000001</v>
      </c>
      <c r="DL390" s="2" t="n">
        <v>0</v>
      </c>
      <c r="DM390" s="2" t="n">
        <v>96.67</v>
      </c>
      <c r="DN390" s="2" t="n">
        <v>96.79000000000001</v>
      </c>
      <c r="DO390" s="2" t="n">
        <v>0</v>
      </c>
      <c r="DP390" s="2" t="n">
        <v>98.22</v>
      </c>
      <c r="DQ390" s="2" t="n">
        <v>98.40000000000001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>
      <c r="A391" s="2" t="n">
        <v>3</v>
      </c>
      <c r="B391" s="2" t="inlineStr">
        <is>
          <t>18.03.01</t>
        </is>
      </c>
      <c r="C391" s="2" t="inlineStr">
        <is>
          <t>Gesso acartonado - S (Chapa Standard)</t>
        </is>
      </c>
      <c r="D391" s="2" t="inlineStr">
        <is>
          <t>05/07/2027</t>
        </is>
      </c>
      <c r="E391" s="2" t="inlineStr">
        <is>
          <t>21/08/2028</t>
        </is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71.18000000000001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87.15000000000001</v>
      </c>
      <c r="DH391" s="2" t="n">
        <v>88.93000000000001</v>
      </c>
      <c r="DI391" s="2" t="n">
        <v>0</v>
      </c>
      <c r="DJ391" s="2" t="n">
        <v>94.12</v>
      </c>
      <c r="DK391" s="2" t="n">
        <v>95.01000000000001</v>
      </c>
      <c r="DL391" s="2" t="n">
        <v>0</v>
      </c>
      <c r="DM391" s="2" t="n">
        <v>96.67</v>
      </c>
      <c r="DN391" s="2" t="n">
        <v>96.79000000000001</v>
      </c>
      <c r="DO391" s="2" t="n">
        <v>0</v>
      </c>
      <c r="DP391" s="2" t="n">
        <v>98.22</v>
      </c>
      <c r="DQ391" s="2" t="n">
        <v>98.40000000000001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>
      <c r="A392" s="2" t="n">
        <v>3</v>
      </c>
      <c r="B392" s="2" t="inlineStr">
        <is>
          <t>18.03.02</t>
        </is>
      </c>
      <c r="C392" s="2" t="inlineStr">
        <is>
          <t>Gesso acartonado - RU (Chapa resistente à umidade) - Fechamento de shafts</t>
        </is>
      </c>
      <c r="D392" s="2" t="inlineStr">
        <is>
          <t>05/07/2027</t>
        </is>
      </c>
      <c r="E392" s="2" t="inlineStr">
        <is>
          <t>21/08/2028</t>
        </is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71.18000000000001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87.15000000000001</v>
      </c>
      <c r="DH392" s="2" t="n">
        <v>88.93000000000001</v>
      </c>
      <c r="DI392" s="2" t="n">
        <v>0</v>
      </c>
      <c r="DJ392" s="2" t="n">
        <v>94.12</v>
      </c>
      <c r="DK392" s="2" t="n">
        <v>95.01000000000001</v>
      </c>
      <c r="DL392" s="2" t="n">
        <v>0</v>
      </c>
      <c r="DM392" s="2" t="n">
        <v>96.67</v>
      </c>
      <c r="DN392" s="2" t="n">
        <v>96.79000000000001</v>
      </c>
      <c r="DO392" s="2" t="n">
        <v>0</v>
      </c>
      <c r="DP392" s="2" t="n">
        <v>98.22</v>
      </c>
      <c r="DQ392" s="2" t="n">
        <v>98.40000000000001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>
      <c r="A393" s="2" t="n">
        <v>3</v>
      </c>
      <c r="B393" s="2" t="inlineStr">
        <is>
          <t>18.03.03</t>
        </is>
      </c>
      <c r="C393" s="2" t="inlineStr">
        <is>
          <t>Gesso acartonado - S-A-S</t>
        </is>
      </c>
      <c r="D393" s="2" t="inlineStr">
        <is>
          <t>05/07/2027</t>
        </is>
      </c>
      <c r="E393" s="2" t="inlineStr">
        <is>
          <t>21/08/2028</t>
        </is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71.18000000000001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87.15000000000001</v>
      </c>
      <c r="DH393" s="2" t="n">
        <v>88.93000000000001</v>
      </c>
      <c r="DI393" s="2" t="n">
        <v>0</v>
      </c>
      <c r="DJ393" s="2" t="n">
        <v>94.12</v>
      </c>
      <c r="DK393" s="2" t="n">
        <v>95.01000000000001</v>
      </c>
      <c r="DL393" s="2" t="n">
        <v>0</v>
      </c>
      <c r="DM393" s="2" t="n">
        <v>96.67</v>
      </c>
      <c r="DN393" s="2" t="n">
        <v>96.79000000000001</v>
      </c>
      <c r="DO393" s="2" t="n">
        <v>0</v>
      </c>
      <c r="DP393" s="2" t="n">
        <v>98.22</v>
      </c>
      <c r="DQ393" s="2" t="n">
        <v>98.40000000000001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>
      <c r="A394" s="2" t="n">
        <v>3</v>
      </c>
      <c r="B394" s="2" t="inlineStr">
        <is>
          <t>18.03.04</t>
        </is>
      </c>
      <c r="C394" s="2" t="inlineStr">
        <is>
          <t>Gesso acartonado - S-A-RU</t>
        </is>
      </c>
      <c r="D394" s="2" t="inlineStr">
        <is>
          <t>05/07/2027</t>
        </is>
      </c>
      <c r="E394" s="2" t="inlineStr">
        <is>
          <t>21/08/2028</t>
        </is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71.18000000000001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87.15000000000001</v>
      </c>
      <c r="DH394" s="2" t="n">
        <v>88.93000000000001</v>
      </c>
      <c r="DI394" s="2" t="n">
        <v>0</v>
      </c>
      <c r="DJ394" s="2" t="n">
        <v>94.12</v>
      </c>
      <c r="DK394" s="2" t="n">
        <v>95.01000000000001</v>
      </c>
      <c r="DL394" s="2" t="n">
        <v>0</v>
      </c>
      <c r="DM394" s="2" t="n">
        <v>96.67</v>
      </c>
      <c r="DN394" s="2" t="n">
        <v>96.79000000000001</v>
      </c>
      <c r="DO394" s="2" t="n">
        <v>0</v>
      </c>
      <c r="DP394" s="2" t="n">
        <v>98.22</v>
      </c>
      <c r="DQ394" s="2" t="n">
        <v>98.40000000000001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>
      <c r="A395" s="2" t="n">
        <v>3</v>
      </c>
      <c r="B395" s="2" t="inlineStr">
        <is>
          <t>18.03.05</t>
        </is>
      </c>
      <c r="C395" s="2" t="inlineStr">
        <is>
          <t>Gesso acartonado - RU-A-RU</t>
        </is>
      </c>
      <c r="D395" s="2" t="inlineStr">
        <is>
          <t>05/07/2027</t>
        </is>
      </c>
      <c r="E395" s="2" t="inlineStr">
        <is>
          <t>21/08/2028</t>
        </is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71.18000000000001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87.15000000000001</v>
      </c>
      <c r="DH395" s="2" t="n">
        <v>88.93000000000001</v>
      </c>
      <c r="DI395" s="2" t="n">
        <v>0</v>
      </c>
      <c r="DJ395" s="2" t="n">
        <v>94.12</v>
      </c>
      <c r="DK395" s="2" t="n">
        <v>95.01000000000001</v>
      </c>
      <c r="DL395" s="2" t="n">
        <v>0</v>
      </c>
      <c r="DM395" s="2" t="n">
        <v>96.67</v>
      </c>
      <c r="DN395" s="2" t="n">
        <v>96.79000000000001</v>
      </c>
      <c r="DO395" s="2" t="n">
        <v>0</v>
      </c>
      <c r="DP395" s="2" t="n">
        <v>98.22</v>
      </c>
      <c r="DQ395" s="2" t="n">
        <v>98.40000000000001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>
      <c r="A396" s="2" t="n">
        <v>3</v>
      </c>
      <c r="B396" s="2" t="inlineStr">
        <is>
          <t>18.03.06</t>
        </is>
      </c>
      <c r="C396" s="2" t="inlineStr">
        <is>
          <t>Reforços para Drywall</t>
        </is>
      </c>
      <c r="D396" s="2" t="inlineStr">
        <is>
          <t>05/07/2027</t>
        </is>
      </c>
      <c r="E396" s="2" t="inlineStr">
        <is>
          <t>21/08/2028</t>
        </is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71.18000000000001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87.15000000000001</v>
      </c>
      <c r="DH396" s="2" t="n">
        <v>88.93000000000001</v>
      </c>
      <c r="DI396" s="2" t="n">
        <v>0</v>
      </c>
      <c r="DJ396" s="2" t="n">
        <v>94.12</v>
      </c>
      <c r="DK396" s="2" t="n">
        <v>95.01000000000001</v>
      </c>
      <c r="DL396" s="2" t="n">
        <v>0</v>
      </c>
      <c r="DM396" s="2" t="n">
        <v>96.67</v>
      </c>
      <c r="DN396" s="2" t="n">
        <v>96.79000000000001</v>
      </c>
      <c r="DO396" s="2" t="n">
        <v>0</v>
      </c>
      <c r="DP396" s="2" t="n">
        <v>98.22</v>
      </c>
      <c r="DQ396" s="2" t="n">
        <v>98.40000000000001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>
      <c r="A397" s="2" t="n">
        <v>2</v>
      </c>
      <c r="B397" s="2" t="inlineStr">
        <is>
          <t>18.04</t>
        </is>
      </c>
      <c r="C397" s="2" t="inlineStr">
        <is>
          <t>Verga e Contra-verga</t>
        </is>
      </c>
      <c r="D397" s="2" t="inlineStr">
        <is>
          <t>16/03/2027</t>
        </is>
      </c>
      <c r="E397" s="2" t="inlineStr">
        <is>
          <t>04/05/2028</t>
        </is>
      </c>
      <c r="F397" s="2" t="n">
        <v>229772.2064658829</v>
      </c>
      <c r="G397" s="2" t="n">
        <v>0</v>
      </c>
      <c r="H397" s="2" t="n">
        <v>229772.2064658829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65.65000000000001</v>
      </c>
      <c r="CN397" s="2" t="n">
        <v>0</v>
      </c>
      <c r="CO397" s="2" t="n">
        <v>69.90000000000001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97.51000000000001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>
      <c r="A398" s="2" t="n">
        <v>3</v>
      </c>
      <c r="B398" s="2" t="inlineStr">
        <is>
          <t>18.04.01</t>
        </is>
      </c>
      <c r="C398" s="2" t="inlineStr">
        <is>
          <t>Vergas e contravergas</t>
        </is>
      </c>
      <c r="D398" s="2" t="inlineStr">
        <is>
          <t>16/03/2027</t>
        </is>
      </c>
      <c r="E398" s="2" t="inlineStr">
        <is>
          <t>04/05/2028</t>
        </is>
      </c>
      <c r="F398" s="2" t="n">
        <v>229772.2064658829</v>
      </c>
      <c r="G398" s="2" t="n">
        <v>0</v>
      </c>
      <c r="H398" s="2" t="n">
        <v>229772.2064658829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65.65000000000001</v>
      </c>
      <c r="CN398" s="2" t="n">
        <v>0</v>
      </c>
      <c r="CO398" s="2" t="n">
        <v>69.90000000000001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97.51000000000001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>
      <c r="A399" s="2" t="n">
        <v>1</v>
      </c>
      <c r="B399" s="2" t="inlineStr">
        <is>
          <t>19</t>
        </is>
      </c>
      <c r="C399" s="2" t="inlineStr">
        <is>
          <t>IMPERMEABILIZAÇÃO</t>
        </is>
      </c>
      <c r="D399" s="2" t="inlineStr">
        <is>
          <t>11/08/2027</t>
        </is>
      </c>
      <c r="E399" s="2" t="inlineStr">
        <is>
          <t>01/09/2028</t>
        </is>
      </c>
      <c r="F399" s="2" t="n">
        <v>3928343.287144306</v>
      </c>
      <c r="G399" s="2" t="n">
        <v>0</v>
      </c>
      <c r="H399" s="2" t="n">
        <v>3928343.287144306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8.199999999999999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72.54000000000001</v>
      </c>
      <c r="DK399" s="2" t="n">
        <v>81.36</v>
      </c>
      <c r="DL399" s="2" t="n">
        <v>0</v>
      </c>
      <c r="DM399" s="2" t="n">
        <v>86.23999999999999</v>
      </c>
      <c r="DN399" s="2" t="n">
        <v>94.76000000000001</v>
      </c>
      <c r="DO399" s="2" t="n">
        <v>0</v>
      </c>
      <c r="DP399" s="2" t="n">
        <v>97.45999999999999</v>
      </c>
      <c r="DQ399" s="2" t="n">
        <v>97.62</v>
      </c>
      <c r="DR399" s="2" t="n">
        <v>0</v>
      </c>
      <c r="DS399" s="2" t="n">
        <v>98.41</v>
      </c>
      <c r="DT399" s="2" t="n">
        <v>99.73999999999999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>
      <c r="A400" s="2" t="n">
        <v>2</v>
      </c>
      <c r="B400" s="2" t="inlineStr">
        <is>
          <t>19.01</t>
        </is>
      </c>
      <c r="C400" s="2" t="inlineStr">
        <is>
          <t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      </is>
      </c>
      <c r="D400" s="2" t="inlineStr">
        <is>
          <t>11/08/2027</t>
        </is>
      </c>
      <c r="E400" s="2" t="inlineStr">
        <is>
          <t>01/09/2028</t>
        </is>
      </c>
      <c r="F400" s="2" t="n">
        <v>723539.9552156748</v>
      </c>
      <c r="G400" s="2" t="n">
        <v>0</v>
      </c>
      <c r="H400" s="2" t="n">
        <v>723539.9552156748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8.199999999999999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72.54000000000001</v>
      </c>
      <c r="DK400" s="2" t="n">
        <v>81.36</v>
      </c>
      <c r="DL400" s="2" t="n">
        <v>0</v>
      </c>
      <c r="DM400" s="2" t="n">
        <v>86.23999999999999</v>
      </c>
      <c r="DN400" s="2" t="n">
        <v>94.76000000000001</v>
      </c>
      <c r="DO400" s="2" t="n">
        <v>0</v>
      </c>
      <c r="DP400" s="2" t="n">
        <v>97.45999999999999</v>
      </c>
      <c r="DQ400" s="2" t="n">
        <v>97.62</v>
      </c>
      <c r="DR400" s="2" t="n">
        <v>0</v>
      </c>
      <c r="DS400" s="2" t="n">
        <v>98.41</v>
      </c>
      <c r="DT400" s="2" t="n">
        <v>99.73999999999999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>
      <c r="A401" s="2" t="n">
        <v>3</v>
      </c>
      <c r="B401" s="2" t="inlineStr">
        <is>
          <t>19.01.01</t>
        </is>
      </c>
      <c r="C401" s="2" t="inlineStr">
        <is>
          <t>Cozinha multiuso, gourmet, salão de festas</t>
        </is>
      </c>
      <c r="D401" s="2" t="inlineStr">
        <is>
          <t>11/08/2027</t>
        </is>
      </c>
      <c r="E401" s="2" t="inlineStr">
        <is>
          <t>01/09/2028</t>
        </is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8.199999999999999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72.54000000000001</v>
      </c>
      <c r="DK401" s="2" t="n">
        <v>81.36</v>
      </c>
      <c r="DL401" s="2" t="n">
        <v>0</v>
      </c>
      <c r="DM401" s="2" t="n">
        <v>86.23999999999999</v>
      </c>
      <c r="DN401" s="2" t="n">
        <v>94.76000000000001</v>
      </c>
      <c r="DO401" s="2" t="n">
        <v>0</v>
      </c>
      <c r="DP401" s="2" t="n">
        <v>97.45999999999999</v>
      </c>
      <c r="DQ401" s="2" t="n">
        <v>97.62</v>
      </c>
      <c r="DR401" s="2" t="n">
        <v>0</v>
      </c>
      <c r="DS401" s="2" t="n">
        <v>98.41</v>
      </c>
      <c r="DT401" s="2" t="n">
        <v>99.73999999999999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>
      <c r="A402" s="2" t="n">
        <v>3</v>
      </c>
      <c r="B402" s="2" t="inlineStr">
        <is>
          <t>19.01.02</t>
        </is>
      </c>
      <c r="C402" s="2" t="inlineStr">
        <is>
          <t>Áreas de serviço</t>
        </is>
      </c>
      <c r="D402" s="2" t="inlineStr">
        <is>
          <t>11/08/2027</t>
        </is>
      </c>
      <c r="E402" s="2" t="inlineStr">
        <is>
          <t>01/09/2028</t>
        </is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8.199999999999999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72.54000000000001</v>
      </c>
      <c r="DK402" s="2" t="n">
        <v>81.36</v>
      </c>
      <c r="DL402" s="2" t="n">
        <v>0</v>
      </c>
      <c r="DM402" s="2" t="n">
        <v>86.23999999999999</v>
      </c>
      <c r="DN402" s="2" t="n">
        <v>94.76000000000001</v>
      </c>
      <c r="DO402" s="2" t="n">
        <v>0</v>
      </c>
      <c r="DP402" s="2" t="n">
        <v>97.45999999999999</v>
      </c>
      <c r="DQ402" s="2" t="n">
        <v>97.62</v>
      </c>
      <c r="DR402" s="2" t="n">
        <v>0</v>
      </c>
      <c r="DS402" s="2" t="n">
        <v>98.41</v>
      </c>
      <c r="DT402" s="2" t="n">
        <v>99.73999999999999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>
      <c r="A403" s="2" t="n">
        <v>3</v>
      </c>
      <c r="B403" s="2" t="inlineStr">
        <is>
          <t>19.01.03</t>
        </is>
      </c>
      <c r="C403" s="2" t="inlineStr">
        <is>
          <t>Banheiros</t>
        </is>
      </c>
      <c r="D403" s="2" t="inlineStr">
        <is>
          <t>11/08/2027</t>
        </is>
      </c>
      <c r="E403" s="2" t="inlineStr">
        <is>
          <t>01/09/2028</t>
        </is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8.199999999999999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72.54000000000001</v>
      </c>
      <c r="DK403" s="2" t="n">
        <v>81.36</v>
      </c>
      <c r="DL403" s="2" t="n">
        <v>0</v>
      </c>
      <c r="DM403" s="2" t="n">
        <v>86.23999999999999</v>
      </c>
      <c r="DN403" s="2" t="n">
        <v>94.76000000000001</v>
      </c>
      <c r="DO403" s="2" t="n">
        <v>0</v>
      </c>
      <c r="DP403" s="2" t="n">
        <v>97.45999999999999</v>
      </c>
      <c r="DQ403" s="2" t="n">
        <v>97.62</v>
      </c>
      <c r="DR403" s="2" t="n">
        <v>0</v>
      </c>
      <c r="DS403" s="2" t="n">
        <v>98.41</v>
      </c>
      <c r="DT403" s="2" t="n">
        <v>99.73999999999999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>
      <c r="A404" s="2" t="n">
        <v>3</v>
      </c>
      <c r="B404" s="2" t="inlineStr">
        <is>
          <t>19.01.04</t>
        </is>
      </c>
      <c r="C404" s="2" t="inlineStr">
        <is>
          <t>Saunas</t>
        </is>
      </c>
      <c r="D404" s="2" t="inlineStr">
        <is>
          <t>11/08/2027</t>
        </is>
      </c>
      <c r="E404" s="2" t="inlineStr">
        <is>
          <t>01/09/2028</t>
        </is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8.199999999999999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72.54000000000001</v>
      </c>
      <c r="DK404" s="2" t="n">
        <v>81.36</v>
      </c>
      <c r="DL404" s="2" t="n">
        <v>0</v>
      </c>
      <c r="DM404" s="2" t="n">
        <v>86.23999999999999</v>
      </c>
      <c r="DN404" s="2" t="n">
        <v>94.76000000000001</v>
      </c>
      <c r="DO404" s="2" t="n">
        <v>0</v>
      </c>
      <c r="DP404" s="2" t="n">
        <v>97.45999999999999</v>
      </c>
      <c r="DQ404" s="2" t="n">
        <v>97.62</v>
      </c>
      <c r="DR404" s="2" t="n">
        <v>0</v>
      </c>
      <c r="DS404" s="2" t="n">
        <v>98.41</v>
      </c>
      <c r="DT404" s="2" t="n">
        <v>99.73999999999999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>
      <c r="A405" s="2" t="n">
        <v>3</v>
      </c>
      <c r="B405" s="2" t="inlineStr">
        <is>
          <t>19.01.05</t>
        </is>
      </c>
      <c r="C405" s="2" t="inlineStr">
        <is>
          <t>Varanda</t>
        </is>
      </c>
      <c r="D405" s="2" t="inlineStr">
        <is>
          <t>11/08/2027</t>
        </is>
      </c>
      <c r="E405" s="2" t="inlineStr">
        <is>
          <t>01/09/2028</t>
        </is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8.199999999999999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72.54000000000001</v>
      </c>
      <c r="DK405" s="2" t="n">
        <v>81.36</v>
      </c>
      <c r="DL405" s="2" t="n">
        <v>0</v>
      </c>
      <c r="DM405" s="2" t="n">
        <v>86.23999999999999</v>
      </c>
      <c r="DN405" s="2" t="n">
        <v>94.76000000000001</v>
      </c>
      <c r="DO405" s="2" t="n">
        <v>0</v>
      </c>
      <c r="DP405" s="2" t="n">
        <v>97.45999999999999</v>
      </c>
      <c r="DQ405" s="2" t="n">
        <v>97.62</v>
      </c>
      <c r="DR405" s="2" t="n">
        <v>0</v>
      </c>
      <c r="DS405" s="2" t="n">
        <v>98.41</v>
      </c>
      <c r="DT405" s="2" t="n">
        <v>99.73999999999999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>
      <c r="A406" s="2" t="n">
        <v>3</v>
      </c>
      <c r="B406" s="2" t="inlineStr">
        <is>
          <t>19.01.06</t>
        </is>
      </c>
      <c r="C406" s="2" t="inlineStr">
        <is>
          <t>Barrilete</t>
        </is>
      </c>
      <c r="D406" s="2" t="inlineStr">
        <is>
          <t>11/08/2027</t>
        </is>
      </c>
      <c r="E406" s="2" t="inlineStr">
        <is>
          <t>01/09/2028</t>
        </is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8.199999999999999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72.54000000000001</v>
      </c>
      <c r="DK406" s="2" t="n">
        <v>81.36</v>
      </c>
      <c r="DL406" s="2" t="n">
        <v>0</v>
      </c>
      <c r="DM406" s="2" t="n">
        <v>86.23999999999999</v>
      </c>
      <c r="DN406" s="2" t="n">
        <v>94.76000000000001</v>
      </c>
      <c r="DO406" s="2" t="n">
        <v>0</v>
      </c>
      <c r="DP406" s="2" t="n">
        <v>97.45999999999999</v>
      </c>
      <c r="DQ406" s="2" t="n">
        <v>97.62</v>
      </c>
      <c r="DR406" s="2" t="n">
        <v>0</v>
      </c>
      <c r="DS406" s="2" t="n">
        <v>98.41</v>
      </c>
      <c r="DT406" s="2" t="n">
        <v>99.73999999999999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>
      <c r="A407" s="2" t="n">
        <v>3</v>
      </c>
      <c r="B407" s="2" t="inlineStr">
        <is>
          <t>19.01.07</t>
        </is>
      </c>
      <c r="C407" s="2" t="inlineStr">
        <is>
          <t>ARS</t>
        </is>
      </c>
      <c r="D407" s="2" t="inlineStr">
        <is>
          <t>11/08/2027</t>
        </is>
      </c>
      <c r="E407" s="2" t="inlineStr">
        <is>
          <t>01/09/2028</t>
        </is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8.199999999999999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72.54000000000001</v>
      </c>
      <c r="DK407" s="2" t="n">
        <v>81.36</v>
      </c>
      <c r="DL407" s="2" t="n">
        <v>0</v>
      </c>
      <c r="DM407" s="2" t="n">
        <v>86.23999999999999</v>
      </c>
      <c r="DN407" s="2" t="n">
        <v>94.76000000000001</v>
      </c>
      <c r="DO407" s="2" t="n">
        <v>0</v>
      </c>
      <c r="DP407" s="2" t="n">
        <v>97.45999999999999</v>
      </c>
      <c r="DQ407" s="2" t="n">
        <v>97.62</v>
      </c>
      <c r="DR407" s="2" t="n">
        <v>0</v>
      </c>
      <c r="DS407" s="2" t="n">
        <v>98.41</v>
      </c>
      <c r="DT407" s="2" t="n">
        <v>99.73999999999999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>
      <c r="A408" s="2" t="n">
        <v>3</v>
      </c>
      <c r="B408" s="2" t="inlineStr">
        <is>
          <t>19.01.08</t>
        </is>
      </c>
      <c r="C408" s="2" t="inlineStr">
        <is>
          <t>Dml</t>
        </is>
      </c>
      <c r="D408" s="2" t="inlineStr">
        <is>
          <t>11/08/2027</t>
        </is>
      </c>
      <c r="E408" s="2" t="inlineStr">
        <is>
          <t>01/09/2028</t>
        </is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8.199999999999999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72.54000000000001</v>
      </c>
      <c r="DK408" s="2" t="n">
        <v>81.36</v>
      </c>
      <c r="DL408" s="2" t="n">
        <v>0</v>
      </c>
      <c r="DM408" s="2" t="n">
        <v>86.23999999999999</v>
      </c>
      <c r="DN408" s="2" t="n">
        <v>94.76000000000001</v>
      </c>
      <c r="DO408" s="2" t="n">
        <v>0</v>
      </c>
      <c r="DP408" s="2" t="n">
        <v>97.45999999999999</v>
      </c>
      <c r="DQ408" s="2" t="n">
        <v>97.62</v>
      </c>
      <c r="DR408" s="2" t="n">
        <v>0</v>
      </c>
      <c r="DS408" s="2" t="n">
        <v>98.41</v>
      </c>
      <c r="DT408" s="2" t="n">
        <v>99.73999999999999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>
      <c r="A409" s="2" t="n">
        <v>3</v>
      </c>
      <c r="B409" s="2" t="inlineStr">
        <is>
          <t>19.01.09</t>
        </is>
      </c>
      <c r="C409" s="2" t="inlineStr">
        <is>
          <t>Laje em área de reservatório de fibra lojas</t>
        </is>
      </c>
      <c r="D409" s="2" t="inlineStr">
        <is>
          <t>11/08/2027</t>
        </is>
      </c>
      <c r="E409" s="2" t="inlineStr">
        <is>
          <t>01/09/2028</t>
        </is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8.199999999999999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72.54000000000001</v>
      </c>
      <c r="DK409" s="2" t="n">
        <v>81.36</v>
      </c>
      <c r="DL409" s="2" t="n">
        <v>0</v>
      </c>
      <c r="DM409" s="2" t="n">
        <v>86.23999999999999</v>
      </c>
      <c r="DN409" s="2" t="n">
        <v>94.76000000000001</v>
      </c>
      <c r="DO409" s="2" t="n">
        <v>0</v>
      </c>
      <c r="DP409" s="2" t="n">
        <v>97.45999999999999</v>
      </c>
      <c r="DQ409" s="2" t="n">
        <v>97.62</v>
      </c>
      <c r="DR409" s="2" t="n">
        <v>0</v>
      </c>
      <c r="DS409" s="2" t="n">
        <v>98.41</v>
      </c>
      <c r="DT409" s="2" t="n">
        <v>99.73999999999999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>
      <c r="A410" s="2" t="n">
        <v>3</v>
      </c>
      <c r="B410" s="2" t="inlineStr">
        <is>
          <t>19.01.10</t>
        </is>
      </c>
      <c r="C410" s="2" t="inlineStr">
        <is>
          <t>Cantoneira de alumínio/ Galvaizada 2x2" fixada com parafuso e bucha S6 a cada 30cm</t>
        </is>
      </c>
      <c r="D410" s="2" t="inlineStr">
        <is>
          <t>11/08/2027</t>
        </is>
      </c>
      <c r="E410" s="2" t="inlineStr">
        <is>
          <t>01/09/2028</t>
        </is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8.199999999999999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72.54000000000001</v>
      </c>
      <c r="DK410" s="2" t="n">
        <v>81.36</v>
      </c>
      <c r="DL410" s="2" t="n">
        <v>0</v>
      </c>
      <c r="DM410" s="2" t="n">
        <v>86.23999999999999</v>
      </c>
      <c r="DN410" s="2" t="n">
        <v>94.76000000000001</v>
      </c>
      <c r="DO410" s="2" t="n">
        <v>0</v>
      </c>
      <c r="DP410" s="2" t="n">
        <v>97.45999999999999</v>
      </c>
      <c r="DQ410" s="2" t="n">
        <v>97.62</v>
      </c>
      <c r="DR410" s="2" t="n">
        <v>0</v>
      </c>
      <c r="DS410" s="2" t="n">
        <v>98.41</v>
      </c>
      <c r="DT410" s="2" t="n">
        <v>99.73999999999999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>
      <c r="A411" s="2" t="n">
        <v>3</v>
      </c>
      <c r="B411" s="2" t="inlineStr">
        <is>
          <t>19.01.11</t>
        </is>
      </c>
      <c r="C411" s="2" t="inlineStr">
        <is>
          <t>Virada reforçada  e vedada com mastique de poliuretano (PU) obs.: O mesmo tratamento é recomendado para o encontro entre a placa de drywall e a parede de alvaneria com incremento neste caso de um limitador de profundidade (tarucel) prévio, sob PU</t>
        </is>
      </c>
      <c r="D411" s="2" t="inlineStr">
        <is>
          <t>11/08/2027</t>
        </is>
      </c>
      <c r="E411" s="2" t="inlineStr">
        <is>
          <t>01/09/2028</t>
        </is>
      </c>
      <c r="F411" s="2" t="n">
        <v>80960.25051408444</v>
      </c>
      <c r="G411" s="2" t="n">
        <v>0</v>
      </c>
      <c r="H411" s="2" t="n">
        <v>80960.25051408444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8.199999999999999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72.54000000000001</v>
      </c>
      <c r="DK411" s="2" t="n">
        <v>81.36</v>
      </c>
      <c r="DL411" s="2" t="n">
        <v>0</v>
      </c>
      <c r="DM411" s="2" t="n">
        <v>86.23999999999999</v>
      </c>
      <c r="DN411" s="2" t="n">
        <v>94.76000000000001</v>
      </c>
      <c r="DO411" s="2" t="n">
        <v>0</v>
      </c>
      <c r="DP411" s="2" t="n">
        <v>97.45999999999999</v>
      </c>
      <c r="DQ411" s="2" t="n">
        <v>97.62</v>
      </c>
      <c r="DR411" s="2" t="n">
        <v>0</v>
      </c>
      <c r="DS411" s="2" t="n">
        <v>98.41</v>
      </c>
      <c r="DT411" s="2" t="n">
        <v>99.73999999999999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>
      <c r="A412" s="2" t="n">
        <v>3</v>
      </c>
      <c r="B412" s="2" t="inlineStr">
        <is>
          <t>19.01.12</t>
        </is>
      </c>
      <c r="C412" s="2" t="inlineStr">
        <is>
          <t>Impermabilização de ralos</t>
        </is>
      </c>
      <c r="D412" s="2" t="inlineStr">
        <is>
          <t>11/08/2027</t>
        </is>
      </c>
      <c r="E412" s="2" t="inlineStr">
        <is>
          <t>01/09/2028</t>
        </is>
      </c>
      <c r="F412" s="2" t="n">
        <v>48078.89507659033</v>
      </c>
      <c r="G412" s="2" t="n">
        <v>0</v>
      </c>
      <c r="H412" s="2" t="n">
        <v>48078.89507659033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8.199999999999999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72.54000000000001</v>
      </c>
      <c r="DK412" s="2" t="n">
        <v>81.36</v>
      </c>
      <c r="DL412" s="2" t="n">
        <v>0</v>
      </c>
      <c r="DM412" s="2" t="n">
        <v>86.23999999999999</v>
      </c>
      <c r="DN412" s="2" t="n">
        <v>94.76000000000001</v>
      </c>
      <c r="DO412" s="2" t="n">
        <v>0</v>
      </c>
      <c r="DP412" s="2" t="n">
        <v>97.45999999999999</v>
      </c>
      <c r="DQ412" s="2" t="n">
        <v>97.62</v>
      </c>
      <c r="DR412" s="2" t="n">
        <v>0</v>
      </c>
      <c r="DS412" s="2" t="n">
        <v>98.41</v>
      </c>
      <c r="DT412" s="2" t="n">
        <v>99.73999999999999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>
      <c r="A413" s="2" t="n">
        <v>2</v>
      </c>
      <c r="B413" s="2" t="inlineStr">
        <is>
          <t>19.02</t>
        </is>
      </c>
      <c r="C413" s="2" t="inlineStr">
        <is>
          <t>Resina acrílica de alto desempenho com camadas de impermeabilização rígido com consumo de 2,0kg/m2 e reforço com tela poliéster resinada malha de 3x3 e camadas de impermeabilizante flexível com consumo de 2,0kg/m2</t>
        </is>
      </c>
      <c r="D413" s="2" t="inlineStr">
        <is>
          <t>11/08/2027</t>
        </is>
      </c>
      <c r="E413" s="2" t="inlineStr">
        <is>
          <t>01/09/2028</t>
        </is>
      </c>
      <c r="F413" s="2" t="n">
        <v>579547.4566247793</v>
      </c>
      <c r="G413" s="2" t="n">
        <v>0</v>
      </c>
      <c r="H413" s="2" t="n">
        <v>579547.4566247793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8.199999999999999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72.54000000000001</v>
      </c>
      <c r="DK413" s="2" t="n">
        <v>81.36</v>
      </c>
      <c r="DL413" s="2" t="n">
        <v>0</v>
      </c>
      <c r="DM413" s="2" t="n">
        <v>86.23999999999999</v>
      </c>
      <c r="DN413" s="2" t="n">
        <v>94.76000000000001</v>
      </c>
      <c r="DO413" s="2" t="n">
        <v>0</v>
      </c>
      <c r="DP413" s="2" t="n">
        <v>97.45999999999999</v>
      </c>
      <c r="DQ413" s="2" t="n">
        <v>97.62</v>
      </c>
      <c r="DR413" s="2" t="n">
        <v>0</v>
      </c>
      <c r="DS413" s="2" t="n">
        <v>98.41</v>
      </c>
      <c r="DT413" s="2" t="n">
        <v>99.73999999999999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>
      <c r="A414" s="2" t="n">
        <v>3</v>
      </c>
      <c r="B414" s="2" t="inlineStr">
        <is>
          <t>19.02.01</t>
        </is>
      </c>
      <c r="C414" s="2" t="inlineStr">
        <is>
          <t>Camada de regularização com argamassa de cimento e areia</t>
        </is>
      </c>
      <c r="D414" s="2" t="inlineStr">
        <is>
          <t>11/08/2027</t>
        </is>
      </c>
      <c r="E414" s="2" t="inlineStr">
        <is>
          <t>01/09/2028</t>
        </is>
      </c>
      <c r="F414" s="2" t="n">
        <v>131615.8707497793</v>
      </c>
      <c r="G414" s="2" t="n">
        <v>0</v>
      </c>
      <c r="H414" s="2" t="n">
        <v>131615.8707497793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8.199999999999999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72.54000000000001</v>
      </c>
      <c r="DK414" s="2" t="n">
        <v>81.36</v>
      </c>
      <c r="DL414" s="2" t="n">
        <v>0</v>
      </c>
      <c r="DM414" s="2" t="n">
        <v>86.23999999999999</v>
      </c>
      <c r="DN414" s="2" t="n">
        <v>94.76000000000001</v>
      </c>
      <c r="DO414" s="2" t="n">
        <v>0</v>
      </c>
      <c r="DP414" s="2" t="n">
        <v>97.45999999999999</v>
      </c>
      <c r="DQ414" s="2" t="n">
        <v>97.62</v>
      </c>
      <c r="DR414" s="2" t="n">
        <v>0</v>
      </c>
      <c r="DS414" s="2" t="n">
        <v>98.41</v>
      </c>
      <c r="DT414" s="2" t="n">
        <v>99.73999999999999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>
      <c r="A415" s="2" t="n">
        <v>3</v>
      </c>
      <c r="B415" s="2" t="inlineStr">
        <is>
          <t>19.02.02</t>
        </is>
      </c>
      <c r="C415" s="2" t="inlineStr">
        <is>
          <t>Beiral</t>
        </is>
      </c>
      <c r="D415" s="2" t="inlineStr">
        <is>
          <t>11/08/2027</t>
        </is>
      </c>
      <c r="E415" s="2" t="inlineStr">
        <is>
          <t>01/09/2028</t>
        </is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8.199999999999999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72.54000000000001</v>
      </c>
      <c r="DK415" s="2" t="n">
        <v>81.36</v>
      </c>
      <c r="DL415" s="2" t="n">
        <v>0</v>
      </c>
      <c r="DM415" s="2" t="n">
        <v>86.23999999999999</v>
      </c>
      <c r="DN415" s="2" t="n">
        <v>94.76000000000001</v>
      </c>
      <c r="DO415" s="2" t="n">
        <v>0</v>
      </c>
      <c r="DP415" s="2" t="n">
        <v>97.45999999999999</v>
      </c>
      <c r="DQ415" s="2" t="n">
        <v>97.62</v>
      </c>
      <c r="DR415" s="2" t="n">
        <v>0</v>
      </c>
      <c r="DS415" s="2" t="n">
        <v>98.41</v>
      </c>
      <c r="DT415" s="2" t="n">
        <v>99.73999999999999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>
      <c r="A416" s="2" t="n">
        <v>3</v>
      </c>
      <c r="B416" s="2" t="inlineStr">
        <is>
          <t>19.02.03</t>
        </is>
      </c>
      <c r="C416" s="2" t="inlineStr">
        <is>
          <t>Pingadeira em chapa galvanizada/ alumínio com aba de 5cm, fixada com parafuso/ bucha 6mm a cada de 15cm</t>
        </is>
      </c>
      <c r="D416" s="2" t="inlineStr">
        <is>
          <t>11/08/2027</t>
        </is>
      </c>
      <c r="E416" s="2" t="inlineStr">
        <is>
          <t>01/09/2028</t>
        </is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8.199999999999999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72.54000000000001</v>
      </c>
      <c r="DK416" s="2" t="n">
        <v>81.36</v>
      </c>
      <c r="DL416" s="2" t="n">
        <v>0</v>
      </c>
      <c r="DM416" s="2" t="n">
        <v>86.23999999999999</v>
      </c>
      <c r="DN416" s="2" t="n">
        <v>94.76000000000001</v>
      </c>
      <c r="DO416" s="2" t="n">
        <v>0</v>
      </c>
      <c r="DP416" s="2" t="n">
        <v>97.45999999999999</v>
      </c>
      <c r="DQ416" s="2" t="n">
        <v>97.62</v>
      </c>
      <c r="DR416" s="2" t="n">
        <v>0</v>
      </c>
      <c r="DS416" s="2" t="n">
        <v>98.41</v>
      </c>
      <c r="DT416" s="2" t="n">
        <v>99.73999999999999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>
      <c r="A417" s="2" t="n">
        <v>2</v>
      </c>
      <c r="B417" s="2" t="inlineStr">
        <is>
          <t>19.03</t>
        </is>
      </c>
      <c r="C417" s="2" t="inlineStr">
        <is>
          <t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      </is>
      </c>
      <c r="D417" s="2" t="inlineStr">
        <is>
          <t>11/08/2027</t>
        </is>
      </c>
      <c r="E417" s="2" t="inlineStr">
        <is>
          <t>01/09/2028</t>
        </is>
      </c>
      <c r="F417" s="2" t="n">
        <v>432530.2260974565</v>
      </c>
      <c r="G417" s="2" t="n">
        <v>0</v>
      </c>
      <c r="H417" s="2" t="n">
        <v>432530.2260974565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8.199999999999999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72.54000000000001</v>
      </c>
      <c r="DK417" s="2" t="n">
        <v>81.36</v>
      </c>
      <c r="DL417" s="2" t="n">
        <v>0</v>
      </c>
      <c r="DM417" s="2" t="n">
        <v>86.23999999999999</v>
      </c>
      <c r="DN417" s="2" t="n">
        <v>94.76000000000001</v>
      </c>
      <c r="DO417" s="2" t="n">
        <v>0</v>
      </c>
      <c r="DP417" s="2" t="n">
        <v>97.45999999999999</v>
      </c>
      <c r="DQ417" s="2" t="n">
        <v>97.62</v>
      </c>
      <c r="DR417" s="2" t="n">
        <v>0</v>
      </c>
      <c r="DS417" s="2" t="n">
        <v>98.41</v>
      </c>
      <c r="DT417" s="2" t="n">
        <v>99.73999999999999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>
      <c r="A418" s="2" t="n">
        <v>3</v>
      </c>
      <c r="B418" s="2" t="inlineStr">
        <is>
          <t>19.03.01</t>
        </is>
      </c>
      <c r="C418" s="2" t="inlineStr">
        <is>
          <t>Camada de regularização com argamassa de cimento e areia</t>
        </is>
      </c>
      <c r="D418" s="2" t="inlineStr">
        <is>
          <t>11/08/2027</t>
        </is>
      </c>
      <c r="E418" s="2" t="inlineStr">
        <is>
          <t>01/09/2028</t>
        </is>
      </c>
      <c r="F418" s="2" t="n">
        <v>62267.85436500873</v>
      </c>
      <c r="G418" s="2" t="n">
        <v>0</v>
      </c>
      <c r="H418" s="2" t="n">
        <v>62267.85436500873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8.199999999999999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72.54000000000001</v>
      </c>
      <c r="DK418" s="2" t="n">
        <v>81.36</v>
      </c>
      <c r="DL418" s="2" t="n">
        <v>0</v>
      </c>
      <c r="DM418" s="2" t="n">
        <v>86.23999999999999</v>
      </c>
      <c r="DN418" s="2" t="n">
        <v>94.76000000000001</v>
      </c>
      <c r="DO418" s="2" t="n">
        <v>0</v>
      </c>
      <c r="DP418" s="2" t="n">
        <v>97.45999999999999</v>
      </c>
      <c r="DQ418" s="2" t="n">
        <v>97.62</v>
      </c>
      <c r="DR418" s="2" t="n">
        <v>0</v>
      </c>
      <c r="DS418" s="2" t="n">
        <v>98.41</v>
      </c>
      <c r="DT418" s="2" t="n">
        <v>99.73999999999999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>
      <c r="A419" s="2" t="n">
        <v>3</v>
      </c>
      <c r="B419" s="2" t="inlineStr">
        <is>
          <t>19.03.02</t>
        </is>
      </c>
      <c r="C419" s="2" t="inlineStr">
        <is>
          <t>Proteção mecânica armada com tela galvanizada, fio 22, malha 1</t>
        </is>
      </c>
      <c r="D419" s="2" t="inlineStr">
        <is>
          <t>11/08/2027</t>
        </is>
      </c>
      <c r="E419" s="2" t="inlineStr">
        <is>
          <t>01/09/2028</t>
        </is>
      </c>
      <c r="F419" s="2" t="n">
        <v>105071.8790164064</v>
      </c>
      <c r="G419" s="2" t="n">
        <v>0</v>
      </c>
      <c r="H419" s="2" t="n">
        <v>105071.8790164064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8.199999999999999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72.54000000000001</v>
      </c>
      <c r="DK419" s="2" t="n">
        <v>81.36</v>
      </c>
      <c r="DL419" s="2" t="n">
        <v>0</v>
      </c>
      <c r="DM419" s="2" t="n">
        <v>86.23999999999999</v>
      </c>
      <c r="DN419" s="2" t="n">
        <v>94.76000000000001</v>
      </c>
      <c r="DO419" s="2" t="n">
        <v>0</v>
      </c>
      <c r="DP419" s="2" t="n">
        <v>97.45999999999999</v>
      </c>
      <c r="DQ419" s="2" t="n">
        <v>97.62</v>
      </c>
      <c r="DR419" s="2" t="n">
        <v>0</v>
      </c>
      <c r="DS419" s="2" t="n">
        <v>98.41</v>
      </c>
      <c r="DT419" s="2" t="n">
        <v>99.73999999999999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>
      <c r="A420" s="2" t="n">
        <v>3</v>
      </c>
      <c r="B420" s="2" t="inlineStr">
        <is>
          <t>19.03.03</t>
        </is>
      </c>
      <c r="C420" s="2" t="inlineStr">
        <is>
          <t>Camada de transição geotêxtil 200g/m2</t>
        </is>
      </c>
      <c r="D420" s="2" t="inlineStr">
        <is>
          <t>11/08/2027</t>
        </is>
      </c>
      <c r="E420" s="2" t="inlineStr">
        <is>
          <t>01/09/2028</t>
        </is>
      </c>
      <c r="F420" s="2" t="n">
        <v>6822.572250000001</v>
      </c>
      <c r="G420" s="2" t="n">
        <v>0</v>
      </c>
      <c r="H420" s="2" t="n">
        <v>6822.572250000001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8.199999999999999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72.54000000000001</v>
      </c>
      <c r="DK420" s="2" t="n">
        <v>81.36</v>
      </c>
      <c r="DL420" s="2" t="n">
        <v>0</v>
      </c>
      <c r="DM420" s="2" t="n">
        <v>86.23999999999999</v>
      </c>
      <c r="DN420" s="2" t="n">
        <v>94.76000000000001</v>
      </c>
      <c r="DO420" s="2" t="n">
        <v>0</v>
      </c>
      <c r="DP420" s="2" t="n">
        <v>97.45999999999999</v>
      </c>
      <c r="DQ420" s="2" t="n">
        <v>97.62</v>
      </c>
      <c r="DR420" s="2" t="n">
        <v>0</v>
      </c>
      <c r="DS420" s="2" t="n">
        <v>98.41</v>
      </c>
      <c r="DT420" s="2" t="n">
        <v>99.73999999999999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>
      <c r="A421" s="2" t="n">
        <v>3</v>
      </c>
      <c r="B421" s="2" t="inlineStr">
        <is>
          <t>19.03.04</t>
        </is>
      </c>
      <c r="C421" s="2" t="inlineStr">
        <is>
          <t>Junta perimetral preenchida com material flexível (mastique de poliuretano ou pasta asfáltica sobre EPS ou equivalente. Usado para preenchimento da área e criação da junta)</t>
        </is>
      </c>
      <c r="D421" s="2" t="inlineStr">
        <is>
          <t>11/08/2027</t>
        </is>
      </c>
      <c r="E421" s="2" t="inlineStr">
        <is>
          <t>01/09/2028</t>
        </is>
      </c>
      <c r="F421" s="2" t="n">
        <v>9184.847264832108</v>
      </c>
      <c r="G421" s="2" t="n">
        <v>0</v>
      </c>
      <c r="H421" s="2" t="n">
        <v>9184.847264832108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8.199999999999999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72.54000000000001</v>
      </c>
      <c r="DK421" s="2" t="n">
        <v>81.36</v>
      </c>
      <c r="DL421" s="2" t="n">
        <v>0</v>
      </c>
      <c r="DM421" s="2" t="n">
        <v>86.23999999999999</v>
      </c>
      <c r="DN421" s="2" t="n">
        <v>94.76000000000001</v>
      </c>
      <c r="DO421" s="2" t="n">
        <v>0</v>
      </c>
      <c r="DP421" s="2" t="n">
        <v>97.45999999999999</v>
      </c>
      <c r="DQ421" s="2" t="n">
        <v>97.62</v>
      </c>
      <c r="DR421" s="2" t="n">
        <v>0</v>
      </c>
      <c r="DS421" s="2" t="n">
        <v>98.41</v>
      </c>
      <c r="DT421" s="2" t="n">
        <v>99.73999999999999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>
      <c r="A422" s="2" t="n">
        <v>3</v>
      </c>
      <c r="B422" s="2" t="inlineStr">
        <is>
          <t>19.03.05</t>
        </is>
      </c>
      <c r="C422" s="2" t="inlineStr">
        <is>
          <t>Cantoneira de alumínio/ galvanizada 2x2" fixada com parafuso e bucha S6 a cada 30cm</t>
        </is>
      </c>
      <c r="D422" s="2" t="inlineStr">
        <is>
          <t>11/08/2027</t>
        </is>
      </c>
      <c r="E422" s="2" t="inlineStr">
        <is>
          <t>01/09/2028</t>
        </is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8.199999999999999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72.54000000000001</v>
      </c>
      <c r="DK422" s="2" t="n">
        <v>81.36</v>
      </c>
      <c r="DL422" s="2" t="n">
        <v>0</v>
      </c>
      <c r="DM422" s="2" t="n">
        <v>86.23999999999999</v>
      </c>
      <c r="DN422" s="2" t="n">
        <v>94.76000000000001</v>
      </c>
      <c r="DO422" s="2" t="n">
        <v>0</v>
      </c>
      <c r="DP422" s="2" t="n">
        <v>97.45999999999999</v>
      </c>
      <c r="DQ422" s="2" t="n">
        <v>97.62</v>
      </c>
      <c r="DR422" s="2" t="n">
        <v>0</v>
      </c>
      <c r="DS422" s="2" t="n">
        <v>98.41</v>
      </c>
      <c r="DT422" s="2" t="n">
        <v>99.73999999999999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>
      <c r="A423" s="2" t="n">
        <v>3</v>
      </c>
      <c r="B423" s="2" t="inlineStr">
        <is>
          <t>19.03.06</t>
        </is>
      </c>
      <c r="C423" s="2" t="inlineStr">
        <is>
          <t>Pilotis - Playground</t>
        </is>
      </c>
      <c r="D423" s="2" t="inlineStr">
        <is>
          <t>11/08/2027</t>
        </is>
      </c>
      <c r="E423" s="2" t="inlineStr">
        <is>
          <t>01/09/2028</t>
        </is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8.199999999999999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72.54000000000001</v>
      </c>
      <c r="DK423" s="2" t="n">
        <v>81.36</v>
      </c>
      <c r="DL423" s="2" t="n">
        <v>0</v>
      </c>
      <c r="DM423" s="2" t="n">
        <v>86.23999999999999</v>
      </c>
      <c r="DN423" s="2" t="n">
        <v>94.76000000000001</v>
      </c>
      <c r="DO423" s="2" t="n">
        <v>0</v>
      </c>
      <c r="DP423" s="2" t="n">
        <v>97.45999999999999</v>
      </c>
      <c r="DQ423" s="2" t="n">
        <v>97.62</v>
      </c>
      <c r="DR423" s="2" t="n">
        <v>0</v>
      </c>
      <c r="DS423" s="2" t="n">
        <v>98.41</v>
      </c>
      <c r="DT423" s="2" t="n">
        <v>99.73999999999999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>
      <c r="A424" s="2" t="n">
        <v>3</v>
      </c>
      <c r="B424" s="2" t="inlineStr">
        <is>
          <t>19.03.07</t>
        </is>
      </c>
      <c r="C424" s="2" t="inlineStr">
        <is>
          <t>Varanda| terraço descoberto</t>
        </is>
      </c>
      <c r="D424" s="2" t="inlineStr">
        <is>
          <t>11/08/2027</t>
        </is>
      </c>
      <c r="E424" s="2" t="inlineStr">
        <is>
          <t>01/09/2028</t>
        </is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8.199999999999999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72.54000000000001</v>
      </c>
      <c r="DK424" s="2" t="n">
        <v>81.36</v>
      </c>
      <c r="DL424" s="2" t="n">
        <v>0</v>
      </c>
      <c r="DM424" s="2" t="n">
        <v>86.23999999999999</v>
      </c>
      <c r="DN424" s="2" t="n">
        <v>94.76000000000001</v>
      </c>
      <c r="DO424" s="2" t="n">
        <v>0</v>
      </c>
      <c r="DP424" s="2" t="n">
        <v>97.45999999999999</v>
      </c>
      <c r="DQ424" s="2" t="n">
        <v>97.62</v>
      </c>
      <c r="DR424" s="2" t="n">
        <v>0</v>
      </c>
      <c r="DS424" s="2" t="n">
        <v>98.41</v>
      </c>
      <c r="DT424" s="2" t="n">
        <v>99.73999999999999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>
      <c r="A425" s="2" t="n">
        <v>3</v>
      </c>
      <c r="B425" s="2" t="inlineStr">
        <is>
          <t>19.03.08</t>
        </is>
      </c>
      <c r="C425" s="2" t="inlineStr">
        <is>
          <t>Impermabilização de ralos</t>
        </is>
      </c>
      <c r="D425" s="2" t="inlineStr">
        <is>
          <t>11/08/2027</t>
        </is>
      </c>
      <c r="E425" s="2" t="inlineStr">
        <is>
          <t>01/09/2028</t>
        </is>
      </c>
      <c r="F425" s="2" t="n">
        <v>907.1489637092515</v>
      </c>
      <c r="G425" s="2" t="n">
        <v>0</v>
      </c>
      <c r="H425" s="2" t="n">
        <v>907.1489637092515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8.199999999999999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72.54000000000001</v>
      </c>
      <c r="DK425" s="2" t="n">
        <v>81.36</v>
      </c>
      <c r="DL425" s="2" t="n">
        <v>0</v>
      </c>
      <c r="DM425" s="2" t="n">
        <v>86.23999999999999</v>
      </c>
      <c r="DN425" s="2" t="n">
        <v>94.76000000000001</v>
      </c>
      <c r="DO425" s="2" t="n">
        <v>0</v>
      </c>
      <c r="DP425" s="2" t="n">
        <v>97.45999999999999</v>
      </c>
      <c r="DQ425" s="2" t="n">
        <v>97.62</v>
      </c>
      <c r="DR425" s="2" t="n">
        <v>0</v>
      </c>
      <c r="DS425" s="2" t="n">
        <v>98.41</v>
      </c>
      <c r="DT425" s="2" t="n">
        <v>99.73999999999999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>
      <c r="A426" s="2" t="n">
        <v>2</v>
      </c>
      <c r="B426" s="2" t="inlineStr">
        <is>
          <t>19.04</t>
        </is>
      </c>
      <c r="C426" s="2" t="inlineStr">
        <is>
          <t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      </is>
      </c>
      <c r="D426" s="2" t="inlineStr">
        <is>
          <t>11/08/2027</t>
        </is>
      </c>
      <c r="E426" s="2" t="inlineStr">
        <is>
          <t>01/09/2028</t>
        </is>
      </c>
      <c r="F426" s="2" t="n">
        <v>514601.7203342452</v>
      </c>
      <c r="G426" s="2" t="n">
        <v>0</v>
      </c>
      <c r="H426" s="2" t="n">
        <v>514601.7203342452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8.199999999999999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72.54000000000001</v>
      </c>
      <c r="DK426" s="2" t="n">
        <v>81.36</v>
      </c>
      <c r="DL426" s="2" t="n">
        <v>0</v>
      </c>
      <c r="DM426" s="2" t="n">
        <v>86.23999999999999</v>
      </c>
      <c r="DN426" s="2" t="n">
        <v>94.76000000000001</v>
      </c>
      <c r="DO426" s="2" t="n">
        <v>0</v>
      </c>
      <c r="DP426" s="2" t="n">
        <v>97.45999999999999</v>
      </c>
      <c r="DQ426" s="2" t="n">
        <v>97.62</v>
      </c>
      <c r="DR426" s="2" t="n">
        <v>0</v>
      </c>
      <c r="DS426" s="2" t="n">
        <v>98.41</v>
      </c>
      <c r="DT426" s="2" t="n">
        <v>99.73999999999999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>
      <c r="A427" s="2" t="n">
        <v>3</v>
      </c>
      <c r="B427" s="2" t="inlineStr">
        <is>
          <t>19.04.01</t>
        </is>
      </c>
      <c r="C427" s="2" t="inlineStr">
        <is>
          <t>Camada de regularização com argamassa de cimento e areia</t>
        </is>
      </c>
      <c r="D427" s="2" t="inlineStr">
        <is>
          <t>11/08/2027</t>
        </is>
      </c>
      <c r="E427" s="2" t="inlineStr">
        <is>
          <t>01/09/2028</t>
        </is>
      </c>
      <c r="F427" s="2" t="n">
        <v>52116.89000078126</v>
      </c>
      <c r="G427" s="2" t="n">
        <v>0</v>
      </c>
      <c r="H427" s="2" t="n">
        <v>52116.89000078126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8.199999999999999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72.54000000000001</v>
      </c>
      <c r="DK427" s="2" t="n">
        <v>81.36</v>
      </c>
      <c r="DL427" s="2" t="n">
        <v>0</v>
      </c>
      <c r="DM427" s="2" t="n">
        <v>86.23999999999999</v>
      </c>
      <c r="DN427" s="2" t="n">
        <v>94.76000000000001</v>
      </c>
      <c r="DO427" s="2" t="n">
        <v>0</v>
      </c>
      <c r="DP427" s="2" t="n">
        <v>97.45999999999999</v>
      </c>
      <c r="DQ427" s="2" t="n">
        <v>97.62</v>
      </c>
      <c r="DR427" s="2" t="n">
        <v>0</v>
      </c>
      <c r="DS427" s="2" t="n">
        <v>98.41</v>
      </c>
      <c r="DT427" s="2" t="n">
        <v>99.73999999999999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>
      <c r="A428" s="2" t="n">
        <v>3</v>
      </c>
      <c r="B428" s="2" t="inlineStr">
        <is>
          <t>19.04.02</t>
        </is>
      </c>
      <c r="C428" s="2" t="inlineStr">
        <is>
          <t>Proteção mecânica armada com tela galvanizada, fio 22, malha 1</t>
        </is>
      </c>
      <c r="D428" s="2" t="inlineStr">
        <is>
          <t>11/08/2027</t>
        </is>
      </c>
      <c r="E428" s="2" t="inlineStr">
        <is>
          <t>01/09/2028</t>
        </is>
      </c>
      <c r="F428" s="2" t="n">
        <v>87942.96217071329</v>
      </c>
      <c r="G428" s="2" t="n">
        <v>0</v>
      </c>
      <c r="H428" s="2" t="n">
        <v>87942.96217071329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8.199999999999999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72.54000000000001</v>
      </c>
      <c r="DK428" s="2" t="n">
        <v>81.36</v>
      </c>
      <c r="DL428" s="2" t="n">
        <v>0</v>
      </c>
      <c r="DM428" s="2" t="n">
        <v>86.23999999999999</v>
      </c>
      <c r="DN428" s="2" t="n">
        <v>94.76000000000001</v>
      </c>
      <c r="DO428" s="2" t="n">
        <v>0</v>
      </c>
      <c r="DP428" s="2" t="n">
        <v>97.45999999999999</v>
      </c>
      <c r="DQ428" s="2" t="n">
        <v>97.62</v>
      </c>
      <c r="DR428" s="2" t="n">
        <v>0</v>
      </c>
      <c r="DS428" s="2" t="n">
        <v>98.41</v>
      </c>
      <c r="DT428" s="2" t="n">
        <v>99.73999999999999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>
      <c r="A429" s="2" t="n">
        <v>3</v>
      </c>
      <c r="B429" s="2" t="inlineStr">
        <is>
          <t>19.04.03</t>
        </is>
      </c>
      <c r="C429" s="2" t="inlineStr">
        <is>
          <t>Camada de transição geotêxtil 200g/m2</t>
        </is>
      </c>
      <c r="D429" s="2" t="inlineStr">
        <is>
          <t>11/08/2027</t>
        </is>
      </c>
      <c r="E429" s="2" t="inlineStr">
        <is>
          <t>01/09/2028</t>
        </is>
      </c>
      <c r="F429" s="2" t="n">
        <v>9481.336500000001</v>
      </c>
      <c r="G429" s="2" t="n">
        <v>0</v>
      </c>
      <c r="H429" s="2" t="n">
        <v>9481.336500000001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8.199999999999999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72.54000000000001</v>
      </c>
      <c r="DK429" s="2" t="n">
        <v>81.36</v>
      </c>
      <c r="DL429" s="2" t="n">
        <v>0</v>
      </c>
      <c r="DM429" s="2" t="n">
        <v>86.23999999999999</v>
      </c>
      <c r="DN429" s="2" t="n">
        <v>94.76000000000001</v>
      </c>
      <c r="DO429" s="2" t="n">
        <v>0</v>
      </c>
      <c r="DP429" s="2" t="n">
        <v>97.45999999999999</v>
      </c>
      <c r="DQ429" s="2" t="n">
        <v>97.62</v>
      </c>
      <c r="DR429" s="2" t="n">
        <v>0</v>
      </c>
      <c r="DS429" s="2" t="n">
        <v>98.41</v>
      </c>
      <c r="DT429" s="2" t="n">
        <v>99.73999999999999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>
      <c r="A430" s="2" t="n">
        <v>3</v>
      </c>
      <c r="B430" s="2" t="inlineStr">
        <is>
          <t>19.04.04</t>
        </is>
      </c>
      <c r="C430" s="2" t="inlineStr">
        <is>
          <t>Proteção térmica com placas de XPS (Poliestireno extrudado) coladas com 5 pontos de Ø15cm de asfalto nas bordas e no centro proteção com 2 placas de 2cm cada</t>
        </is>
      </c>
      <c r="D430" s="2" t="inlineStr">
        <is>
          <t>11/08/2027</t>
        </is>
      </c>
      <c r="E430" s="2" t="inlineStr">
        <is>
          <t>01/09/2028</t>
        </is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8.199999999999999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72.54000000000001</v>
      </c>
      <c r="DK430" s="2" t="n">
        <v>81.36</v>
      </c>
      <c r="DL430" s="2" t="n">
        <v>0</v>
      </c>
      <c r="DM430" s="2" t="n">
        <v>86.23999999999999</v>
      </c>
      <c r="DN430" s="2" t="n">
        <v>94.76000000000001</v>
      </c>
      <c r="DO430" s="2" t="n">
        <v>0</v>
      </c>
      <c r="DP430" s="2" t="n">
        <v>97.45999999999999</v>
      </c>
      <c r="DQ430" s="2" t="n">
        <v>97.62</v>
      </c>
      <c r="DR430" s="2" t="n">
        <v>0</v>
      </c>
      <c r="DS430" s="2" t="n">
        <v>98.41</v>
      </c>
      <c r="DT430" s="2" t="n">
        <v>99.73999999999999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>
      <c r="A431" s="2" t="n">
        <v>3</v>
      </c>
      <c r="B431" s="2" t="inlineStr">
        <is>
          <t>19.04.05</t>
        </is>
      </c>
      <c r="C431" s="2" t="inlineStr">
        <is>
          <t>Junta perimetral preenchida com mastique de poliuretano</t>
        </is>
      </c>
      <c r="D431" s="2" t="inlineStr">
        <is>
          <t>11/08/2027</t>
        </is>
      </c>
      <c r="E431" s="2" t="inlineStr">
        <is>
          <t>01/09/2028</t>
        </is>
      </c>
      <c r="F431" s="2" t="n">
        <v>10298.80526954799</v>
      </c>
      <c r="G431" s="2" t="n">
        <v>0</v>
      </c>
      <c r="H431" s="2" t="n">
        <v>10298.80526954799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8.199999999999999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72.54000000000001</v>
      </c>
      <c r="DK431" s="2" t="n">
        <v>81.36</v>
      </c>
      <c r="DL431" s="2" t="n">
        <v>0</v>
      </c>
      <c r="DM431" s="2" t="n">
        <v>86.23999999999999</v>
      </c>
      <c r="DN431" s="2" t="n">
        <v>94.76000000000001</v>
      </c>
      <c r="DO431" s="2" t="n">
        <v>0</v>
      </c>
      <c r="DP431" s="2" t="n">
        <v>97.45999999999999</v>
      </c>
      <c r="DQ431" s="2" t="n">
        <v>97.62</v>
      </c>
      <c r="DR431" s="2" t="n">
        <v>0</v>
      </c>
      <c r="DS431" s="2" t="n">
        <v>98.41</v>
      </c>
      <c r="DT431" s="2" t="n">
        <v>99.73999999999999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>
      <c r="A432" s="2" t="n">
        <v>3</v>
      </c>
      <c r="B432" s="2" t="inlineStr">
        <is>
          <t>19.04.06</t>
        </is>
      </c>
      <c r="C432" s="2" t="inlineStr">
        <is>
          <t>Junta serrada em quadros de 1,5m, com 1cm de espessura preenchida com mastique de poliuretano</t>
        </is>
      </c>
      <c r="D432" s="2" t="inlineStr">
        <is>
          <t>11/08/2027</t>
        </is>
      </c>
      <c r="E432" s="2" t="inlineStr">
        <is>
          <t>01/09/2028</t>
        </is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8.199999999999999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72.54000000000001</v>
      </c>
      <c r="DK432" s="2" t="n">
        <v>81.36</v>
      </c>
      <c r="DL432" s="2" t="n">
        <v>0</v>
      </c>
      <c r="DM432" s="2" t="n">
        <v>86.23999999999999</v>
      </c>
      <c r="DN432" s="2" t="n">
        <v>94.76000000000001</v>
      </c>
      <c r="DO432" s="2" t="n">
        <v>0</v>
      </c>
      <c r="DP432" s="2" t="n">
        <v>97.45999999999999</v>
      </c>
      <c r="DQ432" s="2" t="n">
        <v>97.62</v>
      </c>
      <c r="DR432" s="2" t="n">
        <v>0</v>
      </c>
      <c r="DS432" s="2" t="n">
        <v>98.41</v>
      </c>
      <c r="DT432" s="2" t="n">
        <v>99.73999999999999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>
      <c r="A433" s="2" t="n">
        <v>3</v>
      </c>
      <c r="B433" s="2" t="inlineStr">
        <is>
          <t>19.04.07</t>
        </is>
      </c>
      <c r="C433" s="2" t="inlineStr">
        <is>
          <t>LPI</t>
        </is>
      </c>
      <c r="D433" s="2" t="inlineStr">
        <is>
          <t>11/08/2027</t>
        </is>
      </c>
      <c r="E433" s="2" t="inlineStr">
        <is>
          <t>01/09/2028</t>
        </is>
      </c>
      <c r="F433" s="2" t="n">
        <v>97685.24062499999</v>
      </c>
      <c r="G433" s="2" t="n">
        <v>0</v>
      </c>
      <c r="H433" s="2" t="n">
        <v>97685.24062499999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8.199999999999999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72.54000000000001</v>
      </c>
      <c r="DK433" s="2" t="n">
        <v>81.36</v>
      </c>
      <c r="DL433" s="2" t="n">
        <v>0</v>
      </c>
      <c r="DM433" s="2" t="n">
        <v>86.23999999999999</v>
      </c>
      <c r="DN433" s="2" t="n">
        <v>94.76000000000001</v>
      </c>
      <c r="DO433" s="2" t="n">
        <v>0</v>
      </c>
      <c r="DP433" s="2" t="n">
        <v>97.45999999999999</v>
      </c>
      <c r="DQ433" s="2" t="n">
        <v>97.62</v>
      </c>
      <c r="DR433" s="2" t="n">
        <v>0</v>
      </c>
      <c r="DS433" s="2" t="n">
        <v>98.41</v>
      </c>
      <c r="DT433" s="2" t="n">
        <v>99.73999999999999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>
      <c r="A434" s="2" t="n">
        <v>3</v>
      </c>
      <c r="B434" s="2" t="inlineStr">
        <is>
          <t>19.04.08</t>
        </is>
      </c>
      <c r="C434" s="2" t="inlineStr">
        <is>
          <t>Varanda de acesso residencial, Passeio de acesso de serviço externo, Varanda comercial</t>
        </is>
      </c>
      <c r="D434" s="2" t="inlineStr">
        <is>
          <t>11/08/2027</t>
        </is>
      </c>
      <c r="E434" s="2" t="inlineStr">
        <is>
          <t>01/09/2028</t>
        </is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8.199999999999999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72.54000000000001</v>
      </c>
      <c r="DK434" s="2" t="n">
        <v>81.36</v>
      </c>
      <c r="DL434" s="2" t="n">
        <v>0</v>
      </c>
      <c r="DM434" s="2" t="n">
        <v>86.23999999999999</v>
      </c>
      <c r="DN434" s="2" t="n">
        <v>94.76000000000001</v>
      </c>
      <c r="DO434" s="2" t="n">
        <v>0</v>
      </c>
      <c r="DP434" s="2" t="n">
        <v>97.45999999999999</v>
      </c>
      <c r="DQ434" s="2" t="n">
        <v>97.62</v>
      </c>
      <c r="DR434" s="2" t="n">
        <v>0</v>
      </c>
      <c r="DS434" s="2" t="n">
        <v>98.41</v>
      </c>
      <c r="DT434" s="2" t="n">
        <v>99.73999999999999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>
      <c r="A435" s="2" t="n">
        <v>3</v>
      </c>
      <c r="B435" s="2" t="inlineStr">
        <is>
          <t>19.04.09</t>
        </is>
      </c>
      <c r="C435" s="2" t="inlineStr">
        <is>
          <t>Impermabilização de ralos</t>
        </is>
      </c>
      <c r="D435" s="2" t="inlineStr">
        <is>
          <t>11/08/2027</t>
        </is>
      </c>
      <c r="E435" s="2" t="inlineStr">
        <is>
          <t>01/09/2028</t>
        </is>
      </c>
      <c r="F435" s="2" t="n">
        <v>259.1854182026433</v>
      </c>
      <c r="G435" s="2" t="n">
        <v>0</v>
      </c>
      <c r="H435" s="2" t="n">
        <v>259.1854182026433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8.199999999999999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72.54000000000001</v>
      </c>
      <c r="DK435" s="2" t="n">
        <v>81.36</v>
      </c>
      <c r="DL435" s="2" t="n">
        <v>0</v>
      </c>
      <c r="DM435" s="2" t="n">
        <v>86.23999999999999</v>
      </c>
      <c r="DN435" s="2" t="n">
        <v>94.76000000000001</v>
      </c>
      <c r="DO435" s="2" t="n">
        <v>0</v>
      </c>
      <c r="DP435" s="2" t="n">
        <v>97.45999999999999</v>
      </c>
      <c r="DQ435" s="2" t="n">
        <v>97.62</v>
      </c>
      <c r="DR435" s="2" t="n">
        <v>0</v>
      </c>
      <c r="DS435" s="2" t="n">
        <v>98.41</v>
      </c>
      <c r="DT435" s="2" t="n">
        <v>99.73999999999999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>
      <c r="A436" s="2" t="n">
        <v>2</v>
      </c>
      <c r="B436" s="2" t="inlineStr">
        <is>
          <t>19.05</t>
        </is>
      </c>
      <c r="C436" s="2" t="inlineStr">
        <is>
          <t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      </is>
      </c>
      <c r="D436" s="2" t="inlineStr">
        <is>
          <t>11/08/2027</t>
        </is>
      </c>
      <c r="E436" s="2" t="inlineStr">
        <is>
          <t>01/09/2028</t>
        </is>
      </c>
      <c r="F436" s="2" t="n">
        <v>1073603.362127485</v>
      </c>
      <c r="G436" s="2" t="n">
        <v>0</v>
      </c>
      <c r="H436" s="2" t="n">
        <v>1073603.362127485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8.199999999999999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72.54000000000001</v>
      </c>
      <c r="DK436" s="2" t="n">
        <v>81.36</v>
      </c>
      <c r="DL436" s="2" t="n">
        <v>0</v>
      </c>
      <c r="DM436" s="2" t="n">
        <v>86.23999999999999</v>
      </c>
      <c r="DN436" s="2" t="n">
        <v>94.76000000000001</v>
      </c>
      <c r="DO436" s="2" t="n">
        <v>0</v>
      </c>
      <c r="DP436" s="2" t="n">
        <v>97.45999999999999</v>
      </c>
      <c r="DQ436" s="2" t="n">
        <v>97.62</v>
      </c>
      <c r="DR436" s="2" t="n">
        <v>0</v>
      </c>
      <c r="DS436" s="2" t="n">
        <v>98.41</v>
      </c>
      <c r="DT436" s="2" t="n">
        <v>99.73999999999999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>
      <c r="A437" s="2" t="n">
        <v>3</v>
      </c>
      <c r="B437" s="2" t="inlineStr">
        <is>
          <t>19.05.01</t>
        </is>
      </c>
      <c r="C437" s="2" t="inlineStr">
        <is>
          <t>Camada de regularização com argamassa de cimento e areia</t>
        </is>
      </c>
      <c r="D437" s="2" t="inlineStr">
        <is>
          <t>11/08/2027</t>
        </is>
      </c>
      <c r="E437" s="2" t="inlineStr">
        <is>
          <t>01/09/2028</t>
        </is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8.199999999999999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72.54000000000001</v>
      </c>
      <c r="DK437" s="2" t="n">
        <v>81.36</v>
      </c>
      <c r="DL437" s="2" t="n">
        <v>0</v>
      </c>
      <c r="DM437" s="2" t="n">
        <v>86.23999999999999</v>
      </c>
      <c r="DN437" s="2" t="n">
        <v>94.76000000000001</v>
      </c>
      <c r="DO437" s="2" t="n">
        <v>0</v>
      </c>
      <c r="DP437" s="2" t="n">
        <v>97.45999999999999</v>
      </c>
      <c r="DQ437" s="2" t="n">
        <v>97.62</v>
      </c>
      <c r="DR437" s="2" t="n">
        <v>0</v>
      </c>
      <c r="DS437" s="2" t="n">
        <v>98.41</v>
      </c>
      <c r="DT437" s="2" t="n">
        <v>99.73999999999999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>
      <c r="A438" s="2" t="n">
        <v>3</v>
      </c>
      <c r="B438" s="2" t="inlineStr">
        <is>
          <t>19.05.02</t>
        </is>
      </c>
      <c r="C438" s="2" t="inlineStr">
        <is>
          <t>Proteção mecânica armada com tela galvanizada, fio 22, malha 1</t>
        </is>
      </c>
      <c r="D438" s="2" t="inlineStr">
        <is>
          <t>11/08/2027</t>
        </is>
      </c>
      <c r="E438" s="2" t="inlineStr">
        <is>
          <t>01/09/2028</t>
        </is>
      </c>
      <c r="F438" s="2" t="n">
        <v>191542.4288574748</v>
      </c>
      <c r="G438" s="2" t="n">
        <v>0</v>
      </c>
      <c r="H438" s="2" t="n">
        <v>191542.4288574748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8.199999999999999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72.54000000000001</v>
      </c>
      <c r="DK438" s="2" t="n">
        <v>81.36</v>
      </c>
      <c r="DL438" s="2" t="n">
        <v>0</v>
      </c>
      <c r="DM438" s="2" t="n">
        <v>86.23999999999999</v>
      </c>
      <c r="DN438" s="2" t="n">
        <v>94.76000000000001</v>
      </c>
      <c r="DO438" s="2" t="n">
        <v>0</v>
      </c>
      <c r="DP438" s="2" t="n">
        <v>97.45999999999999</v>
      </c>
      <c r="DQ438" s="2" t="n">
        <v>97.62</v>
      </c>
      <c r="DR438" s="2" t="n">
        <v>0</v>
      </c>
      <c r="DS438" s="2" t="n">
        <v>98.41</v>
      </c>
      <c r="DT438" s="2" t="n">
        <v>99.73999999999999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>
      <c r="A439" s="2" t="n">
        <v>3</v>
      </c>
      <c r="B439" s="2" t="inlineStr">
        <is>
          <t>19.05.03</t>
        </is>
      </c>
      <c r="C439" s="2" t="inlineStr">
        <is>
          <t>Camada de transição geotêxtil 200g/m2</t>
        </is>
      </c>
      <c r="D439" s="2" t="inlineStr">
        <is>
          <t>11/08/2027</t>
        </is>
      </c>
      <c r="E439" s="2" t="inlineStr">
        <is>
          <t>01/09/2028</t>
        </is>
      </c>
      <c r="F439" s="2" t="n">
        <v>6933.820499999997</v>
      </c>
      <c r="G439" s="2" t="n">
        <v>0</v>
      </c>
      <c r="H439" s="2" t="n">
        <v>6933.820499999997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8.199999999999999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72.54000000000001</v>
      </c>
      <c r="DK439" s="2" t="n">
        <v>81.36</v>
      </c>
      <c r="DL439" s="2" t="n">
        <v>0</v>
      </c>
      <c r="DM439" s="2" t="n">
        <v>86.23999999999999</v>
      </c>
      <c r="DN439" s="2" t="n">
        <v>94.76000000000001</v>
      </c>
      <c r="DO439" s="2" t="n">
        <v>0</v>
      </c>
      <c r="DP439" s="2" t="n">
        <v>97.45999999999999</v>
      </c>
      <c r="DQ439" s="2" t="n">
        <v>97.62</v>
      </c>
      <c r="DR439" s="2" t="n">
        <v>0</v>
      </c>
      <c r="DS439" s="2" t="n">
        <v>98.41</v>
      </c>
      <c r="DT439" s="2" t="n">
        <v>99.73999999999999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>
      <c r="A440" s="2" t="n">
        <v>3</v>
      </c>
      <c r="B440" s="2" t="inlineStr">
        <is>
          <t>19.05.04</t>
        </is>
      </c>
      <c r="C440" s="2" t="inlineStr">
        <is>
          <t>Junta perimetral preenchida com mastique de poliuretano</t>
        </is>
      </c>
      <c r="D440" s="2" t="inlineStr">
        <is>
          <t>11/08/2027</t>
        </is>
      </c>
      <c r="E440" s="2" t="inlineStr">
        <is>
          <t>01/09/2028</t>
        </is>
      </c>
      <c r="F440" s="2" t="n">
        <v>69502.85654553307</v>
      </c>
      <c r="G440" s="2" t="n">
        <v>0</v>
      </c>
      <c r="H440" s="2" t="n">
        <v>69502.85654553307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8.199999999999999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72.54000000000001</v>
      </c>
      <c r="DK440" s="2" t="n">
        <v>81.36</v>
      </c>
      <c r="DL440" s="2" t="n">
        <v>0</v>
      </c>
      <c r="DM440" s="2" t="n">
        <v>86.23999999999999</v>
      </c>
      <c r="DN440" s="2" t="n">
        <v>94.76000000000001</v>
      </c>
      <c r="DO440" s="2" t="n">
        <v>0</v>
      </c>
      <c r="DP440" s="2" t="n">
        <v>97.45999999999999</v>
      </c>
      <c r="DQ440" s="2" t="n">
        <v>97.62</v>
      </c>
      <c r="DR440" s="2" t="n">
        <v>0</v>
      </c>
      <c r="DS440" s="2" t="n">
        <v>98.41</v>
      </c>
      <c r="DT440" s="2" t="n">
        <v>99.73999999999999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>
      <c r="A441" s="2" t="n">
        <v>3</v>
      </c>
      <c r="B441" s="2" t="inlineStr">
        <is>
          <t>19.05.05</t>
        </is>
      </c>
      <c r="C441" s="2" t="inlineStr">
        <is>
          <t>Cantoneira de alumínio/ galvanizada 2x2 fixada com parafuso e bucha S6 a cada 30cm</t>
        </is>
      </c>
      <c r="D441" s="2" t="inlineStr">
        <is>
          <t>11/08/2027</t>
        </is>
      </c>
      <c r="E441" s="2" t="inlineStr">
        <is>
          <t>01/09/2028</t>
        </is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8.199999999999999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72.54000000000001</v>
      </c>
      <c r="DK441" s="2" t="n">
        <v>81.36</v>
      </c>
      <c r="DL441" s="2" t="n">
        <v>0</v>
      </c>
      <c r="DM441" s="2" t="n">
        <v>86.23999999999999</v>
      </c>
      <c r="DN441" s="2" t="n">
        <v>94.76000000000001</v>
      </c>
      <c r="DO441" s="2" t="n">
        <v>0</v>
      </c>
      <c r="DP441" s="2" t="n">
        <v>97.45999999999999</v>
      </c>
      <c r="DQ441" s="2" t="n">
        <v>97.62</v>
      </c>
      <c r="DR441" s="2" t="n">
        <v>0</v>
      </c>
      <c r="DS441" s="2" t="n">
        <v>98.41</v>
      </c>
      <c r="DT441" s="2" t="n">
        <v>99.73999999999999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>
      <c r="A442" s="2" t="n">
        <v>3</v>
      </c>
      <c r="B442" s="2" t="inlineStr">
        <is>
          <t>19.05.06</t>
        </is>
      </c>
      <c r="C442" s="2" t="inlineStr">
        <is>
          <t>Jardim sobre laje</t>
        </is>
      </c>
      <c r="D442" s="2" t="inlineStr">
        <is>
          <t>11/08/2027</t>
        </is>
      </c>
      <c r="E442" s="2" t="inlineStr">
        <is>
          <t>01/09/2028</t>
        </is>
      </c>
      <c r="F442" s="2" t="n">
        <v>628940.1388094998</v>
      </c>
      <c r="G442" s="2" t="n">
        <v>0</v>
      </c>
      <c r="H442" s="2" t="n">
        <v>628940.1388094998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8.199999999999999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72.54000000000001</v>
      </c>
      <c r="DK442" s="2" t="n">
        <v>81.36</v>
      </c>
      <c r="DL442" s="2" t="n">
        <v>0</v>
      </c>
      <c r="DM442" s="2" t="n">
        <v>86.23999999999999</v>
      </c>
      <c r="DN442" s="2" t="n">
        <v>94.76000000000001</v>
      </c>
      <c r="DO442" s="2" t="n">
        <v>0</v>
      </c>
      <c r="DP442" s="2" t="n">
        <v>97.45999999999999</v>
      </c>
      <c r="DQ442" s="2" t="n">
        <v>97.62</v>
      </c>
      <c r="DR442" s="2" t="n">
        <v>0</v>
      </c>
      <c r="DS442" s="2" t="n">
        <v>98.41</v>
      </c>
      <c r="DT442" s="2" t="n">
        <v>99.73999999999999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>
      <c r="A443" s="2" t="n">
        <v>2</v>
      </c>
      <c r="B443" s="2" t="inlineStr">
        <is>
          <t>19.06</t>
        </is>
      </c>
      <c r="C443" s="2" t="inlineStr">
        <is>
          <t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      </is>
      </c>
      <c r="D443" s="2" t="inlineStr">
        <is>
          <t>11/08/2027</t>
        </is>
      </c>
      <c r="E443" s="2" t="inlineStr">
        <is>
          <t>01/09/2028</t>
        </is>
      </c>
      <c r="F443" s="2" t="n">
        <v>137089.4792464807</v>
      </c>
      <c r="G443" s="2" t="n">
        <v>0</v>
      </c>
      <c r="H443" s="2" t="n">
        <v>137089.4792464807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8.199999999999999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72.54000000000001</v>
      </c>
      <c r="DK443" s="2" t="n">
        <v>81.36</v>
      </c>
      <c r="DL443" s="2" t="n">
        <v>0</v>
      </c>
      <c r="DM443" s="2" t="n">
        <v>86.23999999999999</v>
      </c>
      <c r="DN443" s="2" t="n">
        <v>94.76000000000001</v>
      </c>
      <c r="DO443" s="2" t="n">
        <v>0</v>
      </c>
      <c r="DP443" s="2" t="n">
        <v>97.45999999999999</v>
      </c>
      <c r="DQ443" s="2" t="n">
        <v>97.62</v>
      </c>
      <c r="DR443" s="2" t="n">
        <v>0</v>
      </c>
      <c r="DS443" s="2" t="n">
        <v>98.41</v>
      </c>
      <c r="DT443" s="2" t="n">
        <v>99.73999999999999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>
      <c r="A444" s="2" t="n">
        <v>3</v>
      </c>
      <c r="B444" s="2" t="inlineStr">
        <is>
          <t>19.06.01</t>
        </is>
      </c>
      <c r="C444" s="2" t="inlineStr">
        <is>
          <t>Camada de regularização com argamassa de cimento e areia</t>
        </is>
      </c>
      <c r="D444" s="2" t="inlineStr">
        <is>
          <t>11/08/2027</t>
        </is>
      </c>
      <c r="E444" s="2" t="inlineStr">
        <is>
          <t>01/09/2028</t>
        </is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8.199999999999999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72.54000000000001</v>
      </c>
      <c r="DK444" s="2" t="n">
        <v>81.36</v>
      </c>
      <c r="DL444" s="2" t="n">
        <v>0</v>
      </c>
      <c r="DM444" s="2" t="n">
        <v>86.23999999999999</v>
      </c>
      <c r="DN444" s="2" t="n">
        <v>94.76000000000001</v>
      </c>
      <c r="DO444" s="2" t="n">
        <v>0</v>
      </c>
      <c r="DP444" s="2" t="n">
        <v>97.45999999999999</v>
      </c>
      <c r="DQ444" s="2" t="n">
        <v>97.62</v>
      </c>
      <c r="DR444" s="2" t="n">
        <v>0</v>
      </c>
      <c r="DS444" s="2" t="n">
        <v>98.41</v>
      </c>
      <c r="DT444" s="2" t="n">
        <v>99.73999999999999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>
      <c r="A445" s="2" t="n">
        <v>3</v>
      </c>
      <c r="B445" s="2" t="inlineStr">
        <is>
          <t>19.06.02</t>
        </is>
      </c>
      <c r="C445" s="2" t="inlineStr">
        <is>
          <t>Camada de transição com dreno sintético - geotêxtil 200g/m2</t>
        </is>
      </c>
      <c r="D445" s="2" t="inlineStr">
        <is>
          <t>11/08/2027</t>
        </is>
      </c>
      <c r="E445" s="2" t="inlineStr">
        <is>
          <t>01/09/2028</t>
        </is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8.199999999999999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72.54000000000001</v>
      </c>
      <c r="DK445" s="2" t="n">
        <v>81.36</v>
      </c>
      <c r="DL445" s="2" t="n">
        <v>0</v>
      </c>
      <c r="DM445" s="2" t="n">
        <v>86.23999999999999</v>
      </c>
      <c r="DN445" s="2" t="n">
        <v>94.76000000000001</v>
      </c>
      <c r="DO445" s="2" t="n">
        <v>0</v>
      </c>
      <c r="DP445" s="2" t="n">
        <v>97.45999999999999</v>
      </c>
      <c r="DQ445" s="2" t="n">
        <v>97.62</v>
      </c>
      <c r="DR445" s="2" t="n">
        <v>0</v>
      </c>
      <c r="DS445" s="2" t="n">
        <v>98.41</v>
      </c>
      <c r="DT445" s="2" t="n">
        <v>99.73999999999999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>
      <c r="A446" s="2" t="n">
        <v>3</v>
      </c>
      <c r="B446" s="2" t="inlineStr">
        <is>
          <t>19.06.03</t>
        </is>
      </c>
      <c r="C446" s="2" t="inlineStr">
        <is>
          <t>Concreto armado com tela (6cm de espessura)</t>
        </is>
      </c>
      <c r="D446" s="2" t="inlineStr">
        <is>
          <t>11/08/2027</t>
        </is>
      </c>
      <c r="E446" s="2" t="inlineStr">
        <is>
          <t>01/09/2028</t>
        </is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8.199999999999999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72.54000000000001</v>
      </c>
      <c r="DK446" s="2" t="n">
        <v>81.36</v>
      </c>
      <c r="DL446" s="2" t="n">
        <v>0</v>
      </c>
      <c r="DM446" s="2" t="n">
        <v>86.23999999999999</v>
      </c>
      <c r="DN446" s="2" t="n">
        <v>94.76000000000001</v>
      </c>
      <c r="DO446" s="2" t="n">
        <v>0</v>
      </c>
      <c r="DP446" s="2" t="n">
        <v>97.45999999999999</v>
      </c>
      <c r="DQ446" s="2" t="n">
        <v>97.62</v>
      </c>
      <c r="DR446" s="2" t="n">
        <v>0</v>
      </c>
      <c r="DS446" s="2" t="n">
        <v>98.41</v>
      </c>
      <c r="DT446" s="2" t="n">
        <v>99.73999999999999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>
      <c r="A447" s="2" t="n">
        <v>3</v>
      </c>
      <c r="B447" s="2" t="inlineStr">
        <is>
          <t>19.06.04</t>
        </is>
      </c>
      <c r="C447" s="2" t="inlineStr">
        <is>
          <t>Quadra recreação descoberta</t>
        </is>
      </c>
      <c r="D447" s="2" t="inlineStr">
        <is>
          <t>11/08/2027</t>
        </is>
      </c>
      <c r="E447" s="2" t="inlineStr">
        <is>
          <t>01/09/2028</t>
        </is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8.199999999999999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72.54000000000001</v>
      </c>
      <c r="DK447" s="2" t="n">
        <v>81.36</v>
      </c>
      <c r="DL447" s="2" t="n">
        <v>0</v>
      </c>
      <c r="DM447" s="2" t="n">
        <v>86.23999999999999</v>
      </c>
      <c r="DN447" s="2" t="n">
        <v>94.76000000000001</v>
      </c>
      <c r="DO447" s="2" t="n">
        <v>0</v>
      </c>
      <c r="DP447" s="2" t="n">
        <v>97.45999999999999</v>
      </c>
      <c r="DQ447" s="2" t="n">
        <v>97.62</v>
      </c>
      <c r="DR447" s="2" t="n">
        <v>0</v>
      </c>
      <c r="DS447" s="2" t="n">
        <v>98.41</v>
      </c>
      <c r="DT447" s="2" t="n">
        <v>99.73999999999999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>
      <c r="A448" s="2" t="n">
        <v>3</v>
      </c>
      <c r="B448" s="2" t="inlineStr">
        <is>
          <t>19.06.05</t>
        </is>
      </c>
      <c r="C448" s="2" t="inlineStr">
        <is>
          <t>Junta perimetral preenchida com EPS e selada com mastique de poliuretano</t>
        </is>
      </c>
      <c r="D448" s="2" t="inlineStr">
        <is>
          <t>11/08/2027</t>
        </is>
      </c>
      <c r="E448" s="2" t="inlineStr">
        <is>
          <t>01/09/2028</t>
        </is>
      </c>
      <c r="F448" s="2" t="n">
        <v>1113.447674531724</v>
      </c>
      <c r="G448" s="2" t="n">
        <v>0</v>
      </c>
      <c r="H448" s="2" t="n">
        <v>1113.447674531724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8.199999999999999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72.54000000000001</v>
      </c>
      <c r="DK448" s="2" t="n">
        <v>81.36</v>
      </c>
      <c r="DL448" s="2" t="n">
        <v>0</v>
      </c>
      <c r="DM448" s="2" t="n">
        <v>86.23999999999999</v>
      </c>
      <c r="DN448" s="2" t="n">
        <v>94.76000000000001</v>
      </c>
      <c r="DO448" s="2" t="n">
        <v>0</v>
      </c>
      <c r="DP448" s="2" t="n">
        <v>97.45999999999999</v>
      </c>
      <c r="DQ448" s="2" t="n">
        <v>97.62</v>
      </c>
      <c r="DR448" s="2" t="n">
        <v>0</v>
      </c>
      <c r="DS448" s="2" t="n">
        <v>98.41</v>
      </c>
      <c r="DT448" s="2" t="n">
        <v>99.73999999999999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>
      <c r="A449" s="2" t="n">
        <v>3</v>
      </c>
      <c r="B449" s="2" t="inlineStr">
        <is>
          <t>19.06.06</t>
        </is>
      </c>
      <c r="C449" s="2" t="inlineStr">
        <is>
          <t>Vaga carga e descarga, rampa descoberta</t>
        </is>
      </c>
      <c r="D449" s="2" t="inlineStr">
        <is>
          <t>11/08/2027</t>
        </is>
      </c>
      <c r="E449" s="2" t="inlineStr">
        <is>
          <t>01/09/2028</t>
        </is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8.199999999999999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72.54000000000001</v>
      </c>
      <c r="DK449" s="2" t="n">
        <v>81.36</v>
      </c>
      <c r="DL449" s="2" t="n">
        <v>0</v>
      </c>
      <c r="DM449" s="2" t="n">
        <v>86.23999999999999</v>
      </c>
      <c r="DN449" s="2" t="n">
        <v>94.76000000000001</v>
      </c>
      <c r="DO449" s="2" t="n">
        <v>0</v>
      </c>
      <c r="DP449" s="2" t="n">
        <v>97.45999999999999</v>
      </c>
      <c r="DQ449" s="2" t="n">
        <v>97.62</v>
      </c>
      <c r="DR449" s="2" t="n">
        <v>0</v>
      </c>
      <c r="DS449" s="2" t="n">
        <v>98.41</v>
      </c>
      <c r="DT449" s="2" t="n">
        <v>99.73999999999999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>
      <c r="A450" s="2" t="n">
        <v>3</v>
      </c>
      <c r="B450" s="2" t="inlineStr">
        <is>
          <t>19.06.07</t>
        </is>
      </c>
      <c r="C450" s="2" t="inlineStr">
        <is>
          <t>Impermabilização de ralos</t>
        </is>
      </c>
      <c r="D450" s="2" t="inlineStr">
        <is>
          <t>11/08/2027</t>
        </is>
      </c>
      <c r="E450" s="2" t="inlineStr">
        <is>
          <t>01/09/2028</t>
        </is>
      </c>
      <c r="F450" s="2" t="n">
        <v>172.7902788017622</v>
      </c>
      <c r="G450" s="2" t="n">
        <v>0</v>
      </c>
      <c r="H450" s="2" t="n">
        <v>172.7902788017622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8.199999999999999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72.54000000000001</v>
      </c>
      <c r="DK450" s="2" t="n">
        <v>81.36</v>
      </c>
      <c r="DL450" s="2" t="n">
        <v>0</v>
      </c>
      <c r="DM450" s="2" t="n">
        <v>86.23999999999999</v>
      </c>
      <c r="DN450" s="2" t="n">
        <v>94.76000000000001</v>
      </c>
      <c r="DO450" s="2" t="n">
        <v>0</v>
      </c>
      <c r="DP450" s="2" t="n">
        <v>97.45999999999999</v>
      </c>
      <c r="DQ450" s="2" t="n">
        <v>97.62</v>
      </c>
      <c r="DR450" s="2" t="n">
        <v>0</v>
      </c>
      <c r="DS450" s="2" t="n">
        <v>98.41</v>
      </c>
      <c r="DT450" s="2" t="n">
        <v>99.73999999999999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>
      <c r="A451" s="2" t="n">
        <v>2</v>
      </c>
      <c r="B451" s="2" t="inlineStr">
        <is>
          <t>19.07</t>
        </is>
      </c>
      <c r="C451" s="2" t="inlineStr">
        <is>
          <t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      </is>
      </c>
      <c r="D451" s="2" t="inlineStr">
        <is>
          <t>11/08/2027</t>
        </is>
      </c>
      <c r="E451" s="2" t="inlineStr">
        <is>
          <t>01/09/2028</t>
        </is>
      </c>
      <c r="F451" s="2" t="n">
        <v>80720.36572019637</v>
      </c>
      <c r="G451" s="2" t="n">
        <v>0</v>
      </c>
      <c r="H451" s="2" t="n">
        <v>80720.36572019637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8.199999999999999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72.54000000000001</v>
      </c>
      <c r="DK451" s="2" t="n">
        <v>81.36</v>
      </c>
      <c r="DL451" s="2" t="n">
        <v>0</v>
      </c>
      <c r="DM451" s="2" t="n">
        <v>86.23999999999999</v>
      </c>
      <c r="DN451" s="2" t="n">
        <v>94.76000000000001</v>
      </c>
      <c r="DO451" s="2" t="n">
        <v>0</v>
      </c>
      <c r="DP451" s="2" t="n">
        <v>97.45999999999999</v>
      </c>
      <c r="DQ451" s="2" t="n">
        <v>97.62</v>
      </c>
      <c r="DR451" s="2" t="n">
        <v>0</v>
      </c>
      <c r="DS451" s="2" t="n">
        <v>98.41</v>
      </c>
      <c r="DT451" s="2" t="n">
        <v>99.73999999999999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>
      <c r="A452" s="2" t="n">
        <v>3</v>
      </c>
      <c r="B452" s="2" t="inlineStr">
        <is>
          <t>19.07.01</t>
        </is>
      </c>
      <c r="C452" s="2" t="inlineStr">
        <is>
          <t>Recuperação estrutural: Eliminar falhas e brocas. Em caso de fissuras, deverá ser feito um estudo específico para determinar sua origem e causa</t>
        </is>
      </c>
      <c r="D452" s="2" t="inlineStr">
        <is>
          <t>11/08/2027</t>
        </is>
      </c>
      <c r="E452" s="2" t="inlineStr">
        <is>
          <t>01/09/2028</t>
        </is>
      </c>
      <c r="F452" s="2" t="n">
        <v>17524.00161841713</v>
      </c>
      <c r="G452" s="2" t="n">
        <v>0</v>
      </c>
      <c r="H452" s="2" t="n">
        <v>17524.00161841713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8.199999999999999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72.54000000000001</v>
      </c>
      <c r="DK452" s="2" t="n">
        <v>81.36</v>
      </c>
      <c r="DL452" s="2" t="n">
        <v>0</v>
      </c>
      <c r="DM452" s="2" t="n">
        <v>86.23999999999999</v>
      </c>
      <c r="DN452" s="2" t="n">
        <v>94.76000000000001</v>
      </c>
      <c r="DO452" s="2" t="n">
        <v>0</v>
      </c>
      <c r="DP452" s="2" t="n">
        <v>97.45999999999999</v>
      </c>
      <c r="DQ452" s="2" t="n">
        <v>97.62</v>
      </c>
      <c r="DR452" s="2" t="n">
        <v>0</v>
      </c>
      <c r="DS452" s="2" t="n">
        <v>98.41</v>
      </c>
      <c r="DT452" s="2" t="n">
        <v>99.73999999999999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>
      <c r="A453" s="2" t="n">
        <v>3</v>
      </c>
      <c r="B453" s="2" t="inlineStr">
        <is>
          <t>19.07.02</t>
        </is>
      </c>
      <c r="C453" s="2" t="inlineStr">
        <is>
          <t>Proteção mecânica  armada com tela galvanizada, fio 22, malha 1". (Apenas no piso e rodapé. Para  evitar danos ao sistema de impermeabilização caso seja usada alguma escada para acesso ao fundo)</t>
        </is>
      </c>
      <c r="D453" s="2" t="inlineStr">
        <is>
          <t>11/08/2027</t>
        </is>
      </c>
      <c r="E453" s="2" t="inlineStr">
        <is>
          <t>01/09/2028</t>
        </is>
      </c>
      <c r="F453" s="2" t="n">
        <v>8371.723922149582</v>
      </c>
      <c r="G453" s="2" t="n">
        <v>0</v>
      </c>
      <c r="H453" s="2" t="n">
        <v>8371.723922149582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8.199999999999999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72.54000000000001</v>
      </c>
      <c r="DK453" s="2" t="n">
        <v>81.36</v>
      </c>
      <c r="DL453" s="2" t="n">
        <v>0</v>
      </c>
      <c r="DM453" s="2" t="n">
        <v>86.23999999999999</v>
      </c>
      <c r="DN453" s="2" t="n">
        <v>94.76000000000001</v>
      </c>
      <c r="DO453" s="2" t="n">
        <v>0</v>
      </c>
      <c r="DP453" s="2" t="n">
        <v>97.45999999999999</v>
      </c>
      <c r="DQ453" s="2" t="n">
        <v>97.62</v>
      </c>
      <c r="DR453" s="2" t="n">
        <v>0</v>
      </c>
      <c r="DS453" s="2" t="n">
        <v>98.41</v>
      </c>
      <c r="DT453" s="2" t="n">
        <v>99.73999999999999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>
      <c r="A454" s="2" t="n">
        <v>3</v>
      </c>
      <c r="B454" s="2" t="inlineStr">
        <is>
          <t>19.07.03</t>
        </is>
      </c>
      <c r="C454" s="2" t="inlineStr">
        <is>
          <t>Reservatório</t>
        </is>
      </c>
      <c r="D454" s="2" t="inlineStr">
        <is>
          <t>11/08/2027</t>
        </is>
      </c>
      <c r="E454" s="2" t="inlineStr">
        <is>
          <t>01/09/2028</t>
        </is>
      </c>
      <c r="F454" s="2" t="n">
        <v>43688.95432157464</v>
      </c>
      <c r="G454" s="2" t="n">
        <v>0</v>
      </c>
      <c r="H454" s="2" t="n">
        <v>43688.95432157464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8.199999999999999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72.54000000000001</v>
      </c>
      <c r="DK454" s="2" t="n">
        <v>81.36</v>
      </c>
      <c r="DL454" s="2" t="n">
        <v>0</v>
      </c>
      <c r="DM454" s="2" t="n">
        <v>86.23999999999999</v>
      </c>
      <c r="DN454" s="2" t="n">
        <v>94.76000000000001</v>
      </c>
      <c r="DO454" s="2" t="n">
        <v>0</v>
      </c>
      <c r="DP454" s="2" t="n">
        <v>97.45999999999999</v>
      </c>
      <c r="DQ454" s="2" t="n">
        <v>97.62</v>
      </c>
      <c r="DR454" s="2" t="n">
        <v>0</v>
      </c>
      <c r="DS454" s="2" t="n">
        <v>98.41</v>
      </c>
      <c r="DT454" s="2" t="n">
        <v>99.73999999999999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>
      <c r="A455" s="2" t="n">
        <v>3</v>
      </c>
      <c r="B455" s="2" t="inlineStr">
        <is>
          <t>19.07.04</t>
        </is>
      </c>
      <c r="C455" s="2" t="inlineStr">
        <is>
          <t>Meia cana 5x5cm/ Reforço de canto com argamassa epóxica (Mistura de 1 traço de epóxi com 2 de areia seca)</t>
        </is>
      </c>
      <c r="D455" s="2" t="inlineStr">
        <is>
          <t>11/08/2027</t>
        </is>
      </c>
      <c r="E455" s="2" t="inlineStr">
        <is>
          <t>01/09/2028</t>
        </is>
      </c>
      <c r="F455" s="2" t="n">
        <v>10055.74661554401</v>
      </c>
      <c r="G455" s="2" t="n">
        <v>0</v>
      </c>
      <c r="H455" s="2" t="n">
        <v>10055.74661554401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8.199999999999999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72.54000000000001</v>
      </c>
      <c r="DK455" s="2" t="n">
        <v>81.36</v>
      </c>
      <c r="DL455" s="2" t="n">
        <v>0</v>
      </c>
      <c r="DM455" s="2" t="n">
        <v>86.23999999999999</v>
      </c>
      <c r="DN455" s="2" t="n">
        <v>94.76000000000001</v>
      </c>
      <c r="DO455" s="2" t="n">
        <v>0</v>
      </c>
      <c r="DP455" s="2" t="n">
        <v>97.45999999999999</v>
      </c>
      <c r="DQ455" s="2" t="n">
        <v>97.62</v>
      </c>
      <c r="DR455" s="2" t="n">
        <v>0</v>
      </c>
      <c r="DS455" s="2" t="n">
        <v>98.41</v>
      </c>
      <c r="DT455" s="2" t="n">
        <v>99.73999999999999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>
      <c r="A456" s="2" t="n">
        <v>3</v>
      </c>
      <c r="B456" s="2" t="inlineStr">
        <is>
          <t>19.07.05</t>
        </is>
      </c>
      <c r="C456" s="2" t="inlineStr">
        <is>
          <t>Impermabilização de ralos</t>
        </is>
      </c>
      <c r="D456" s="2" t="inlineStr">
        <is>
          <t>11/08/2027</t>
        </is>
      </c>
      <c r="E456" s="2" t="inlineStr">
        <is>
          <t>01/09/2028</t>
        </is>
      </c>
      <c r="F456" s="2" t="n">
        <v>1079.939242511014</v>
      </c>
      <c r="G456" s="2" t="n">
        <v>0</v>
      </c>
      <c r="H456" s="2" t="n">
        <v>1079.939242511014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8.199999999999999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72.54000000000001</v>
      </c>
      <c r="DK456" s="2" t="n">
        <v>81.36</v>
      </c>
      <c r="DL456" s="2" t="n">
        <v>0</v>
      </c>
      <c r="DM456" s="2" t="n">
        <v>86.23999999999999</v>
      </c>
      <c r="DN456" s="2" t="n">
        <v>94.76000000000001</v>
      </c>
      <c r="DO456" s="2" t="n">
        <v>0</v>
      </c>
      <c r="DP456" s="2" t="n">
        <v>97.45999999999999</v>
      </c>
      <c r="DQ456" s="2" t="n">
        <v>97.62</v>
      </c>
      <c r="DR456" s="2" t="n">
        <v>0</v>
      </c>
      <c r="DS456" s="2" t="n">
        <v>98.41</v>
      </c>
      <c r="DT456" s="2" t="n">
        <v>99.73999999999999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>
      <c r="A457" s="2" t="n">
        <v>2</v>
      </c>
      <c r="B457" s="2" t="inlineStr">
        <is>
          <t>19.08</t>
        </is>
      </c>
      <c r="C457" s="2" t="inlineStr">
        <is>
          <t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      </is>
      </c>
      <c r="D457" s="2" t="inlineStr">
        <is>
          <t>11/08/2027</t>
        </is>
      </c>
      <c r="E457" s="2" t="inlineStr">
        <is>
          <t>01/09/2028</t>
        </is>
      </c>
      <c r="F457" s="2" t="n">
        <v>51892.28941670555</v>
      </c>
      <c r="G457" s="2" t="n">
        <v>0</v>
      </c>
      <c r="H457" s="2" t="n">
        <v>51892.28941670555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8.199999999999999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72.54000000000001</v>
      </c>
      <c r="DK457" s="2" t="n">
        <v>81.36</v>
      </c>
      <c r="DL457" s="2" t="n">
        <v>0</v>
      </c>
      <c r="DM457" s="2" t="n">
        <v>86.23999999999999</v>
      </c>
      <c r="DN457" s="2" t="n">
        <v>94.76000000000001</v>
      </c>
      <c r="DO457" s="2" t="n">
        <v>0</v>
      </c>
      <c r="DP457" s="2" t="n">
        <v>97.45999999999999</v>
      </c>
      <c r="DQ457" s="2" t="n">
        <v>97.62</v>
      </c>
      <c r="DR457" s="2" t="n">
        <v>0</v>
      </c>
      <c r="DS457" s="2" t="n">
        <v>98.41</v>
      </c>
      <c r="DT457" s="2" t="n">
        <v>99.73999999999999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>
      <c r="A458" s="2" t="n">
        <v>3</v>
      </c>
      <c r="B458" s="2" t="inlineStr">
        <is>
          <t>19.08.01</t>
        </is>
      </c>
      <c r="C458" s="2" t="inlineStr">
        <is>
          <t>Camada de regularização com argamassa de cimento e areia</t>
        </is>
      </c>
      <c r="D458" s="2" t="inlineStr">
        <is>
          <t>11/08/2027</t>
        </is>
      </c>
      <c r="E458" s="2" t="inlineStr">
        <is>
          <t>01/09/2028</t>
        </is>
      </c>
      <c r="F458" s="2" t="n">
        <v>5613.395137903797</v>
      </c>
      <c r="G458" s="2" t="n">
        <v>0</v>
      </c>
      <c r="H458" s="2" t="n">
        <v>5613.395137903797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8.199999999999999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72.54000000000001</v>
      </c>
      <c r="DK458" s="2" t="n">
        <v>81.36</v>
      </c>
      <c r="DL458" s="2" t="n">
        <v>0</v>
      </c>
      <c r="DM458" s="2" t="n">
        <v>86.23999999999999</v>
      </c>
      <c r="DN458" s="2" t="n">
        <v>94.76000000000001</v>
      </c>
      <c r="DO458" s="2" t="n">
        <v>0</v>
      </c>
      <c r="DP458" s="2" t="n">
        <v>97.45999999999999</v>
      </c>
      <c r="DQ458" s="2" t="n">
        <v>97.62</v>
      </c>
      <c r="DR458" s="2" t="n">
        <v>0</v>
      </c>
      <c r="DS458" s="2" t="n">
        <v>98.41</v>
      </c>
      <c r="DT458" s="2" t="n">
        <v>99.73999999999999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>
      <c r="A459" s="2" t="n">
        <v>3</v>
      </c>
      <c r="B459" s="2" t="inlineStr">
        <is>
          <t>19.08.02</t>
        </is>
      </c>
      <c r="C459" s="2" t="inlineStr">
        <is>
          <t>LPI Cx d'agua - manta auto protegida ardosiada tipo III, tipo B, 4mm de espessura (3mm de manta + 1mm de grânulos minerais) colada com maçarico de gás GLP</t>
        </is>
      </c>
      <c r="D459" s="2" t="inlineStr">
        <is>
          <t>11/08/2027</t>
        </is>
      </c>
      <c r="E459" s="2" t="inlineStr">
        <is>
          <t>01/09/2028</t>
        </is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8.199999999999999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72.54000000000001</v>
      </c>
      <c r="DK459" s="2" t="n">
        <v>81.36</v>
      </c>
      <c r="DL459" s="2" t="n">
        <v>0</v>
      </c>
      <c r="DM459" s="2" t="n">
        <v>86.23999999999999</v>
      </c>
      <c r="DN459" s="2" t="n">
        <v>94.76000000000001</v>
      </c>
      <c r="DO459" s="2" t="n">
        <v>0</v>
      </c>
      <c r="DP459" s="2" t="n">
        <v>97.45999999999999</v>
      </c>
      <c r="DQ459" s="2" t="n">
        <v>97.62</v>
      </c>
      <c r="DR459" s="2" t="n">
        <v>0</v>
      </c>
      <c r="DS459" s="2" t="n">
        <v>98.41</v>
      </c>
      <c r="DT459" s="2" t="n">
        <v>99.73999999999999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>
      <c r="A460" s="2" t="n">
        <v>3</v>
      </c>
      <c r="B460" s="2" t="inlineStr">
        <is>
          <t>19.08.03</t>
        </is>
      </c>
      <c r="C460" s="2" t="inlineStr">
        <is>
          <t>LPI Cx d'agua -  manta asfáltica tipo III, 4mm de espessura, classe B acabamento PP, colada com maçarico de gás GLP</t>
        </is>
      </c>
      <c r="D460" s="2" t="inlineStr">
        <is>
          <t>11/08/2027</t>
        </is>
      </c>
      <c r="E460" s="2" t="inlineStr">
        <is>
          <t>01/09/2028</t>
        </is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8.199999999999999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72.54000000000001</v>
      </c>
      <c r="DK460" s="2" t="n">
        <v>81.36</v>
      </c>
      <c r="DL460" s="2" t="n">
        <v>0</v>
      </c>
      <c r="DM460" s="2" t="n">
        <v>86.23999999999999</v>
      </c>
      <c r="DN460" s="2" t="n">
        <v>94.76000000000001</v>
      </c>
      <c r="DO460" s="2" t="n">
        <v>0</v>
      </c>
      <c r="DP460" s="2" t="n">
        <v>97.45999999999999</v>
      </c>
      <c r="DQ460" s="2" t="n">
        <v>97.62</v>
      </c>
      <c r="DR460" s="2" t="n">
        <v>0</v>
      </c>
      <c r="DS460" s="2" t="n">
        <v>98.41</v>
      </c>
      <c r="DT460" s="2" t="n">
        <v>99.73999999999999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>
      <c r="A461" s="2" t="n">
        <v>3</v>
      </c>
      <c r="B461" s="2" t="inlineStr">
        <is>
          <t>19.08.04</t>
        </is>
      </c>
      <c r="C461" s="2" t="inlineStr">
        <is>
          <t>Impermabilização de ralos</t>
        </is>
      </c>
      <c r="D461" s="2" t="inlineStr">
        <is>
          <t>11/08/2027</t>
        </is>
      </c>
      <c r="E461" s="2" t="inlineStr">
        <is>
          <t>01/09/2028</t>
        </is>
      </c>
      <c r="F461" s="2" t="n">
        <v>172.7902788017622</v>
      </c>
      <c r="G461" s="2" t="n">
        <v>0</v>
      </c>
      <c r="H461" s="2" t="n">
        <v>172.7902788017622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8.199999999999999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72.54000000000001</v>
      </c>
      <c r="DK461" s="2" t="n">
        <v>81.36</v>
      </c>
      <c r="DL461" s="2" t="n">
        <v>0</v>
      </c>
      <c r="DM461" s="2" t="n">
        <v>86.23999999999999</v>
      </c>
      <c r="DN461" s="2" t="n">
        <v>94.76000000000001</v>
      </c>
      <c r="DO461" s="2" t="n">
        <v>0</v>
      </c>
      <c r="DP461" s="2" t="n">
        <v>97.45999999999999</v>
      </c>
      <c r="DQ461" s="2" t="n">
        <v>97.62</v>
      </c>
      <c r="DR461" s="2" t="n">
        <v>0</v>
      </c>
      <c r="DS461" s="2" t="n">
        <v>98.41</v>
      </c>
      <c r="DT461" s="2" t="n">
        <v>99.73999999999999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>
      <c r="A462" s="2" t="n">
        <v>2</v>
      </c>
      <c r="B462" s="2" t="inlineStr">
        <is>
          <t>19.09</t>
        </is>
      </c>
      <c r="C462" s="2" t="inlineStr">
        <is>
          <t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      </is>
      </c>
      <c r="D462" s="2" t="inlineStr">
        <is>
          <t>11/08/2027</t>
        </is>
      </c>
      <c r="E462" s="2" t="inlineStr">
        <is>
          <t>01/09/2028</t>
        </is>
      </c>
      <c r="F462" s="2" t="n">
        <v>20598.00572370925</v>
      </c>
      <c r="G462" s="2" t="n">
        <v>0</v>
      </c>
      <c r="H462" s="2" t="n">
        <v>20598.00572370925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8.199999999999999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72.54000000000001</v>
      </c>
      <c r="DK462" s="2" t="n">
        <v>81.36</v>
      </c>
      <c r="DL462" s="2" t="n">
        <v>0</v>
      </c>
      <c r="DM462" s="2" t="n">
        <v>86.23999999999999</v>
      </c>
      <c r="DN462" s="2" t="n">
        <v>94.76000000000001</v>
      </c>
      <c r="DO462" s="2" t="n">
        <v>0</v>
      </c>
      <c r="DP462" s="2" t="n">
        <v>97.45999999999999</v>
      </c>
      <c r="DQ462" s="2" t="n">
        <v>97.62</v>
      </c>
      <c r="DR462" s="2" t="n">
        <v>0</v>
      </c>
      <c r="DS462" s="2" t="n">
        <v>98.41</v>
      </c>
      <c r="DT462" s="2" t="n">
        <v>99.73999999999999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>
      <c r="A463" s="2" t="n">
        <v>3</v>
      </c>
      <c r="B463" s="2" t="inlineStr">
        <is>
          <t>19.09.01</t>
        </is>
      </c>
      <c r="C463" s="2" t="inlineStr">
        <is>
          <t>Reforço de canto com adesivo epóxi e argamassa epoxídica (Apicoar para aderência). Se aplica apenas quando há brocas</t>
        </is>
      </c>
      <c r="D463" s="2" t="inlineStr">
        <is>
          <t>11/08/2027</t>
        </is>
      </c>
      <c r="E463" s="2" t="inlineStr">
        <is>
          <t>01/09/2028</t>
        </is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8.199999999999999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72.54000000000001</v>
      </c>
      <c r="DK463" s="2" t="n">
        <v>81.36</v>
      </c>
      <c r="DL463" s="2" t="n">
        <v>0</v>
      </c>
      <c r="DM463" s="2" t="n">
        <v>86.23999999999999</v>
      </c>
      <c r="DN463" s="2" t="n">
        <v>94.76000000000001</v>
      </c>
      <c r="DO463" s="2" t="n">
        <v>0</v>
      </c>
      <c r="DP463" s="2" t="n">
        <v>97.45999999999999</v>
      </c>
      <c r="DQ463" s="2" t="n">
        <v>97.62</v>
      </c>
      <c r="DR463" s="2" t="n">
        <v>0</v>
      </c>
      <c r="DS463" s="2" t="n">
        <v>98.41</v>
      </c>
      <c r="DT463" s="2" t="n">
        <v>99.73999999999999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>
      <c r="A464" s="2" t="n">
        <v>3</v>
      </c>
      <c r="B464" s="2" t="inlineStr">
        <is>
          <t>19.09.02</t>
        </is>
      </c>
      <c r="C464" s="2" t="inlineStr">
        <is>
          <t>Poço do elevador</t>
        </is>
      </c>
      <c r="D464" s="2" t="inlineStr">
        <is>
          <t>11/08/2027</t>
        </is>
      </c>
      <c r="E464" s="2" t="inlineStr">
        <is>
          <t>01/09/2028</t>
        </is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8.199999999999999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72.54000000000001</v>
      </c>
      <c r="DK464" s="2" t="n">
        <v>81.36</v>
      </c>
      <c r="DL464" s="2" t="n">
        <v>0</v>
      </c>
      <c r="DM464" s="2" t="n">
        <v>86.23999999999999</v>
      </c>
      <c r="DN464" s="2" t="n">
        <v>94.76000000000001</v>
      </c>
      <c r="DO464" s="2" t="n">
        <v>0</v>
      </c>
      <c r="DP464" s="2" t="n">
        <v>97.45999999999999</v>
      </c>
      <c r="DQ464" s="2" t="n">
        <v>97.62</v>
      </c>
      <c r="DR464" s="2" t="n">
        <v>0</v>
      </c>
      <c r="DS464" s="2" t="n">
        <v>98.41</v>
      </c>
      <c r="DT464" s="2" t="n">
        <v>99.73999999999999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>
      <c r="A465" s="2" t="n">
        <v>3</v>
      </c>
      <c r="B465" s="2" t="inlineStr">
        <is>
          <t>19.09.03</t>
        </is>
      </c>
      <c r="C465" s="2" t="inlineStr">
        <is>
          <t>Sala gerador</t>
        </is>
      </c>
      <c r="D465" s="2" t="inlineStr">
        <is>
          <t>11/08/2027</t>
        </is>
      </c>
      <c r="E465" s="2" t="inlineStr">
        <is>
          <t>01/09/2028</t>
        </is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8.199999999999999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72.54000000000001</v>
      </c>
      <c r="DK465" s="2" t="n">
        <v>81.36</v>
      </c>
      <c r="DL465" s="2" t="n">
        <v>0</v>
      </c>
      <c r="DM465" s="2" t="n">
        <v>86.23999999999999</v>
      </c>
      <c r="DN465" s="2" t="n">
        <v>94.76000000000001</v>
      </c>
      <c r="DO465" s="2" t="n">
        <v>0</v>
      </c>
      <c r="DP465" s="2" t="n">
        <v>97.45999999999999</v>
      </c>
      <c r="DQ465" s="2" t="n">
        <v>97.62</v>
      </c>
      <c r="DR465" s="2" t="n">
        <v>0</v>
      </c>
      <c r="DS465" s="2" t="n">
        <v>98.41</v>
      </c>
      <c r="DT465" s="2" t="n">
        <v>99.73999999999999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>
      <c r="A466" s="2" t="n">
        <v>3</v>
      </c>
      <c r="B466" s="2" t="inlineStr">
        <is>
          <t>19.09.04</t>
        </is>
      </c>
      <c r="C466" s="2" t="inlineStr">
        <is>
          <t>Impermabilização de ralos</t>
        </is>
      </c>
      <c r="D466" s="2" t="inlineStr">
        <is>
          <t>11/08/2027</t>
        </is>
      </c>
      <c r="E466" s="2" t="inlineStr">
        <is>
          <t>01/09/2028</t>
        </is>
      </c>
      <c r="F466" s="2" t="n">
        <v>907.1489637092515</v>
      </c>
      <c r="G466" s="2" t="n">
        <v>0</v>
      </c>
      <c r="H466" s="2" t="n">
        <v>907.1489637092515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8.199999999999999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72.54000000000001</v>
      </c>
      <c r="DK466" s="2" t="n">
        <v>81.36</v>
      </c>
      <c r="DL466" s="2" t="n">
        <v>0</v>
      </c>
      <c r="DM466" s="2" t="n">
        <v>86.23999999999999</v>
      </c>
      <c r="DN466" s="2" t="n">
        <v>94.76000000000001</v>
      </c>
      <c r="DO466" s="2" t="n">
        <v>0</v>
      </c>
      <c r="DP466" s="2" t="n">
        <v>97.45999999999999</v>
      </c>
      <c r="DQ466" s="2" t="n">
        <v>97.62</v>
      </c>
      <c r="DR466" s="2" t="n">
        <v>0</v>
      </c>
      <c r="DS466" s="2" t="n">
        <v>98.41</v>
      </c>
      <c r="DT466" s="2" t="n">
        <v>99.73999999999999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>
      <c r="A467" s="2" t="n">
        <v>2</v>
      </c>
      <c r="B467" s="2" t="inlineStr">
        <is>
          <t>19.10</t>
        </is>
      </c>
      <c r="C467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7" s="2" t="inlineStr">
        <is>
          <t>11/08/2027</t>
        </is>
      </c>
      <c r="E467" s="2" t="inlineStr">
        <is>
          <t>01/09/2028</t>
        </is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8.199999999999999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72.54000000000001</v>
      </c>
      <c r="DK467" s="2" t="n">
        <v>81.36</v>
      </c>
      <c r="DL467" s="2" t="n">
        <v>0</v>
      </c>
      <c r="DM467" s="2" t="n">
        <v>86.23999999999999</v>
      </c>
      <c r="DN467" s="2" t="n">
        <v>94.76000000000001</v>
      </c>
      <c r="DO467" s="2" t="n">
        <v>0</v>
      </c>
      <c r="DP467" s="2" t="n">
        <v>97.45999999999999</v>
      </c>
      <c r="DQ467" s="2" t="n">
        <v>97.62</v>
      </c>
      <c r="DR467" s="2" t="n">
        <v>0</v>
      </c>
      <c r="DS467" s="2" t="n">
        <v>98.41</v>
      </c>
      <c r="DT467" s="2" t="n">
        <v>99.73999999999999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>
      <c r="A468" s="2" t="n">
        <v>3</v>
      </c>
      <c r="B468" s="2" t="inlineStr">
        <is>
          <t>19.10.01</t>
        </is>
      </c>
      <c r="C468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8" s="2" t="inlineStr">
        <is>
          <t>11/08/2027</t>
        </is>
      </c>
      <c r="E468" s="2" t="inlineStr">
        <is>
          <t>01/09/2028</t>
        </is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8.199999999999999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72.54000000000001</v>
      </c>
      <c r="DK468" s="2" t="n">
        <v>81.36</v>
      </c>
      <c r="DL468" s="2" t="n">
        <v>0</v>
      </c>
      <c r="DM468" s="2" t="n">
        <v>86.23999999999999</v>
      </c>
      <c r="DN468" s="2" t="n">
        <v>94.76000000000001</v>
      </c>
      <c r="DO468" s="2" t="n">
        <v>0</v>
      </c>
      <c r="DP468" s="2" t="n">
        <v>97.45999999999999</v>
      </c>
      <c r="DQ468" s="2" t="n">
        <v>97.62</v>
      </c>
      <c r="DR468" s="2" t="n">
        <v>0</v>
      </c>
      <c r="DS468" s="2" t="n">
        <v>98.41</v>
      </c>
      <c r="DT468" s="2" t="n">
        <v>99.73999999999999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>
      <c r="A469" s="2" t="n">
        <v>2</v>
      </c>
      <c r="B469" s="2" t="inlineStr">
        <is>
          <t>19.11</t>
        </is>
      </c>
      <c r="C469" s="2" t="inlineStr">
        <is>
          <t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      </is>
      </c>
      <c r="D469" s="2" t="inlineStr">
        <is>
          <t>11/08/2027</t>
        </is>
      </c>
      <c r="E469" s="2" t="inlineStr">
        <is>
          <t>01/09/2028</t>
        </is>
      </c>
      <c r="F469" s="2" t="n">
        <v>85469.05563757382</v>
      </c>
      <c r="G469" s="2" t="n">
        <v>0</v>
      </c>
      <c r="H469" s="2" t="n">
        <v>85469.05563757382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8.199999999999999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72.54000000000001</v>
      </c>
      <c r="DK469" s="2" t="n">
        <v>81.36</v>
      </c>
      <c r="DL469" s="2" t="n">
        <v>0</v>
      </c>
      <c r="DM469" s="2" t="n">
        <v>86.23999999999999</v>
      </c>
      <c r="DN469" s="2" t="n">
        <v>94.76000000000001</v>
      </c>
      <c r="DO469" s="2" t="n">
        <v>0</v>
      </c>
      <c r="DP469" s="2" t="n">
        <v>97.45999999999999</v>
      </c>
      <c r="DQ469" s="2" t="n">
        <v>97.62</v>
      </c>
      <c r="DR469" s="2" t="n">
        <v>0</v>
      </c>
      <c r="DS469" s="2" t="n">
        <v>98.41</v>
      </c>
      <c r="DT469" s="2" t="n">
        <v>99.73999999999999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>
      <c r="A470" s="2" t="n">
        <v>3</v>
      </c>
      <c r="B470" s="2" t="inlineStr">
        <is>
          <t>19.11.01</t>
        </is>
      </c>
      <c r="C470" s="2" t="inlineStr">
        <is>
          <t>Camada de regularização com argamassa de cimento e areia</t>
        </is>
      </c>
      <c r="D470" s="2" t="inlineStr">
        <is>
          <t>11/08/2027</t>
        </is>
      </c>
      <c r="E470" s="2" t="inlineStr">
        <is>
          <t>01/09/2028</t>
        </is>
      </c>
      <c r="F470" s="2" t="n">
        <v>8408.555538386447</v>
      </c>
      <c r="G470" s="2" t="n">
        <v>0</v>
      </c>
      <c r="H470" s="2" t="n">
        <v>8408.555538386447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8.199999999999999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72.54000000000001</v>
      </c>
      <c r="DK470" s="2" t="n">
        <v>81.36</v>
      </c>
      <c r="DL470" s="2" t="n">
        <v>0</v>
      </c>
      <c r="DM470" s="2" t="n">
        <v>86.23999999999999</v>
      </c>
      <c r="DN470" s="2" t="n">
        <v>94.76000000000001</v>
      </c>
      <c r="DO470" s="2" t="n">
        <v>0</v>
      </c>
      <c r="DP470" s="2" t="n">
        <v>97.45999999999999</v>
      </c>
      <c r="DQ470" s="2" t="n">
        <v>97.62</v>
      </c>
      <c r="DR470" s="2" t="n">
        <v>0</v>
      </c>
      <c r="DS470" s="2" t="n">
        <v>98.41</v>
      </c>
      <c r="DT470" s="2" t="n">
        <v>99.73999999999999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>
      <c r="A471" s="2" t="n">
        <v>3</v>
      </c>
      <c r="B471" s="2" t="inlineStr">
        <is>
          <t>19.11.02</t>
        </is>
      </c>
      <c r="C471" s="2" t="inlineStr">
        <is>
          <t>Proteção mecânica armada estruturada com tela galvanizada fio 22 malha de 1" (Ancoradas em barra de aço e pinos de aço chumbados no concreto)</t>
        </is>
      </c>
      <c r="D471" s="2" t="inlineStr">
        <is>
          <t>11/08/2027</t>
        </is>
      </c>
      <c r="E471" s="2" t="inlineStr">
        <is>
          <t>01/09/2028</t>
        </is>
      </c>
      <c r="F471" s="2" t="n">
        <v>14188.74536856624</v>
      </c>
      <c r="G471" s="2" t="n">
        <v>0</v>
      </c>
      <c r="H471" s="2" t="n">
        <v>14188.74536856624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8.199999999999999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72.54000000000001</v>
      </c>
      <c r="DK471" s="2" t="n">
        <v>81.36</v>
      </c>
      <c r="DL471" s="2" t="n">
        <v>0</v>
      </c>
      <c r="DM471" s="2" t="n">
        <v>86.23999999999999</v>
      </c>
      <c r="DN471" s="2" t="n">
        <v>94.76000000000001</v>
      </c>
      <c r="DO471" s="2" t="n">
        <v>0</v>
      </c>
      <c r="DP471" s="2" t="n">
        <v>97.45999999999999</v>
      </c>
      <c r="DQ471" s="2" t="n">
        <v>97.62</v>
      </c>
      <c r="DR471" s="2" t="n">
        <v>0</v>
      </c>
      <c r="DS471" s="2" t="n">
        <v>98.41</v>
      </c>
      <c r="DT471" s="2" t="n">
        <v>99.73999999999999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>
      <c r="A472" s="2" t="n">
        <v>3</v>
      </c>
      <c r="B472" s="2" t="inlineStr">
        <is>
          <t>19.11.03</t>
        </is>
      </c>
      <c r="C472" s="2" t="inlineStr">
        <is>
          <t>Camada de transição geotêxtil 200g/m2</t>
        </is>
      </c>
      <c r="D472" s="2" t="inlineStr">
        <is>
          <t>11/08/2027</t>
        </is>
      </c>
      <c r="E472" s="2" t="inlineStr">
        <is>
          <t>01/09/2028</t>
        </is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8.199999999999999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72.54000000000001</v>
      </c>
      <c r="DK472" s="2" t="n">
        <v>81.36</v>
      </c>
      <c r="DL472" s="2" t="n">
        <v>0</v>
      </c>
      <c r="DM472" s="2" t="n">
        <v>86.23999999999999</v>
      </c>
      <c r="DN472" s="2" t="n">
        <v>94.76000000000001</v>
      </c>
      <c r="DO472" s="2" t="n">
        <v>0</v>
      </c>
      <c r="DP472" s="2" t="n">
        <v>97.45999999999999</v>
      </c>
      <c r="DQ472" s="2" t="n">
        <v>97.62</v>
      </c>
      <c r="DR472" s="2" t="n">
        <v>0</v>
      </c>
      <c r="DS472" s="2" t="n">
        <v>98.41</v>
      </c>
      <c r="DT472" s="2" t="n">
        <v>99.73999999999999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>
      <c r="A473" s="2" t="n">
        <v>3</v>
      </c>
      <c r="B473" s="2" t="inlineStr">
        <is>
          <t>19.11.04</t>
        </is>
      </c>
      <c r="C473" s="2" t="inlineStr">
        <is>
          <t>Cantoneira de alumínio/ Galvanizada 2x2 fixada com parafuso e bucha S6 a cada 30cm</t>
        </is>
      </c>
      <c r="D473" s="2" t="inlineStr">
        <is>
          <t>11/08/2027</t>
        </is>
      </c>
      <c r="E473" s="2" t="inlineStr">
        <is>
          <t>01/09/2028</t>
        </is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8.199999999999999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72.54000000000001</v>
      </c>
      <c r="DK473" s="2" t="n">
        <v>81.36</v>
      </c>
      <c r="DL473" s="2" t="n">
        <v>0</v>
      </c>
      <c r="DM473" s="2" t="n">
        <v>86.23999999999999</v>
      </c>
      <c r="DN473" s="2" t="n">
        <v>94.76000000000001</v>
      </c>
      <c r="DO473" s="2" t="n">
        <v>0</v>
      </c>
      <c r="DP473" s="2" t="n">
        <v>97.45999999999999</v>
      </c>
      <c r="DQ473" s="2" t="n">
        <v>97.62</v>
      </c>
      <c r="DR473" s="2" t="n">
        <v>0</v>
      </c>
      <c r="DS473" s="2" t="n">
        <v>98.41</v>
      </c>
      <c r="DT473" s="2" t="n">
        <v>99.73999999999999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>
      <c r="A474" s="2" t="n">
        <v>3</v>
      </c>
      <c r="B474" s="2" t="inlineStr">
        <is>
          <t>19.11.05</t>
        </is>
      </c>
      <c r="C474" s="2" t="inlineStr">
        <is>
          <t>Junta perimetral e rejuntamento preenchidos com mastique de poliuretano</t>
        </is>
      </c>
      <c r="D474" s="2" t="inlineStr">
        <is>
          <t>11/08/2027</t>
        </is>
      </c>
      <c r="E474" s="2" t="inlineStr">
        <is>
          <t>01/09/2028</t>
        </is>
      </c>
      <c r="F474" s="2" t="n">
        <v>2602.246099116722</v>
      </c>
      <c r="G474" s="2" t="n">
        <v>0</v>
      </c>
      <c r="H474" s="2" t="n">
        <v>2602.246099116722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8.199999999999999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72.54000000000001</v>
      </c>
      <c r="DK474" s="2" t="n">
        <v>81.36</v>
      </c>
      <c r="DL474" s="2" t="n">
        <v>0</v>
      </c>
      <c r="DM474" s="2" t="n">
        <v>86.23999999999999</v>
      </c>
      <c r="DN474" s="2" t="n">
        <v>94.76000000000001</v>
      </c>
      <c r="DO474" s="2" t="n">
        <v>0</v>
      </c>
      <c r="DP474" s="2" t="n">
        <v>97.45999999999999</v>
      </c>
      <c r="DQ474" s="2" t="n">
        <v>97.62</v>
      </c>
      <c r="DR474" s="2" t="n">
        <v>0</v>
      </c>
      <c r="DS474" s="2" t="n">
        <v>98.41</v>
      </c>
      <c r="DT474" s="2" t="n">
        <v>99.73999999999999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>
      <c r="A475" s="2" t="n">
        <v>3</v>
      </c>
      <c r="B475" s="2" t="inlineStr">
        <is>
          <t>19.11.06</t>
        </is>
      </c>
      <c r="C475" s="2" t="inlineStr">
        <is>
          <t>Barras de aço Ø8mm, para Ancoragem no topo da borda da piscina</t>
        </is>
      </c>
      <c r="D475" s="2" t="inlineStr">
        <is>
          <t>11/08/2027</t>
        </is>
      </c>
      <c r="E475" s="2" t="inlineStr">
        <is>
          <t>01/09/2028</t>
        </is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8.199999999999999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72.54000000000001</v>
      </c>
      <c r="DK475" s="2" t="n">
        <v>81.36</v>
      </c>
      <c r="DL475" s="2" t="n">
        <v>0</v>
      </c>
      <c r="DM475" s="2" t="n">
        <v>86.23999999999999</v>
      </c>
      <c r="DN475" s="2" t="n">
        <v>94.76000000000001</v>
      </c>
      <c r="DO475" s="2" t="n">
        <v>0</v>
      </c>
      <c r="DP475" s="2" t="n">
        <v>97.45999999999999</v>
      </c>
      <c r="DQ475" s="2" t="n">
        <v>97.62</v>
      </c>
      <c r="DR475" s="2" t="n">
        <v>0</v>
      </c>
      <c r="DS475" s="2" t="n">
        <v>98.41</v>
      </c>
      <c r="DT475" s="2" t="n">
        <v>99.73999999999999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>
      <c r="A476" s="2" t="n">
        <v>3</v>
      </c>
      <c r="B476" s="2" t="inlineStr">
        <is>
          <t>19.11.07</t>
        </is>
      </c>
      <c r="C476" s="2" t="inlineStr">
        <is>
          <t>Piscina adulto| infantil e prainha</t>
        </is>
      </c>
      <c r="D476" s="2" t="inlineStr">
        <is>
          <t>11/08/2027</t>
        </is>
      </c>
      <c r="E476" s="2" t="inlineStr">
        <is>
          <t>01/09/2028</t>
        </is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8.199999999999999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72.54000000000001</v>
      </c>
      <c r="DK476" s="2" t="n">
        <v>81.36</v>
      </c>
      <c r="DL476" s="2" t="n">
        <v>0</v>
      </c>
      <c r="DM476" s="2" t="n">
        <v>86.23999999999999</v>
      </c>
      <c r="DN476" s="2" t="n">
        <v>94.76000000000001</v>
      </c>
      <c r="DO476" s="2" t="n">
        <v>0</v>
      </c>
      <c r="DP476" s="2" t="n">
        <v>97.45999999999999</v>
      </c>
      <c r="DQ476" s="2" t="n">
        <v>97.62</v>
      </c>
      <c r="DR476" s="2" t="n">
        <v>0</v>
      </c>
      <c r="DS476" s="2" t="n">
        <v>98.41</v>
      </c>
      <c r="DT476" s="2" t="n">
        <v>99.73999999999999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>
      <c r="A477" s="2" t="n">
        <v>3</v>
      </c>
      <c r="B477" s="2" t="inlineStr">
        <is>
          <t>19.11.08</t>
        </is>
      </c>
      <c r="C477" s="2" t="inlineStr">
        <is>
          <t>Impermabilização de ralos</t>
        </is>
      </c>
      <c r="D477" s="2" t="inlineStr">
        <is>
          <t>11/08/2027</t>
        </is>
      </c>
      <c r="E477" s="2" t="inlineStr">
        <is>
          <t>01/09/2028</t>
        </is>
      </c>
      <c r="F477" s="2" t="n">
        <v>431.9756970044054</v>
      </c>
      <c r="G477" s="2" t="n">
        <v>0</v>
      </c>
      <c r="H477" s="2" t="n">
        <v>431.9756970044054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8.199999999999999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72.54000000000001</v>
      </c>
      <c r="DK477" s="2" t="n">
        <v>81.36</v>
      </c>
      <c r="DL477" s="2" t="n">
        <v>0</v>
      </c>
      <c r="DM477" s="2" t="n">
        <v>86.23999999999999</v>
      </c>
      <c r="DN477" s="2" t="n">
        <v>94.76000000000001</v>
      </c>
      <c r="DO477" s="2" t="n">
        <v>0</v>
      </c>
      <c r="DP477" s="2" t="n">
        <v>97.45999999999999</v>
      </c>
      <c r="DQ477" s="2" t="n">
        <v>97.62</v>
      </c>
      <c r="DR477" s="2" t="n">
        <v>0</v>
      </c>
      <c r="DS477" s="2" t="n">
        <v>98.41</v>
      </c>
      <c r="DT477" s="2" t="n">
        <v>99.73999999999999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>
      <c r="A478" s="2" t="n">
        <v>1</v>
      </c>
      <c r="B478" s="2" t="inlineStr">
        <is>
          <t>20</t>
        </is>
      </c>
      <c r="C478" s="2" t="inlineStr">
        <is>
          <t>INSTALAÇÕES ELÉTRICAS</t>
        </is>
      </c>
      <c r="D478" s="2" t="inlineStr">
        <is>
          <t>18/01/2027</t>
        </is>
      </c>
      <c r="E478" s="2" t="inlineStr">
        <is>
          <t>12/03/2029</t>
        </is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83.54000000000001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93.09999999999999</v>
      </c>
      <c r="ED478" s="2" t="n">
        <v>0</v>
      </c>
      <c r="EE478" s="2" t="n">
        <v>93.01000000000001</v>
      </c>
      <c r="EF478" s="2" t="n">
        <v>94.68000000000001</v>
      </c>
      <c r="EG478" s="2" t="n">
        <v>0</v>
      </c>
      <c r="EH478" s="2" t="n">
        <v>95.88</v>
      </c>
      <c r="EI478" s="2" t="n">
        <v>97.59999999999999</v>
      </c>
      <c r="EJ478" s="2" t="n">
        <v>0</v>
      </c>
      <c r="EK478" s="2" t="n">
        <v>98.34999999999999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>
      <c r="A479" s="2" t="n">
        <v>2</v>
      </c>
      <c r="B479" s="2" t="inlineStr">
        <is>
          <t>20.01</t>
        </is>
      </c>
      <c r="C479" s="2" t="inlineStr">
        <is>
          <t>Entrada e geração de energia</t>
        </is>
      </c>
      <c r="D479" s="2" t="inlineStr">
        <is>
          <t>18/01/2027</t>
        </is>
      </c>
      <c r="E479" s="2" t="inlineStr">
        <is>
          <t>01/03/2028</t>
        </is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>
      <c r="A480" s="2" t="n">
        <v>3</v>
      </c>
      <c r="B480" s="2" t="inlineStr">
        <is>
          <t>20.01.01</t>
        </is>
      </c>
      <c r="C480" s="2" t="inlineStr">
        <is>
          <t>Transformadores</t>
        </is>
      </c>
      <c r="D480" s="2" t="inlineStr">
        <is>
          <t>18/01/2027</t>
        </is>
      </c>
      <c r="E480" s="2" t="inlineStr">
        <is>
          <t>01/03/2028</t>
        </is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>
      <c r="A481" s="2" t="n">
        <v>2</v>
      </c>
      <c r="B481" s="2" t="inlineStr">
        <is>
          <t>20.02</t>
        </is>
      </c>
      <c r="C481" s="2" t="inlineStr">
        <is>
          <t>Instalações Elétricas Prediais de Baixa Tensão</t>
        </is>
      </c>
      <c r="D481" s="2" t="inlineStr">
        <is>
          <t>18/01/2027</t>
        </is>
      </c>
      <c r="E481" s="2" t="inlineStr">
        <is>
          <t>12/03/2029</t>
        </is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71.95999999999999</v>
      </c>
      <c r="DN481" s="2" t="n">
        <v>73.81</v>
      </c>
      <c r="DO481" s="2" t="n">
        <v>0</v>
      </c>
      <c r="DP481" s="2" t="n">
        <v>76.65000000000001</v>
      </c>
      <c r="DQ481" s="2" t="n">
        <v>78.51000000000001</v>
      </c>
      <c r="DR481" s="2" t="n">
        <v>0</v>
      </c>
      <c r="DS481" s="2" t="n">
        <v>80.95999999999999</v>
      </c>
      <c r="DT481" s="2" t="n">
        <v>81.54000000000001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86.26000000000001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96.79000000000001</v>
      </c>
      <c r="EJ481" s="2" t="n">
        <v>0</v>
      </c>
      <c r="EK481" s="2" t="n">
        <v>97.79000000000001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>
      <c r="A482" s="2" t="n">
        <v>3</v>
      </c>
      <c r="B482" s="2" t="inlineStr">
        <is>
          <t>20.02.01</t>
        </is>
      </c>
      <c r="C482" s="2" t="inlineStr">
        <is>
          <t>Ramal De Entrada</t>
        </is>
      </c>
      <c r="D482" s="2" t="inlineStr">
        <is>
          <t>18/01/2027</t>
        </is>
      </c>
      <c r="E482" s="2" t="inlineStr">
        <is>
          <t>05/02/2027</t>
        </is>
      </c>
      <c r="F482" s="2" t="n">
        <v>395122.0000000001</v>
      </c>
      <c r="G482" s="2" t="n">
        <v>0</v>
      </c>
      <c r="H482" s="2" t="n">
        <v>395122.0000000001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>
      <c r="A483" s="2" t="n">
        <v>3</v>
      </c>
      <c r="B483" s="2" t="inlineStr">
        <is>
          <t>20.02.02</t>
        </is>
      </c>
      <c r="C483" s="2" t="inlineStr">
        <is>
          <t>Prumadas E Caixas De Distribuição</t>
        </is>
      </c>
      <c r="D483" s="2" t="inlineStr">
        <is>
          <t>09/06/2027</t>
        </is>
      </c>
      <c r="E483" s="2" t="inlineStr">
        <is>
          <t>25/10/2028</t>
        </is>
      </c>
      <c r="F483" s="2" t="n">
        <v>824378.7999999999</v>
      </c>
      <c r="G483" s="2" t="n">
        <v>0</v>
      </c>
      <c r="H483" s="2" t="n">
        <v>824378.7999999999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65.51000000000001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92.84999999999999</v>
      </c>
      <c r="DQ483" s="2" t="n">
        <v>94.78</v>
      </c>
      <c r="DR483" s="2" t="n">
        <v>0</v>
      </c>
      <c r="DS483" s="2" t="n">
        <v>96.15000000000001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>
      <c r="A484" s="2" t="n">
        <v>3</v>
      </c>
      <c r="B484" s="2" t="inlineStr">
        <is>
          <t>20.02.03</t>
        </is>
      </c>
      <c r="C484" s="2" t="inlineStr">
        <is>
          <t>Cabeamento de alimentação</t>
        </is>
      </c>
      <c r="D484" s="2" t="inlineStr">
        <is>
          <t>01/10/2027</t>
        </is>
      </c>
      <c r="E484" s="2" t="inlineStr">
        <is>
          <t>25/10/2028</t>
        </is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74.51000000000001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>
      <c r="A485" s="2" t="n">
        <v>3</v>
      </c>
      <c r="B485" s="2" t="inlineStr">
        <is>
          <t>20.02.04</t>
        </is>
      </c>
      <c r="C485" s="2" t="inlineStr">
        <is>
          <t>Quadros De Circuitos</t>
        </is>
      </c>
      <c r="D485" s="2" t="inlineStr">
        <is>
          <t>30/04/2027</t>
        </is>
      </c>
      <c r="E485" s="2" t="inlineStr">
        <is>
          <t>22/05/2028</t>
        </is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70.84999999999999</v>
      </c>
      <c r="CV485" s="2" t="n">
        <v>75.25</v>
      </c>
      <c r="CW485" s="2" t="n">
        <v>0</v>
      </c>
      <c r="CX485" s="2" t="n">
        <v>80.23</v>
      </c>
      <c r="CY485" s="2" t="n">
        <v>84.29000000000001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96.54000000000001</v>
      </c>
      <c r="DH485" s="2" t="n">
        <v>97.19</v>
      </c>
      <c r="DI485" s="2" t="n">
        <v>0</v>
      </c>
      <c r="DJ485" s="2" t="n">
        <v>99.70999999999999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>
      <c r="A486" s="2" t="n">
        <v>3</v>
      </c>
      <c r="B486" s="2" t="inlineStr">
        <is>
          <t>20.02.05</t>
        </is>
      </c>
      <c r="C486" s="2" t="inlineStr">
        <is>
          <t>Fiação de distribuição</t>
        </is>
      </c>
      <c r="D486" s="2" t="inlineStr">
        <is>
          <t>01/10/2027</t>
        </is>
      </c>
      <c r="E486" s="2" t="inlineStr">
        <is>
          <t>24/10/2028</t>
        </is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9.529999999999999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>
      <c r="A487" s="2" t="n">
        <v>3</v>
      </c>
      <c r="B487" s="2" t="inlineStr">
        <is>
          <t>20.02.06</t>
        </is>
      </c>
      <c r="C487" s="2" t="inlineStr">
        <is>
          <t>Tubulação E Caixas em Lajes</t>
        </is>
      </c>
      <c r="D487" s="2" t="inlineStr">
        <is>
          <t>30/04/2027</t>
        </is>
      </c>
      <c r="E487" s="2" t="inlineStr">
        <is>
          <t>22/05/2028</t>
        </is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70.84999999999999</v>
      </c>
      <c r="CV487" s="2" t="n">
        <v>75.25</v>
      </c>
      <c r="CW487" s="2" t="n">
        <v>0</v>
      </c>
      <c r="CX487" s="2" t="n">
        <v>80.23</v>
      </c>
      <c r="CY487" s="2" t="n">
        <v>84.29000000000001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96.54000000000001</v>
      </c>
      <c r="DH487" s="2" t="n">
        <v>97.19</v>
      </c>
      <c r="DI487" s="2" t="n">
        <v>0</v>
      </c>
      <c r="DJ487" s="2" t="n">
        <v>99.70999999999999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>
      <c r="A488" s="2" t="n">
        <v>3</v>
      </c>
      <c r="B488" s="2" t="inlineStr">
        <is>
          <t>20.02.07</t>
        </is>
      </c>
      <c r="C488" s="2" t="inlineStr">
        <is>
          <t>Tubulação E Caixas em Paredes</t>
        </is>
      </c>
      <c r="D488" s="2" t="inlineStr">
        <is>
          <t>30/04/2027</t>
        </is>
      </c>
      <c r="E488" s="2" t="inlineStr">
        <is>
          <t>22/05/2028</t>
        </is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70.84999999999999</v>
      </c>
      <c r="CV488" s="2" t="n">
        <v>75.25</v>
      </c>
      <c r="CW488" s="2" t="n">
        <v>0</v>
      </c>
      <c r="CX488" s="2" t="n">
        <v>80.23</v>
      </c>
      <c r="CY488" s="2" t="n">
        <v>84.29000000000001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96.54000000000001</v>
      </c>
      <c r="DH488" s="2" t="n">
        <v>97.19</v>
      </c>
      <c r="DI488" s="2" t="n">
        <v>0</v>
      </c>
      <c r="DJ488" s="2" t="n">
        <v>99.70999999999999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>
      <c r="A489" s="2" t="n">
        <v>3</v>
      </c>
      <c r="B489" s="2" t="inlineStr">
        <is>
          <t>20.02.08</t>
        </is>
      </c>
      <c r="C489" s="2" t="inlineStr">
        <is>
          <t>Tomadas, Interruptores e Sensores</t>
        </is>
      </c>
      <c r="D489" s="2" t="inlineStr">
        <is>
          <t>07/04/2028</t>
        </is>
      </c>
      <c r="E489" s="2" t="inlineStr">
        <is>
          <t>12/03/2029</t>
        </is>
      </c>
      <c r="F489" s="2" t="n">
        <v>752836.0000000001</v>
      </c>
      <c r="G489" s="2" t="n">
        <v>0</v>
      </c>
      <c r="H489" s="2" t="n">
        <v>752836.0000000001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79.70999999999999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>
      <c r="A490" s="2" t="n">
        <v>3</v>
      </c>
      <c r="B490" s="2" t="inlineStr">
        <is>
          <t>20.02.09</t>
        </is>
      </c>
      <c r="C490" s="2" t="inlineStr">
        <is>
          <t>Placas e acabamentos</t>
        </is>
      </c>
      <c r="D490" s="2" t="inlineStr">
        <is>
          <t>07/04/2028</t>
        </is>
      </c>
      <c r="E490" s="2" t="inlineStr">
        <is>
          <t>12/03/2029</t>
        </is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79.70999999999999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>
      <c r="A491" s="2" t="n">
        <v>3</v>
      </c>
      <c r="B491" s="2" t="inlineStr">
        <is>
          <t>20.02.10</t>
        </is>
      </c>
      <c r="C491" s="2" t="inlineStr">
        <is>
          <t>Luminotécnico</t>
        </is>
      </c>
      <c r="D491" s="2" t="inlineStr">
        <is>
          <t>07/04/2028</t>
        </is>
      </c>
      <c r="E491" s="2" t="inlineStr">
        <is>
          <t>12/03/2029</t>
        </is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79.70999999999999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>
      <c r="A492" s="2" t="n">
        <v>2</v>
      </c>
      <c r="B492" s="2" t="inlineStr">
        <is>
          <t>20.03</t>
        </is>
      </c>
      <c r="C492" s="2" t="inlineStr">
        <is>
          <t>Instalações elétricas complementares</t>
        </is>
      </c>
      <c r="D492" s="2" t="inlineStr">
        <is>
          <t>01/10/2027</t>
        </is>
      </c>
      <c r="E492" s="2" t="inlineStr">
        <is>
          <t>26/10/2028</t>
        </is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68.43000000000001</v>
      </c>
      <c r="DO492" s="2" t="n">
        <v>0</v>
      </c>
      <c r="DP492" s="2" t="n">
        <v>71.93000000000001</v>
      </c>
      <c r="DQ492" s="2" t="n">
        <v>73.13</v>
      </c>
      <c r="DR492" s="2" t="n">
        <v>0</v>
      </c>
      <c r="DS492" s="2" t="n">
        <v>88.06999999999999</v>
      </c>
      <c r="DT492" s="2" t="n">
        <v>92.63</v>
      </c>
      <c r="DU492" s="2" t="n">
        <v>0</v>
      </c>
      <c r="DV492" s="2" t="n">
        <v>92.67</v>
      </c>
      <c r="DW492" s="2" t="n">
        <v>94.98999999999999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>
      <c r="A493" s="2" t="n">
        <v>3</v>
      </c>
      <c r="B493" s="2" t="inlineStr">
        <is>
          <t>20.03.01</t>
        </is>
      </c>
      <c r="C493" s="2" t="inlineStr">
        <is>
          <t>SPDA</t>
        </is>
      </c>
      <c r="D493" s="2" t="inlineStr">
        <is>
          <t>03/08/2028</t>
        </is>
      </c>
      <c r="E493" s="2" t="inlineStr">
        <is>
          <t>21/08/2028</t>
        </is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>
      <c r="A494" s="2" t="n">
        <v>3</v>
      </c>
      <c r="B494" s="2" t="inlineStr">
        <is>
          <t>20.03.02</t>
        </is>
      </c>
      <c r="C494" s="2" t="inlineStr">
        <is>
          <t>Automação</t>
        </is>
      </c>
      <c r="D494" s="2" t="inlineStr">
        <is>
          <t>01/10/2027</t>
        </is>
      </c>
      <c r="E494" s="2" t="inlineStr">
        <is>
          <t>26/10/2028</t>
        </is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71.34999999999999</v>
      </c>
      <c r="DL494" s="2" t="n">
        <v>0</v>
      </c>
      <c r="DM494" s="2" t="n">
        <v>76.16</v>
      </c>
      <c r="DN494" s="2" t="n">
        <v>81.45999999999999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90.31999999999999</v>
      </c>
      <c r="DT494" s="2" t="n">
        <v>91.22</v>
      </c>
      <c r="DU494" s="2" t="n">
        <v>0</v>
      </c>
      <c r="DV494" s="2" t="n">
        <v>91.27</v>
      </c>
      <c r="DW494" s="2" t="n">
        <v>94.04000000000001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>
      <c r="A495" s="2" t="n">
        <v>3</v>
      </c>
      <c r="B495" s="2" t="inlineStr">
        <is>
          <t>20.03.03</t>
        </is>
      </c>
      <c r="C495" s="2" t="inlineStr">
        <is>
          <t>Telefonia</t>
        </is>
      </c>
      <c r="D495" s="2" t="inlineStr">
        <is>
          <t>01/10/2027</t>
        </is>
      </c>
      <c r="E495" s="2" t="inlineStr">
        <is>
          <t>26/10/2028</t>
        </is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71.34999999999999</v>
      </c>
      <c r="DL495" s="2" t="n">
        <v>0</v>
      </c>
      <c r="DM495" s="2" t="n">
        <v>76.16</v>
      </c>
      <c r="DN495" s="2" t="n">
        <v>81.45999999999999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90.31999999999999</v>
      </c>
      <c r="DT495" s="2" t="n">
        <v>91.22</v>
      </c>
      <c r="DU495" s="2" t="n">
        <v>0</v>
      </c>
      <c r="DV495" s="2" t="n">
        <v>91.27</v>
      </c>
      <c r="DW495" s="2" t="n">
        <v>94.04000000000001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>
      <c r="A496" s="2" t="n">
        <v>3</v>
      </c>
      <c r="B496" s="2" t="inlineStr">
        <is>
          <t>20.03.04</t>
        </is>
      </c>
      <c r="C496" s="2" t="inlineStr">
        <is>
          <t>Interfones</t>
        </is>
      </c>
      <c r="D496" s="2" t="inlineStr">
        <is>
          <t>01/10/2027</t>
        </is>
      </c>
      <c r="E496" s="2" t="inlineStr">
        <is>
          <t>26/10/2028</t>
        </is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71.34999999999999</v>
      </c>
      <c r="DL496" s="2" t="n">
        <v>0</v>
      </c>
      <c r="DM496" s="2" t="n">
        <v>76.16</v>
      </c>
      <c r="DN496" s="2" t="n">
        <v>81.45999999999999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90.31999999999999</v>
      </c>
      <c r="DT496" s="2" t="n">
        <v>91.22</v>
      </c>
      <c r="DU496" s="2" t="n">
        <v>0</v>
      </c>
      <c r="DV496" s="2" t="n">
        <v>91.27</v>
      </c>
      <c r="DW496" s="2" t="n">
        <v>94.04000000000001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>
      <c r="A497" s="2" t="n">
        <v>3</v>
      </c>
      <c r="B497" s="2" t="inlineStr">
        <is>
          <t>20.03.05</t>
        </is>
      </c>
      <c r="C497" s="2" t="inlineStr">
        <is>
          <t>Cabeamento lógico</t>
        </is>
      </c>
      <c r="D497" s="2" t="inlineStr">
        <is>
          <t>01/10/2027</t>
        </is>
      </c>
      <c r="E497" s="2" t="inlineStr">
        <is>
          <t>26/10/2028</t>
        </is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71.34999999999999</v>
      </c>
      <c r="DL497" s="2" t="n">
        <v>0</v>
      </c>
      <c r="DM497" s="2" t="n">
        <v>76.16</v>
      </c>
      <c r="DN497" s="2" t="n">
        <v>81.45999999999999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90.31999999999999</v>
      </c>
      <c r="DT497" s="2" t="n">
        <v>91.22</v>
      </c>
      <c r="DU497" s="2" t="n">
        <v>0</v>
      </c>
      <c r="DV497" s="2" t="n">
        <v>91.27</v>
      </c>
      <c r="DW497" s="2" t="n">
        <v>94.04000000000001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>
      <c r="A498" s="2" t="n">
        <v>3</v>
      </c>
      <c r="B498" s="2" t="inlineStr">
        <is>
          <t>20.03.06</t>
        </is>
      </c>
      <c r="C498" s="2" t="inlineStr">
        <is>
          <t>Antena coletiva de TV</t>
        </is>
      </c>
      <c r="D498" s="2" t="inlineStr">
        <is>
          <t>01/10/2027</t>
        </is>
      </c>
      <c r="E498" s="2" t="inlineStr">
        <is>
          <t>26/10/2028</t>
        </is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71.34999999999999</v>
      </c>
      <c r="DL498" s="2" t="n">
        <v>0</v>
      </c>
      <c r="DM498" s="2" t="n">
        <v>76.16</v>
      </c>
      <c r="DN498" s="2" t="n">
        <v>81.45999999999999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90.31999999999999</v>
      </c>
      <c r="DT498" s="2" t="n">
        <v>91.22</v>
      </c>
      <c r="DU498" s="2" t="n">
        <v>0</v>
      </c>
      <c r="DV498" s="2" t="n">
        <v>91.27</v>
      </c>
      <c r="DW498" s="2" t="n">
        <v>94.04000000000001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>
      <c r="A499" s="2" t="n">
        <v>3</v>
      </c>
      <c r="B499" s="2" t="inlineStr">
        <is>
          <t>20.03.07</t>
        </is>
      </c>
      <c r="C499" s="2" t="inlineStr">
        <is>
          <t>CFTV</t>
        </is>
      </c>
      <c r="D499" s="2" t="inlineStr">
        <is>
          <t>01/10/2027</t>
        </is>
      </c>
      <c r="E499" s="2" t="inlineStr">
        <is>
          <t>26/10/2028</t>
        </is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71.34999999999999</v>
      </c>
      <c r="DL499" s="2" t="n">
        <v>0</v>
      </c>
      <c r="DM499" s="2" t="n">
        <v>76.16</v>
      </c>
      <c r="DN499" s="2" t="n">
        <v>81.45999999999999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90.31999999999999</v>
      </c>
      <c r="DT499" s="2" t="n">
        <v>91.22</v>
      </c>
      <c r="DU499" s="2" t="n">
        <v>0</v>
      </c>
      <c r="DV499" s="2" t="n">
        <v>91.27</v>
      </c>
      <c r="DW499" s="2" t="n">
        <v>94.04000000000001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>
      <c r="A500" s="2" t="n">
        <v>1</v>
      </c>
      <c r="B500" s="2" t="inlineStr">
        <is>
          <t>21</t>
        </is>
      </c>
      <c r="C500" s="2" t="inlineStr">
        <is>
          <t>INSTALAÇÕES HIDROSANITÁRIAS</t>
        </is>
      </c>
      <c r="D500" s="2" t="inlineStr">
        <is>
          <t>11/01/2027</t>
        </is>
      </c>
      <c r="E500" s="2" t="inlineStr">
        <is>
          <t>23/08/2028</t>
        </is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65.06999999999999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76.79000000000001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80.98999999999999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92.79000000000001</v>
      </c>
      <c r="DN500" s="2" t="n">
        <v>95.68000000000001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>
      <c r="A501" s="2" t="n">
        <v>2</v>
      </c>
      <c r="B501" s="2" t="inlineStr">
        <is>
          <t>21.01</t>
        </is>
      </c>
      <c r="C501" s="2" t="inlineStr">
        <is>
          <t>Instalações Prediais de Água fria</t>
        </is>
      </c>
      <c r="D501" s="2" t="inlineStr">
        <is>
          <t>11/01/2027</t>
        </is>
      </c>
      <c r="E501" s="2" t="inlineStr">
        <is>
          <t>21/07/2028</t>
        </is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65.04000000000001</v>
      </c>
      <c r="DC501" s="2" t="n">
        <v>0</v>
      </c>
      <c r="DD501" s="2" t="n">
        <v>66.91</v>
      </c>
      <c r="DE501" s="2" t="n">
        <v>68.04000000000001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>
      <c r="A502" s="2" t="n">
        <v>3</v>
      </c>
      <c r="B502" s="2" t="inlineStr">
        <is>
          <t>21.01.01</t>
        </is>
      </c>
      <c r="C502" s="2" t="inlineStr">
        <is>
          <t>Rede Concessionária</t>
        </is>
      </c>
      <c r="D502" s="2" t="inlineStr">
        <is>
          <t>24/09/2027</t>
        </is>
      </c>
      <c r="E502" s="2" t="inlineStr">
        <is>
          <t>29/11/2027</t>
        </is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>
      <c r="A503" s="2" t="n">
        <v>3</v>
      </c>
      <c r="B503" s="2" t="inlineStr">
        <is>
          <t>21.01.02</t>
        </is>
      </c>
      <c r="C503" s="2" t="inlineStr">
        <is>
          <t>Barrilete</t>
        </is>
      </c>
      <c r="D503" s="2" t="inlineStr">
        <is>
          <t>28/03/2028</t>
        </is>
      </c>
      <c r="E503" s="2" t="inlineStr">
        <is>
          <t>30/05/2028</t>
        </is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>
      <c r="A504" s="2" t="n">
        <v>3</v>
      </c>
      <c r="B504" s="2" t="inlineStr">
        <is>
          <t>21.01.03</t>
        </is>
      </c>
      <c r="C504" s="2" t="inlineStr">
        <is>
          <t>Casa De Bombas</t>
        </is>
      </c>
      <c r="D504" s="2" t="inlineStr">
        <is>
          <t>28/03/2028</t>
        </is>
      </c>
      <c r="E504" s="2" t="inlineStr">
        <is>
          <t>30/05/2028</t>
        </is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>
      <c r="A505" s="2" t="n">
        <v>3</v>
      </c>
      <c r="B505" s="2" t="inlineStr">
        <is>
          <t>21.01.04</t>
        </is>
      </c>
      <c r="C505" s="2" t="inlineStr">
        <is>
          <t>Furação Nas Lajes</t>
        </is>
      </c>
      <c r="D505" s="2" t="inlineStr">
        <is>
          <t>30/04/2027</t>
        </is>
      </c>
      <c r="E505" s="2" t="inlineStr">
        <is>
          <t>22/05/2028</t>
        </is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9.109999999999999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64.20999999999999</v>
      </c>
      <c r="CT505" s="2" t="n">
        <v>0</v>
      </c>
      <c r="CU505" s="2" t="n">
        <v>68.98</v>
      </c>
      <c r="CV505" s="2" t="n">
        <v>71.15000000000001</v>
      </c>
      <c r="CW505" s="2" t="n">
        <v>0</v>
      </c>
      <c r="CX505" s="2" t="n">
        <v>78.09</v>
      </c>
      <c r="CY505" s="2" t="n">
        <v>80.26000000000001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95.43000000000001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>
      <c r="A506" s="2" t="n">
        <v>3</v>
      </c>
      <c r="B506" s="2" t="inlineStr">
        <is>
          <t>21.01.05</t>
        </is>
      </c>
      <c r="C506" s="2" t="inlineStr">
        <is>
          <t>Prumadas De Água Fria</t>
        </is>
      </c>
      <c r="D506" s="2" t="inlineStr">
        <is>
          <t>05/04/2027</t>
        </is>
      </c>
      <c r="E506" s="2" t="inlineStr">
        <is>
          <t>26/05/2028</t>
        </is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85.73999999999999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94.65000000000001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>
      <c r="A507" s="2" t="n">
        <v>3</v>
      </c>
      <c r="B507" s="2" t="inlineStr">
        <is>
          <t>21.01.06</t>
        </is>
      </c>
      <c r="C507" s="2" t="inlineStr">
        <is>
          <t>Distribuição</t>
        </is>
      </c>
      <c r="D507" s="2" t="inlineStr">
        <is>
          <t>30/04/2027</t>
        </is>
      </c>
      <c r="E507" s="2" t="inlineStr">
        <is>
          <t>22/05/2028</t>
        </is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9.109999999999999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64.20999999999999</v>
      </c>
      <c r="CT507" s="2" t="n">
        <v>0</v>
      </c>
      <c r="CU507" s="2" t="n">
        <v>68.98</v>
      </c>
      <c r="CV507" s="2" t="n">
        <v>71.15000000000001</v>
      </c>
      <c r="CW507" s="2" t="n">
        <v>0</v>
      </c>
      <c r="CX507" s="2" t="n">
        <v>78.09</v>
      </c>
      <c r="CY507" s="2" t="n">
        <v>80.26000000000001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95.43000000000001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>
      <c r="A508" s="2" t="n">
        <v>3</v>
      </c>
      <c r="B508" s="2" t="inlineStr">
        <is>
          <t>21.01.07</t>
        </is>
      </c>
      <c r="C508" s="2" t="inlineStr">
        <is>
          <t>Registros e Válvulas</t>
        </is>
      </c>
      <c r="D508" s="2" t="inlineStr">
        <is>
          <t>30/04/2027</t>
        </is>
      </c>
      <c r="E508" s="2" t="inlineStr">
        <is>
          <t>22/05/2028</t>
        </is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9.109999999999999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64.20999999999999</v>
      </c>
      <c r="CT508" s="2" t="n">
        <v>0</v>
      </c>
      <c r="CU508" s="2" t="n">
        <v>68.98</v>
      </c>
      <c r="CV508" s="2" t="n">
        <v>71.15000000000001</v>
      </c>
      <c r="CW508" s="2" t="n">
        <v>0</v>
      </c>
      <c r="CX508" s="2" t="n">
        <v>78.09</v>
      </c>
      <c r="CY508" s="2" t="n">
        <v>80.26000000000001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95.43000000000001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>
      <c r="A509" s="2" t="n">
        <v>3</v>
      </c>
      <c r="B509" s="2" t="inlineStr">
        <is>
          <t>21.01.08</t>
        </is>
      </c>
      <c r="C509" s="2" t="inlineStr">
        <is>
          <t>Caixas de passagem</t>
        </is>
      </c>
      <c r="D509" s="2" t="inlineStr">
        <is>
          <t>11/01/2027</t>
        </is>
      </c>
      <c r="E509" s="2" t="inlineStr">
        <is>
          <t>05/02/2027</t>
        </is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>
      <c r="A510" s="2" t="n">
        <v>3</v>
      </c>
      <c r="B510" s="2" t="inlineStr">
        <is>
          <t>21.01.09</t>
        </is>
      </c>
      <c r="C510" s="2" t="inlineStr">
        <is>
          <t>Reservatórios</t>
        </is>
      </c>
      <c r="D510" s="2" t="inlineStr">
        <is>
          <t>19/10/2027</t>
        </is>
      </c>
      <c r="E510" s="2" t="inlineStr">
        <is>
          <t>21/07/2028</t>
        </is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>
      <c r="A511" s="2" t="n">
        <v>2</v>
      </c>
      <c r="B511" s="2" t="inlineStr">
        <is>
          <t>21.02</t>
        </is>
      </c>
      <c r="C511" s="2" t="inlineStr">
        <is>
          <t>Instalações Prediais de Água Quente</t>
        </is>
      </c>
      <c r="D511" s="2" t="inlineStr">
        <is>
          <t>05/04/2027</t>
        </is>
      </c>
      <c r="E511" s="2" t="inlineStr">
        <is>
          <t>21/07/2028</t>
        </is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65.68000000000001</v>
      </c>
      <c r="CV511" s="2" t="n">
        <v>67.75</v>
      </c>
      <c r="CW511" s="2" t="n">
        <v>0</v>
      </c>
      <c r="CX511" s="2" t="n">
        <v>73.15000000000001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88.31999999999999</v>
      </c>
      <c r="DI511" s="2" t="n">
        <v>0</v>
      </c>
      <c r="DJ511" s="2" t="n">
        <v>91.06999999999999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>
      <c r="A512" s="2" t="n">
        <v>3</v>
      </c>
      <c r="B512" s="2" t="inlineStr">
        <is>
          <t>21.02.01</t>
        </is>
      </c>
      <c r="C512" s="2" t="inlineStr">
        <is>
          <t>Furação Nas Lajes</t>
        </is>
      </c>
      <c r="D512" s="2" t="inlineStr">
        <is>
          <t>30/04/2027</t>
        </is>
      </c>
      <c r="E512" s="2" t="inlineStr">
        <is>
          <t>22/05/2028</t>
        </is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9.109999999999999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64.20999999999999</v>
      </c>
      <c r="CT512" s="2" t="n">
        <v>0</v>
      </c>
      <c r="CU512" s="2" t="n">
        <v>68.98</v>
      </c>
      <c r="CV512" s="2" t="n">
        <v>71.15000000000001</v>
      </c>
      <c r="CW512" s="2" t="n">
        <v>0</v>
      </c>
      <c r="CX512" s="2" t="n">
        <v>78.09</v>
      </c>
      <c r="CY512" s="2" t="n">
        <v>80.26000000000001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95.43000000000001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>
      <c r="A513" s="2" t="n">
        <v>3</v>
      </c>
      <c r="B513" s="2" t="inlineStr">
        <is>
          <t>21.02.02</t>
        </is>
      </c>
      <c r="C513" s="2" t="inlineStr">
        <is>
          <t>Prumadas De Água quente</t>
        </is>
      </c>
      <c r="D513" s="2" t="inlineStr">
        <is>
          <t>05/04/2027</t>
        </is>
      </c>
      <c r="E513" s="2" t="inlineStr">
        <is>
          <t>26/05/2028</t>
        </is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85.73999999999999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94.65000000000001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>
      <c r="A514" s="2" t="n">
        <v>3</v>
      </c>
      <c r="B514" s="2" t="inlineStr">
        <is>
          <t>21.02.03</t>
        </is>
      </c>
      <c r="C514" s="2" t="inlineStr">
        <is>
          <t>Distribuição</t>
        </is>
      </c>
      <c r="D514" s="2" t="inlineStr">
        <is>
          <t>30/04/2027</t>
        </is>
      </c>
      <c r="E514" s="2" t="inlineStr">
        <is>
          <t>22/05/2028</t>
        </is>
      </c>
      <c r="F514" s="2" t="n">
        <v>485348.7600000001</v>
      </c>
      <c r="G514" s="2" t="n">
        <v>0</v>
      </c>
      <c r="H514" s="2" t="n">
        <v>485348.7600000001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9.109999999999999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64.20999999999999</v>
      </c>
      <c r="CT514" s="2" t="n">
        <v>0</v>
      </c>
      <c r="CU514" s="2" t="n">
        <v>68.98</v>
      </c>
      <c r="CV514" s="2" t="n">
        <v>71.15000000000001</v>
      </c>
      <c r="CW514" s="2" t="n">
        <v>0</v>
      </c>
      <c r="CX514" s="2" t="n">
        <v>78.09</v>
      </c>
      <c r="CY514" s="2" t="n">
        <v>80.26000000000001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95.43000000000001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>
      <c r="A515" s="2" t="n">
        <v>3</v>
      </c>
      <c r="B515" s="2" t="inlineStr">
        <is>
          <t>21.02.04</t>
        </is>
      </c>
      <c r="C515" s="2" t="inlineStr">
        <is>
          <t>Registros e Válvulas</t>
        </is>
      </c>
      <c r="D515" s="2" t="inlineStr">
        <is>
          <t>30/04/2027</t>
        </is>
      </c>
      <c r="E515" s="2" t="inlineStr">
        <is>
          <t>22/05/2028</t>
        </is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9.109999999999999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64.20999999999999</v>
      </c>
      <c r="CT515" s="2" t="n">
        <v>0</v>
      </c>
      <c r="CU515" s="2" t="n">
        <v>68.98</v>
      </c>
      <c r="CV515" s="2" t="n">
        <v>71.15000000000001</v>
      </c>
      <c r="CW515" s="2" t="n">
        <v>0</v>
      </c>
      <c r="CX515" s="2" t="n">
        <v>78.09</v>
      </c>
      <c r="CY515" s="2" t="n">
        <v>80.26000000000001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95.43000000000001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>
      <c r="A516" s="2" t="n">
        <v>3</v>
      </c>
      <c r="B516" s="2" t="inlineStr">
        <is>
          <t>21.02.05</t>
        </is>
      </c>
      <c r="C516" s="2" t="inlineStr">
        <is>
          <t>Reservatórios</t>
        </is>
      </c>
      <c r="D516" s="2" t="inlineStr">
        <is>
          <t>19/10/2027</t>
        </is>
      </c>
      <c r="E516" s="2" t="inlineStr">
        <is>
          <t>21/07/2028</t>
        </is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>
      <c r="A517" s="2" t="n">
        <v>2</v>
      </c>
      <c r="B517" s="2" t="inlineStr">
        <is>
          <t>21.03</t>
        </is>
      </c>
      <c r="C517" s="2" t="inlineStr">
        <is>
          <t>Instalações Sanitárias Prediais</t>
        </is>
      </c>
      <c r="D517" s="2" t="inlineStr">
        <is>
          <t>11/01/2027</t>
        </is>
      </c>
      <c r="E517" s="2" t="inlineStr">
        <is>
          <t>26/05/2028</t>
        </is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70.04000000000001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85.31999999999999</v>
      </c>
      <c r="CW517" s="2" t="n">
        <v>0</v>
      </c>
      <c r="CX517" s="2" t="n">
        <v>88.25</v>
      </c>
      <c r="CY517" s="2" t="n">
        <v>90.09999999999999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>
      <c r="A518" s="2" t="n">
        <v>3</v>
      </c>
      <c r="B518" s="2" t="inlineStr">
        <is>
          <t>21.03.01</t>
        </is>
      </c>
      <c r="C518" s="2" t="inlineStr">
        <is>
          <t>Prumadas  De Esgoto e Ventilação</t>
        </is>
      </c>
      <c r="D518" s="2" t="inlineStr">
        <is>
          <t>05/04/2027</t>
        </is>
      </c>
      <c r="E518" s="2" t="inlineStr">
        <is>
          <t>26/05/2028</t>
        </is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85.73999999999999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94.65000000000001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>
      <c r="A519" s="2" t="n">
        <v>3</v>
      </c>
      <c r="B519" s="2" t="inlineStr">
        <is>
          <t>21.03.02</t>
        </is>
      </c>
      <c r="C519" s="2" t="inlineStr">
        <is>
          <t>Distribuição Interna De Esgoto</t>
        </is>
      </c>
      <c r="D519" s="2" t="inlineStr">
        <is>
          <t>30/04/2027</t>
        </is>
      </c>
      <c r="E519" s="2" t="inlineStr">
        <is>
          <t>22/05/2028</t>
        </is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9.109999999999999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64.20999999999999</v>
      </c>
      <c r="CT519" s="2" t="n">
        <v>0</v>
      </c>
      <c r="CU519" s="2" t="n">
        <v>68.98</v>
      </c>
      <c r="CV519" s="2" t="n">
        <v>71.15000000000001</v>
      </c>
      <c r="CW519" s="2" t="n">
        <v>0</v>
      </c>
      <c r="CX519" s="2" t="n">
        <v>78.09</v>
      </c>
      <c r="CY519" s="2" t="n">
        <v>80.26000000000001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95.43000000000001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>
      <c r="A520" s="2" t="n">
        <v>3</v>
      </c>
      <c r="B520" s="2" t="inlineStr">
        <is>
          <t>21.03.03</t>
        </is>
      </c>
      <c r="C520" s="2" t="inlineStr">
        <is>
          <t>Redes Coletoras De Esgoto</t>
        </is>
      </c>
      <c r="D520" s="2" t="inlineStr">
        <is>
          <t>11/01/2027</t>
        </is>
      </c>
      <c r="E520" s="2" t="inlineStr">
        <is>
          <t>05/02/2027</t>
        </is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>
      <c r="A521" s="2" t="n">
        <v>3</v>
      </c>
      <c r="B521" s="2" t="inlineStr">
        <is>
          <t>21.03.04</t>
        </is>
      </c>
      <c r="C521" s="2" t="inlineStr">
        <is>
          <t>Caixas de passagem</t>
        </is>
      </c>
      <c r="D521" s="2" t="inlineStr">
        <is>
          <t>11/01/2027</t>
        </is>
      </c>
      <c r="E521" s="2" t="inlineStr">
        <is>
          <t>05/02/2027</t>
        </is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>
      <c r="A522" s="2" t="n">
        <v>2</v>
      </c>
      <c r="B522" s="2" t="inlineStr">
        <is>
          <t>21.04</t>
        </is>
      </c>
      <c r="C522" s="2" t="inlineStr">
        <is>
          <t>Instalações pluviais Prediais</t>
        </is>
      </c>
      <c r="D522" s="2" t="inlineStr">
        <is>
          <t>30/04/2027</t>
        </is>
      </c>
      <c r="E522" s="2" t="inlineStr">
        <is>
          <t>22/05/2028</t>
        </is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9.109999999999999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64.20999999999999</v>
      </c>
      <c r="CT522" s="2" t="n">
        <v>0</v>
      </c>
      <c r="CU522" s="2" t="n">
        <v>68.98</v>
      </c>
      <c r="CV522" s="2" t="n">
        <v>71.15000000000001</v>
      </c>
      <c r="CW522" s="2" t="n">
        <v>0</v>
      </c>
      <c r="CX522" s="2" t="n">
        <v>78.09</v>
      </c>
      <c r="CY522" s="2" t="n">
        <v>80.26000000000001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95.43000000000001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>
      <c r="A523" s="2" t="n">
        <v>3</v>
      </c>
      <c r="B523" s="2" t="inlineStr">
        <is>
          <t>21.04.01</t>
        </is>
      </c>
      <c r="C523" s="2" t="inlineStr">
        <is>
          <t>Prumadas  pluviais</t>
        </is>
      </c>
      <c r="D523" s="2" t="inlineStr">
        <is>
          <t>30/04/2027</t>
        </is>
      </c>
      <c r="E523" s="2" t="inlineStr">
        <is>
          <t>22/05/2028</t>
        </is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9.109999999999999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64.20999999999999</v>
      </c>
      <c r="CT523" s="2" t="n">
        <v>0</v>
      </c>
      <c r="CU523" s="2" t="n">
        <v>68.98</v>
      </c>
      <c r="CV523" s="2" t="n">
        <v>71.15000000000001</v>
      </c>
      <c r="CW523" s="2" t="n">
        <v>0</v>
      </c>
      <c r="CX523" s="2" t="n">
        <v>78.09</v>
      </c>
      <c r="CY523" s="2" t="n">
        <v>80.26000000000001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95.43000000000001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>
      <c r="A524" s="2" t="n">
        <v>3</v>
      </c>
      <c r="B524" s="2" t="inlineStr">
        <is>
          <t>21.04.02</t>
        </is>
      </c>
      <c r="C524" s="2" t="inlineStr">
        <is>
          <t>Redes Coletoras de água pluvial</t>
        </is>
      </c>
      <c r="D524" s="2" t="inlineStr">
        <is>
          <t>30/04/2027</t>
        </is>
      </c>
      <c r="E524" s="2" t="inlineStr">
        <is>
          <t>22/05/2028</t>
        </is>
      </c>
      <c r="F524" s="2" t="n">
        <v>422042.4000000001</v>
      </c>
      <c r="G524" s="2" t="n">
        <v>0</v>
      </c>
      <c r="H524" s="2" t="n">
        <v>422042.4000000001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9.109999999999999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64.20999999999999</v>
      </c>
      <c r="CT524" s="2" t="n">
        <v>0</v>
      </c>
      <c r="CU524" s="2" t="n">
        <v>68.98</v>
      </c>
      <c r="CV524" s="2" t="n">
        <v>71.15000000000001</v>
      </c>
      <c r="CW524" s="2" t="n">
        <v>0</v>
      </c>
      <c r="CX524" s="2" t="n">
        <v>78.09</v>
      </c>
      <c r="CY524" s="2" t="n">
        <v>80.26000000000001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95.43000000000001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>
      <c r="A525" s="2" t="n">
        <v>3</v>
      </c>
      <c r="B525" s="2" t="inlineStr">
        <is>
          <t>21.04.03</t>
        </is>
      </c>
      <c r="C525" s="2" t="inlineStr">
        <is>
          <t>Caixas de passagem</t>
        </is>
      </c>
      <c r="D525" s="2" t="inlineStr">
        <is>
          <t>30/04/2027</t>
        </is>
      </c>
      <c r="E525" s="2" t="inlineStr">
        <is>
          <t>22/05/2028</t>
        </is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9.109999999999999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64.20999999999999</v>
      </c>
      <c r="CT525" s="2" t="n">
        <v>0</v>
      </c>
      <c r="CU525" s="2" t="n">
        <v>68.98</v>
      </c>
      <c r="CV525" s="2" t="n">
        <v>71.15000000000001</v>
      </c>
      <c r="CW525" s="2" t="n">
        <v>0</v>
      </c>
      <c r="CX525" s="2" t="n">
        <v>78.09</v>
      </c>
      <c r="CY525" s="2" t="n">
        <v>80.26000000000001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95.43000000000001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>
      <c r="A526" s="2" t="n">
        <v>2</v>
      </c>
      <c r="B526" s="2" t="inlineStr">
        <is>
          <t>21.05</t>
        </is>
      </c>
      <c r="C526" s="2" t="inlineStr">
        <is>
          <t>Instalações hidráulicas complementares</t>
        </is>
      </c>
      <c r="D526" s="2" t="inlineStr">
        <is>
          <t>11/01/2027</t>
        </is>
      </c>
      <c r="E526" s="2" t="inlineStr">
        <is>
          <t>23/08/2028</t>
        </is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66.73999999999999</v>
      </c>
      <c r="DF526" s="2" t="n">
        <v>0</v>
      </c>
      <c r="DG526" s="2" t="n">
        <v>67.45999999999999</v>
      </c>
      <c r="DH526" s="2" t="n">
        <v>68.13</v>
      </c>
      <c r="DI526" s="2" t="n">
        <v>0</v>
      </c>
      <c r="DJ526" s="2" t="n">
        <v>70.73999999999999</v>
      </c>
      <c r="DK526" s="2" t="n">
        <v>71.26000000000001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>
      <c r="A527" s="2" t="n">
        <v>3</v>
      </c>
      <c r="B527" s="2" t="inlineStr">
        <is>
          <t>21.05.01</t>
        </is>
      </c>
      <c r="C527" s="2" t="inlineStr">
        <is>
          <t>Instalações de Gás de cozinha</t>
        </is>
      </c>
      <c r="D527" s="2" t="inlineStr">
        <is>
          <t>30/04/2027</t>
        </is>
      </c>
      <c r="E527" s="2" t="inlineStr">
        <is>
          <t>07/08/2028</t>
        </is>
      </c>
      <c r="F527" s="2" t="n">
        <v>468935.9999999999</v>
      </c>
      <c r="G527" s="2" t="n">
        <v>0</v>
      </c>
      <c r="H527" s="2" t="n">
        <v>468935.9999999999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67.31999999999999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85.79000000000001</v>
      </c>
      <c r="DC527" s="2" t="n">
        <v>0</v>
      </c>
      <c r="DD527" s="2" t="n">
        <v>90.83</v>
      </c>
      <c r="DE527" s="2" t="n">
        <v>91.48999999999999</v>
      </c>
      <c r="DF527" s="2" t="n">
        <v>0</v>
      </c>
      <c r="DG527" s="2" t="n">
        <v>92.59</v>
      </c>
      <c r="DH527" s="2" t="n">
        <v>93.45999999999999</v>
      </c>
      <c r="DI527" s="2" t="n">
        <v>0</v>
      </c>
      <c r="DJ527" s="2" t="n">
        <v>98.23</v>
      </c>
      <c r="DK527" s="2" t="n">
        <v>98.95999999999999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>
      <c r="A528" s="2" t="n">
        <v>3</v>
      </c>
      <c r="B528" s="2" t="inlineStr">
        <is>
          <t>21.05.02</t>
        </is>
      </c>
      <c r="C528" s="2" t="inlineStr">
        <is>
          <t>Aquecedores de passagem à gás</t>
        </is>
      </c>
      <c r="D528" s="2" t="inlineStr">
        <is>
          <t>30/04/2027</t>
        </is>
      </c>
      <c r="E528" s="2" t="inlineStr">
        <is>
          <t>07/08/2028</t>
        </is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8.529999999999999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71.29000000000001</v>
      </c>
      <c r="DB528" s="2" t="n">
        <v>73.34999999999999</v>
      </c>
      <c r="DC528" s="2" t="n">
        <v>0</v>
      </c>
      <c r="DD528" s="2" t="n">
        <v>80.77</v>
      </c>
      <c r="DE528" s="2" t="n">
        <v>82.93000000000001</v>
      </c>
      <c r="DF528" s="2" t="n">
        <v>0</v>
      </c>
      <c r="DG528" s="2" t="n">
        <v>85.34999999999999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98.93000000000001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>
      <c r="A529" s="2" t="n">
        <v>3</v>
      </c>
      <c r="B529" s="2" t="inlineStr">
        <is>
          <t>21.05.03</t>
        </is>
      </c>
      <c r="C529" s="2" t="inlineStr">
        <is>
          <t>Aquecedores Solares</t>
        </is>
      </c>
      <c r="D529" s="2" t="inlineStr">
        <is>
          <t>01/06/2028</t>
        </is>
      </c>
      <c r="E529" s="2" t="inlineStr">
        <is>
          <t>23/08/2028</t>
        </is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>
      <c r="A530" s="2" t="n">
        <v>3</v>
      </c>
      <c r="B530" s="2" t="inlineStr">
        <is>
          <t>21.05.04</t>
        </is>
      </c>
      <c r="C530" s="2" t="inlineStr">
        <is>
          <t>Rede de extensão de água/esgoto</t>
        </is>
      </c>
      <c r="D530" s="2" t="inlineStr">
        <is>
          <t>11/01/2027</t>
        </is>
      </c>
      <c r="E530" s="2" t="inlineStr">
        <is>
          <t>05/02/2027</t>
        </is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>
      <c r="A531" s="2" t="n">
        <v>1</v>
      </c>
      <c r="B531" s="2" t="inlineStr">
        <is>
          <t>22</t>
        </is>
      </c>
      <c r="C531" s="2" t="inlineStr">
        <is>
          <t>INSTALAÇÕES COMBATE INCÊNDIO</t>
        </is>
      </c>
      <c r="D531" s="2" t="inlineStr">
        <is>
          <t>30/03/2027</t>
        </is>
      </c>
      <c r="E531" s="2" t="inlineStr">
        <is>
          <t>05/02/2029</t>
        </is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65.84999999999999</v>
      </c>
      <c r="CW531" s="2" t="n">
        <v>0</v>
      </c>
      <c r="CX531" s="2" t="n">
        <v>70.70999999999999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90.84999999999999</v>
      </c>
      <c r="DE531" s="2" t="n">
        <v>92.38</v>
      </c>
      <c r="DF531" s="2" t="n">
        <v>0</v>
      </c>
      <c r="DG531" s="2" t="n">
        <v>95.22</v>
      </c>
      <c r="DH531" s="2" t="n">
        <v>95.40000000000001</v>
      </c>
      <c r="DI531" s="2" t="n">
        <v>0</v>
      </c>
      <c r="DJ531" s="2" t="n">
        <v>95.84</v>
      </c>
      <c r="DK531" s="2" t="n">
        <v>97.81999999999999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98.84999999999999</v>
      </c>
      <c r="DW531" s="2" t="n">
        <v>98.93000000000001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99.40000000000001</v>
      </c>
      <c r="EC531" s="2" t="n">
        <v>99.51000000000001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99.95999999999999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>
      <c r="A532" s="2" t="n">
        <v>2</v>
      </c>
      <c r="B532" s="2" t="inlineStr">
        <is>
          <t>22.01</t>
        </is>
      </c>
      <c r="C532" s="2" t="inlineStr">
        <is>
          <t>Prumadas de incendio</t>
        </is>
      </c>
      <c r="D532" s="2" t="inlineStr">
        <is>
          <t>30/03/2027</t>
        </is>
      </c>
      <c r="E532" s="2" t="inlineStr">
        <is>
          <t>18/04/2028</t>
        </is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74.56999999999999</v>
      </c>
      <c r="CS532" s="2" t="n">
        <v>76.69</v>
      </c>
      <c r="CT532" s="2" t="n">
        <v>0</v>
      </c>
      <c r="CU532" s="2" t="n">
        <v>81.34999999999999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96.01000000000001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>
      <c r="A533" s="2" t="n">
        <v>2</v>
      </c>
      <c r="B533" s="2" t="inlineStr">
        <is>
          <t>22.02</t>
        </is>
      </c>
      <c r="C533" s="2" t="inlineStr">
        <is>
          <t>Distribuição</t>
        </is>
      </c>
      <c r="D533" s="2" t="inlineStr">
        <is>
          <t>30/03/2027</t>
        </is>
      </c>
      <c r="E533" s="2" t="inlineStr">
        <is>
          <t>18/04/2028</t>
        </is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74.56999999999999</v>
      </c>
      <c r="CS533" s="2" t="n">
        <v>76.69</v>
      </c>
      <c r="CT533" s="2" t="n">
        <v>0</v>
      </c>
      <c r="CU533" s="2" t="n">
        <v>81.34999999999999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96.01000000000001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>
      <c r="A534" s="2" t="n">
        <v>2</v>
      </c>
      <c r="B534" s="2" t="inlineStr">
        <is>
          <t>22.03</t>
        </is>
      </c>
      <c r="C534" s="2" t="inlineStr">
        <is>
          <t>Hidrantes, mangueiras, registros e caixas</t>
        </is>
      </c>
      <c r="D534" s="2" t="inlineStr">
        <is>
          <t>04/10/2027</t>
        </is>
      </c>
      <c r="E534" s="2" t="inlineStr">
        <is>
          <t>26/05/2028</t>
        </is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Extintores de incêndio</t>
        </is>
      </c>
      <c r="D535" s="2" t="inlineStr">
        <is>
          <t>04/10/2027</t>
        </is>
      </c>
      <c r="E535" s="2" t="inlineStr">
        <is>
          <t>26/05/2028</t>
        </is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>
      <c r="A536" s="2" t="n">
        <v>2</v>
      </c>
      <c r="B536" s="2" t="inlineStr">
        <is>
          <t>22.05</t>
        </is>
      </c>
      <c r="C536" s="2" t="inlineStr">
        <is>
          <t>Comunicação visual</t>
        </is>
      </c>
      <c r="D536" s="2" t="inlineStr">
        <is>
          <t>01/03/2028</t>
        </is>
      </c>
      <c r="E536" s="2" t="inlineStr">
        <is>
          <t>05/02/2029</t>
        </is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83.51000000000001</v>
      </c>
      <c r="ED536" s="2" t="n">
        <v>0</v>
      </c>
      <c r="EE536" s="2" t="n">
        <v>87.76000000000001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>
      <c r="A537" s="2" t="n">
        <v>1</v>
      </c>
      <c r="B537" s="2" t="inlineStr">
        <is>
          <t>23</t>
        </is>
      </c>
      <c r="C537" s="2" t="inlineStr">
        <is>
          <t>INSTALAÇÕES ESPECIAIS</t>
        </is>
      </c>
      <c r="D537" s="2" t="inlineStr">
        <is>
          <t>22/06/2027</t>
        </is>
      </c>
      <c r="E537" s="2" t="inlineStr">
        <is>
          <t>09/02/2029</t>
        </is>
      </c>
      <c r="F537" s="2" t="n">
        <v>2684762.924135941</v>
      </c>
      <c r="G537" s="2" t="n">
        <v>0</v>
      </c>
      <c r="H537" s="2" t="n">
        <v>2684762.924135941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91.59999999999999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92.40000000000001</v>
      </c>
      <c r="EF537" s="2" t="n">
        <v>95.43000000000001</v>
      </c>
      <c r="EG537" s="2" t="n">
        <v>0</v>
      </c>
      <c r="EH537" s="2" t="n">
        <v>95.91</v>
      </c>
      <c r="EI537" s="2" t="n">
        <v>98.31999999999999</v>
      </c>
      <c r="EJ537" s="2" t="n">
        <v>0</v>
      </c>
      <c r="EK537" s="2" t="n">
        <v>98.31999999999999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>
      <c r="A538" s="2" t="n">
        <v>2</v>
      </c>
      <c r="B538" s="2" t="inlineStr">
        <is>
          <t>23.01</t>
        </is>
      </c>
      <c r="C538" s="2" t="inlineStr">
        <is>
          <t>Automação</t>
        </is>
      </c>
      <c r="D538" s="2" t="inlineStr">
        <is>
          <t>19/05/2028</t>
        </is>
      </c>
      <c r="E538" s="2" t="inlineStr">
        <is>
          <t>09/02/2029</t>
        </is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69.18000000000001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>
      <c r="A539" s="2" t="n">
        <v>3</v>
      </c>
      <c r="B539" s="2" t="inlineStr">
        <is>
          <t>23.01.01</t>
        </is>
      </c>
      <c r="C539" s="2" t="inlineStr">
        <is>
          <t>Abertura automática de portões de garagem</t>
        </is>
      </c>
      <c r="D539" s="2" t="inlineStr">
        <is>
          <t>19/05/2028</t>
        </is>
      </c>
      <c r="E539" s="2" t="inlineStr">
        <is>
          <t>09/02/2029</t>
        </is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69.18000000000001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>
      <c r="A540" s="2" t="n">
        <v>3</v>
      </c>
      <c r="B540" s="2" t="inlineStr">
        <is>
          <t>23.01.02</t>
        </is>
      </c>
      <c r="C540" s="2" t="inlineStr">
        <is>
          <t>Estação de carga para carro elétrico - 1 por apartamento - infra + cabeamento</t>
        </is>
      </c>
      <c r="D540" s="2" t="inlineStr">
        <is>
          <t>19/05/2028</t>
        </is>
      </c>
      <c r="E540" s="2" t="inlineStr">
        <is>
          <t>09/02/2029</t>
        </is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69.18000000000001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>
      <c r="A541" s="2" t="n">
        <v>2</v>
      </c>
      <c r="B541" s="2" t="inlineStr">
        <is>
          <t>23.02</t>
        </is>
      </c>
      <c r="C541" s="2" t="inlineStr">
        <is>
          <t>Ar condicionado,  exaustão e pressurização</t>
        </is>
      </c>
      <c r="D541" s="2" t="inlineStr">
        <is>
          <t>16/07/2027</t>
        </is>
      </c>
      <c r="E541" s="2" t="inlineStr">
        <is>
          <t>14/09/2028</t>
        </is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66.68000000000001</v>
      </c>
      <c r="DI541" s="2" t="n">
        <v>0</v>
      </c>
      <c r="DJ541" s="2" t="n">
        <v>71.34999999999999</v>
      </c>
      <c r="DK541" s="2" t="n">
        <v>72.79000000000001</v>
      </c>
      <c r="DL541" s="2" t="n">
        <v>0</v>
      </c>
      <c r="DM541" s="2" t="n">
        <v>73.56</v>
      </c>
      <c r="DN541" s="2" t="n">
        <v>78.98999999999999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>
      <c r="A542" s="2" t="n">
        <v>3</v>
      </c>
      <c r="B542" s="2" t="inlineStr">
        <is>
          <t>23.02.01</t>
        </is>
      </c>
      <c r="C542" s="2" t="inlineStr">
        <is>
          <t>Ar condicionado - Infra para área comum e apartamentos</t>
        </is>
      </c>
      <c r="D542" s="2" t="inlineStr">
        <is>
          <t>16/07/2027</t>
        </is>
      </c>
      <c r="E542" s="2" t="inlineStr">
        <is>
          <t>07/08/2028</t>
        </is>
      </c>
      <c r="F542" s="2" t="n">
        <v>959217.9999999999</v>
      </c>
      <c r="G542" s="2" t="n">
        <v>0</v>
      </c>
      <c r="H542" s="2" t="n">
        <v>959217.9999999999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66.56999999999999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95.09999999999999</v>
      </c>
      <c r="DN542" s="2" t="n">
        <v>95.09999999999999</v>
      </c>
      <c r="DO542" s="2" t="n">
        <v>0</v>
      </c>
      <c r="DP542" s="2" t="n">
        <v>95.09999999999999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>
      <c r="A543" s="2" t="n">
        <v>3</v>
      </c>
      <c r="B543" s="2" t="inlineStr">
        <is>
          <t>23.02.02</t>
        </is>
      </c>
      <c r="C543" s="2" t="inlineStr">
        <is>
          <t>Sistema de exaustão tipo ventokit</t>
        </is>
      </c>
      <c r="D543" s="2" t="inlineStr">
        <is>
          <t>19/10/2027</t>
        </is>
      </c>
      <c r="E543" s="2" t="inlineStr">
        <is>
          <t>14/09/2028</t>
        </is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>
      <c r="A544" s="2" t="n">
        <v>3</v>
      </c>
      <c r="B544" s="2" t="inlineStr">
        <is>
          <t>23.02.03</t>
        </is>
      </c>
      <c r="C544" s="2" t="inlineStr">
        <is>
          <t>Sistema de Pressurização</t>
        </is>
      </c>
      <c r="D544" s="2" t="inlineStr">
        <is>
          <t>19/10/2027</t>
        </is>
      </c>
      <c r="E544" s="2" t="inlineStr">
        <is>
          <t>14/09/2028</t>
        </is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>
      <c r="A545" s="2" t="n">
        <v>3</v>
      </c>
      <c r="B545" s="2" t="inlineStr">
        <is>
          <t>23.02.04</t>
        </is>
      </c>
      <c r="C545" s="2" t="inlineStr">
        <is>
          <t>Sistema de exaustão do subsolo comercial</t>
        </is>
      </c>
      <c r="D545" s="2" t="inlineStr">
        <is>
          <t>19/10/2027</t>
        </is>
      </c>
      <c r="E545" s="2" t="inlineStr">
        <is>
          <t>14/09/2028</t>
        </is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>
      <c r="A546" s="2" t="n">
        <v>2</v>
      </c>
      <c r="B546" s="2" t="inlineStr">
        <is>
          <t>23.03</t>
        </is>
      </c>
      <c r="C546" s="2" t="inlineStr">
        <is>
          <t>Serviços Complementares diversos</t>
        </is>
      </c>
      <c r="D546" s="2" t="inlineStr">
        <is>
          <t>20/09/2027</t>
        </is>
      </c>
      <c r="E546" s="2" t="inlineStr">
        <is>
          <t>09/02/2029</t>
        </is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0.9399999999999999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89.23999999999999</v>
      </c>
      <c r="EA546" s="2" t="n">
        <v>0</v>
      </c>
      <c r="EB546" s="2" t="n">
        <v>88.90000000000001</v>
      </c>
      <c r="EC546" s="2" t="n">
        <v>95.76000000000001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>
      <c r="A547" s="2" t="n">
        <v>3</v>
      </c>
      <c r="B547" s="2" t="inlineStr">
        <is>
          <t>23.03.01</t>
        </is>
      </c>
      <c r="C547" s="2" t="inlineStr">
        <is>
          <t>Maquinário para Piscina</t>
        </is>
      </c>
      <c r="D547" s="2" t="inlineStr">
        <is>
          <t>02/08/2028</t>
        </is>
      </c>
      <c r="E547" s="2" t="inlineStr">
        <is>
          <t>01/09/2028</t>
        </is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>
      <c r="A548" s="2" t="n">
        <v>3</v>
      </c>
      <c r="B548" s="2" t="inlineStr">
        <is>
          <t>23.03.02</t>
        </is>
      </c>
      <c r="C548" s="2" t="inlineStr">
        <is>
          <t>Maquinário para sauna</t>
        </is>
      </c>
      <c r="D548" s="2" t="inlineStr">
        <is>
          <t>02/08/2028</t>
        </is>
      </c>
      <c r="E548" s="2" t="inlineStr">
        <is>
          <t>01/09/2028</t>
        </is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>
      <c r="A549" s="2" t="n">
        <v>3</v>
      </c>
      <c r="B549" s="2" t="inlineStr">
        <is>
          <t>23.03.03</t>
        </is>
      </c>
      <c r="C549" s="2" t="inlineStr">
        <is>
          <t>Protecao Anti-Impacto Nas Garagens</t>
        </is>
      </c>
      <c r="D549" s="2" t="inlineStr">
        <is>
          <t>11/02/2028</t>
        </is>
      </c>
      <c r="E549" s="2" t="inlineStr">
        <is>
          <t>09/02/2029</t>
        </is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69.73999999999999</v>
      </c>
      <c r="EI549" s="2" t="n">
        <v>87.54000000000001</v>
      </c>
      <c r="EJ549" s="2" t="n">
        <v>0</v>
      </c>
      <c r="EK549" s="2" t="n">
        <v>87.54000000000001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>
      <c r="A550" s="2" t="n">
        <v>3</v>
      </c>
      <c r="B550" s="2" t="inlineStr">
        <is>
          <t>23.03.04</t>
        </is>
      </c>
      <c r="C550" s="2" t="inlineStr">
        <is>
          <t>Brinquedos para playground</t>
        </is>
      </c>
      <c r="D550" s="2" t="inlineStr">
        <is>
          <t>27/10/2028</t>
        </is>
      </c>
      <c r="E550" s="2" t="inlineStr">
        <is>
          <t>18/12/2028</t>
        </is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>
      <c r="A551" s="2" t="n">
        <v>3</v>
      </c>
      <c r="B551" s="2" t="inlineStr">
        <is>
          <t>23.03.05</t>
        </is>
      </c>
      <c r="C551" s="2" t="inlineStr">
        <is>
          <t>Bancada em chapa ACM ref.: Engebold aço cortén oxid (Lounge bar)</t>
        </is>
      </c>
      <c r="D551" s="2" t="inlineStr">
        <is>
          <t>20/09/2027</t>
        </is>
      </c>
      <c r="E551" s="2" t="inlineStr">
        <is>
          <t>11/10/2028</t>
        </is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>
      <c r="A552" s="2" t="n">
        <v>3</v>
      </c>
      <c r="B552" s="2" t="inlineStr">
        <is>
          <t>23.03.06</t>
        </is>
      </c>
      <c r="C552" s="2" t="inlineStr">
        <is>
          <t>Pontos de ancoragem para limpeza e manutenção de fachadas</t>
        </is>
      </c>
      <c r="D552" s="2" t="inlineStr">
        <is>
          <t>29/03/2028</t>
        </is>
      </c>
      <c r="E552" s="2" t="inlineStr">
        <is>
          <t>04/04/2028</t>
        </is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>
      <c r="A553" s="2" t="n">
        <v>2</v>
      </c>
      <c r="B553" s="2" t="inlineStr">
        <is>
          <t>23.04</t>
        </is>
      </c>
      <c r="C553" s="2" t="inlineStr">
        <is>
          <t>Quadras</t>
        </is>
      </c>
      <c r="D553" s="2" t="inlineStr">
        <is>
          <t>08/08/2028</t>
        </is>
      </c>
      <c r="E553" s="2" t="inlineStr">
        <is>
          <t>10/10/2028</t>
        </is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>
      <c r="A554" s="2" t="n">
        <v>3</v>
      </c>
      <c r="B554" s="2" t="inlineStr">
        <is>
          <t>23.04.01</t>
        </is>
      </c>
      <c r="C554" s="2" t="inlineStr">
        <is>
          <t>Quadra recreação A=86,40m2 -  pintura epoxi fosca, cores conforme detalhamento, ref.: Suvinil, aplicado sobre piso em concreto com acabamento mecânico liso.</t>
        </is>
      </c>
      <c r="D554" s="2" t="inlineStr">
        <is>
          <t>08/08/2028</t>
        </is>
      </c>
      <c r="E554" s="2" t="inlineStr">
        <is>
          <t>10/10/2028</t>
        </is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>
      <c r="A555" s="2" t="n">
        <v>2</v>
      </c>
      <c r="B555" s="2" t="inlineStr">
        <is>
          <t>23.05</t>
        </is>
      </c>
      <c r="C555" s="2" t="inlineStr">
        <is>
          <t>Tratamento acústico</t>
        </is>
      </c>
      <c r="D555" s="2" t="inlineStr">
        <is>
          <t>22/06/2027</t>
        </is>
      </c>
      <c r="E555" s="2" t="inlineStr">
        <is>
          <t>07/08/2028</t>
        </is>
      </c>
      <c r="F555" s="2" t="n">
        <v>463451.9241359408</v>
      </c>
      <c r="G555" s="2" t="n">
        <v>0</v>
      </c>
      <c r="H555" s="2" t="n">
        <v>463451.9241359408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66.23999999999999</v>
      </c>
      <c r="CZ555" s="2" t="n">
        <v>0</v>
      </c>
      <c r="DA555" s="2" t="n">
        <v>73.34999999999999</v>
      </c>
      <c r="DB555" s="2" t="n">
        <v>75.56999999999999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92.43000000000001</v>
      </c>
      <c r="DI555" s="2" t="n">
        <v>0</v>
      </c>
      <c r="DJ555" s="2" t="n">
        <v>93.56999999999999</v>
      </c>
      <c r="DK555" s="2" t="n">
        <v>93.65000000000001</v>
      </c>
      <c r="DL555" s="2" t="n">
        <v>0</v>
      </c>
      <c r="DM555" s="2" t="n">
        <v>93.68000000000001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99.93000000000001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>
      <c r="A556" s="2" t="n">
        <v>3</v>
      </c>
      <c r="B556" s="2" t="inlineStr">
        <is>
          <t>23.05.01</t>
        </is>
      </c>
      <c r="C556" s="2" t="inlineStr">
        <is>
          <t>PI02 - Contrapiso flutuante: Contrapiso armado sobre painel de lã de vidro, (sistema Optima piso, membrana flexível, 15mm de espessura, ref. Isover para evitar fissuras, o contrapsio deverá ser armado com tela tipo "pop soldada".</t>
        </is>
      </c>
      <c r="D556" s="2" t="inlineStr">
        <is>
          <t>22/06/2027</t>
        </is>
      </c>
      <c r="E556" s="2" t="inlineStr">
        <is>
          <t>07/08/2028</t>
        </is>
      </c>
      <c r="F556" s="2" t="n">
        <v>34390.00079899999</v>
      </c>
      <c r="G556" s="2" t="n">
        <v>0</v>
      </c>
      <c r="H556" s="2" t="n">
        <v>34390.00079899999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66.23999999999999</v>
      </c>
      <c r="CZ556" s="2" t="n">
        <v>0</v>
      </c>
      <c r="DA556" s="2" t="n">
        <v>73.34999999999999</v>
      </c>
      <c r="DB556" s="2" t="n">
        <v>75.56999999999999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92.43000000000001</v>
      </c>
      <c r="DI556" s="2" t="n">
        <v>0</v>
      </c>
      <c r="DJ556" s="2" t="n">
        <v>93.56999999999999</v>
      </c>
      <c r="DK556" s="2" t="n">
        <v>93.65000000000001</v>
      </c>
      <c r="DL556" s="2" t="n">
        <v>0</v>
      </c>
      <c r="DM556" s="2" t="n">
        <v>93.68000000000001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99.93000000000001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>
      <c r="A557" s="2" t="n">
        <v>3</v>
      </c>
      <c r="B557" s="2" t="inlineStr">
        <is>
          <t>23.05.02</t>
        </is>
      </c>
      <c r="C557" s="2" t="inlineStr">
        <is>
          <t>PI03 - Contrapiso flutuante - Bombas e GMG: Base de concreto armado, de 10cm, sobre forma perdida de placa cimentícia de 10mm e painel de lã de PET, 50mm de espessura e 35kg /m3 de densidade, na projeção das bombas</t>
        </is>
      </c>
      <c r="D557" s="2" t="inlineStr">
        <is>
          <t>22/06/2027</t>
        </is>
      </c>
      <c r="E557" s="2" t="inlineStr">
        <is>
          <t>07/08/2028</t>
        </is>
      </c>
      <c r="F557" s="2" t="n">
        <v>8389.843514999999</v>
      </c>
      <c r="G557" s="2" t="n">
        <v>0</v>
      </c>
      <c r="H557" s="2" t="n">
        <v>8389.843514999999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66.23999999999999</v>
      </c>
      <c r="CZ557" s="2" t="n">
        <v>0</v>
      </c>
      <c r="DA557" s="2" t="n">
        <v>73.34999999999999</v>
      </c>
      <c r="DB557" s="2" t="n">
        <v>75.56999999999999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92.43000000000001</v>
      </c>
      <c r="DI557" s="2" t="n">
        <v>0</v>
      </c>
      <c r="DJ557" s="2" t="n">
        <v>93.56999999999999</v>
      </c>
      <c r="DK557" s="2" t="n">
        <v>93.65000000000001</v>
      </c>
      <c r="DL557" s="2" t="n">
        <v>0</v>
      </c>
      <c r="DM557" s="2" t="n">
        <v>93.68000000000001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99.93000000000001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>
      <c r="A558" s="2" t="n">
        <v>3</v>
      </c>
      <c r="B558" s="2" t="inlineStr">
        <is>
          <t>23.05.03</t>
        </is>
      </c>
      <c r="C558" s="2" t="inlineStr">
        <is>
          <t>PI04 - Base de inércia elevadores: Base de concreto armado, a ser dimensionada, sobre forma perdida de placa cimentícia de 10mm, e painel de lâ de PET, 50mm de espessura, e 35kg de densidade.</t>
        </is>
      </c>
      <c r="D558" s="2" t="inlineStr">
        <is>
          <t>22/06/2027</t>
        </is>
      </c>
      <c r="E558" s="2" t="inlineStr">
        <is>
          <t>07/08/2028</t>
        </is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66.23999999999999</v>
      </c>
      <c r="CZ558" s="2" t="n">
        <v>0</v>
      </c>
      <c r="DA558" s="2" t="n">
        <v>73.34999999999999</v>
      </c>
      <c r="DB558" s="2" t="n">
        <v>75.56999999999999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92.43000000000001</v>
      </c>
      <c r="DI558" s="2" t="n">
        <v>0</v>
      </c>
      <c r="DJ558" s="2" t="n">
        <v>93.56999999999999</v>
      </c>
      <c r="DK558" s="2" t="n">
        <v>93.65000000000001</v>
      </c>
      <c r="DL558" s="2" t="n">
        <v>0</v>
      </c>
      <c r="DM558" s="2" t="n">
        <v>93.68000000000001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99.93000000000001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>
      <c r="A559" s="2" t="n">
        <v>3</v>
      </c>
      <c r="B559" s="2" t="inlineStr">
        <is>
          <t>23.05.04</t>
        </is>
      </c>
      <c r="C559" s="2" t="inlineStr">
        <is>
          <t>RE01 - Revestimento de parede de absorção acústica composto por 1 manta de lã de PET com 35kg/m3 de densidade e 50mm de espessura. Fixado perfis próprios metálicos, ref. Trisoft ou similar</t>
        </is>
      </c>
      <c r="D559" s="2" t="inlineStr">
        <is>
          <t>22/06/2027</t>
        </is>
      </c>
      <c r="E559" s="2" t="inlineStr">
        <is>
          <t>07/08/2028</t>
        </is>
      </c>
      <c r="F559" s="2" t="n">
        <v>142032.6055832208</v>
      </c>
      <c r="G559" s="2" t="n">
        <v>0</v>
      </c>
      <c r="H559" s="2" t="n">
        <v>142032.6055832208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66.23999999999999</v>
      </c>
      <c r="CZ559" s="2" t="n">
        <v>0</v>
      </c>
      <c r="DA559" s="2" t="n">
        <v>73.34999999999999</v>
      </c>
      <c r="DB559" s="2" t="n">
        <v>75.56999999999999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92.43000000000001</v>
      </c>
      <c r="DI559" s="2" t="n">
        <v>0</v>
      </c>
      <c r="DJ559" s="2" t="n">
        <v>93.56999999999999</v>
      </c>
      <c r="DK559" s="2" t="n">
        <v>93.65000000000001</v>
      </c>
      <c r="DL559" s="2" t="n">
        <v>0</v>
      </c>
      <c r="DM559" s="2" t="n">
        <v>93.68000000000001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99.93000000000001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>
      <c r="A560" s="2" t="n">
        <v>3</v>
      </c>
      <c r="B560" s="2" t="inlineStr">
        <is>
          <t>23.05.05</t>
        </is>
      </c>
      <c r="C560" s="2" t="inlineStr">
        <is>
          <t>FO01 -  Forro de absorção acústica composto por 1 manta de lã de PET com 35kg/m3 de densidade e 50mm de espessura. Fixado perfis próprios metálicos, ref. Trisoft ou similar</t>
        </is>
      </c>
      <c r="D560" s="2" t="inlineStr">
        <is>
          <t>22/06/2027</t>
        </is>
      </c>
      <c r="E560" s="2" t="inlineStr">
        <is>
          <t>07/08/2028</t>
        </is>
      </c>
      <c r="F560" s="2" t="n">
        <v>35118.18945599999</v>
      </c>
      <c r="G560" s="2" t="n">
        <v>0</v>
      </c>
      <c r="H560" s="2" t="n">
        <v>35118.18945599999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66.23999999999999</v>
      </c>
      <c r="CZ560" s="2" t="n">
        <v>0</v>
      </c>
      <c r="DA560" s="2" t="n">
        <v>73.34999999999999</v>
      </c>
      <c r="DB560" s="2" t="n">
        <v>75.56999999999999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92.43000000000001</v>
      </c>
      <c r="DI560" s="2" t="n">
        <v>0</v>
      </c>
      <c r="DJ560" s="2" t="n">
        <v>93.56999999999999</v>
      </c>
      <c r="DK560" s="2" t="n">
        <v>93.65000000000001</v>
      </c>
      <c r="DL560" s="2" t="n">
        <v>0</v>
      </c>
      <c r="DM560" s="2" t="n">
        <v>93.68000000000001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99.93000000000001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>
      <c r="A561" s="2" t="n">
        <v>3</v>
      </c>
      <c r="B561" s="2" t="inlineStr">
        <is>
          <t>23.05.06</t>
        </is>
      </c>
      <c r="C561" s="2" t="inlineStr">
        <is>
          <t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      </is>
      </c>
      <c r="D561" s="2" t="inlineStr">
        <is>
          <t>22/06/2027</t>
        </is>
      </c>
      <c r="E561" s="2" t="inlineStr">
        <is>
          <t>07/08/2028</t>
        </is>
      </c>
      <c r="F561" s="2" t="n">
        <v>81383.60999999999</v>
      </c>
      <c r="G561" s="2" t="n">
        <v>0</v>
      </c>
      <c r="H561" s="2" t="n">
        <v>81383.60999999999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66.23999999999999</v>
      </c>
      <c r="CZ561" s="2" t="n">
        <v>0</v>
      </c>
      <c r="DA561" s="2" t="n">
        <v>73.34999999999999</v>
      </c>
      <c r="DB561" s="2" t="n">
        <v>75.56999999999999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92.43000000000001</v>
      </c>
      <c r="DI561" s="2" t="n">
        <v>0</v>
      </c>
      <c r="DJ561" s="2" t="n">
        <v>93.56999999999999</v>
      </c>
      <c r="DK561" s="2" t="n">
        <v>93.65000000000001</v>
      </c>
      <c r="DL561" s="2" t="n">
        <v>0</v>
      </c>
      <c r="DM561" s="2" t="n">
        <v>93.68000000000001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99.93000000000001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>
      <c r="A562" s="2" t="n">
        <v>3</v>
      </c>
      <c r="B562" s="2" t="inlineStr">
        <is>
          <t>23.05.07</t>
        </is>
      </c>
      <c r="C562" s="2" t="inlineStr">
        <is>
          <t>FO03 - Forro de isolamento acústico composto por 1 nível de forro fge ( estruturado) com 2 chapas de gesso st (standard) cada um. preenchimento superior com 1 manta de lã de
pet com 35kg/m³ de densidade e 50mm de espessura</t>
        </is>
      </c>
      <c r="D562" s="2" t="inlineStr">
        <is>
          <t>22/06/2027</t>
        </is>
      </c>
      <c r="E562" s="2" t="inlineStr">
        <is>
          <t>07/08/2028</t>
        </is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66.23999999999999</v>
      </c>
      <c r="CZ562" s="2" t="n">
        <v>0</v>
      </c>
      <c r="DA562" s="2" t="n">
        <v>73.34999999999999</v>
      </c>
      <c r="DB562" s="2" t="n">
        <v>75.56999999999999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92.43000000000001</v>
      </c>
      <c r="DI562" s="2" t="n">
        <v>0</v>
      </c>
      <c r="DJ562" s="2" t="n">
        <v>93.56999999999999</v>
      </c>
      <c r="DK562" s="2" t="n">
        <v>93.65000000000001</v>
      </c>
      <c r="DL562" s="2" t="n">
        <v>0</v>
      </c>
      <c r="DM562" s="2" t="n">
        <v>93.68000000000001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99.93000000000001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>
      <c r="A563" s="2" t="n">
        <v>1</v>
      </c>
      <c r="B563" s="2" t="inlineStr">
        <is>
          <t>24</t>
        </is>
      </c>
      <c r="C563" s="2" t="inlineStr">
        <is>
          <t>ELEVADORES</t>
        </is>
      </c>
      <c r="D563" s="2" t="inlineStr">
        <is>
          <t>19/05/2028</t>
        </is>
      </c>
      <c r="E563" s="2" t="inlineStr">
        <is>
          <t>09/10/2028</t>
        </is>
      </c>
      <c r="F563" s="2" t="n">
        <v>3236182.089437039</v>
      </c>
      <c r="G563" s="2" t="n">
        <v>0</v>
      </c>
      <c r="H563" s="2" t="n">
        <v>3236182.089437039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73.73999999999999</v>
      </c>
      <c r="DU563" s="2" t="n">
        <v>0</v>
      </c>
      <c r="DV563" s="2" t="n">
        <v>81.81999999999999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>
      <c r="A564" s="2" t="n">
        <v>2</v>
      </c>
      <c r="B564" s="2" t="inlineStr">
        <is>
          <t>24.01</t>
        </is>
      </c>
      <c r="C564" s="2" t="inlineStr">
        <is>
          <t>Elevador Comercial - 2 paradas</t>
        </is>
      </c>
      <c r="D564" s="2" t="inlineStr">
        <is>
          <t>19/05/2028</t>
        </is>
      </c>
      <c r="E564" s="2" t="inlineStr">
        <is>
          <t>09/10/2028</t>
        </is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73.73999999999999</v>
      </c>
      <c r="DU564" s="2" t="n">
        <v>0</v>
      </c>
      <c r="DV564" s="2" t="n">
        <v>81.81999999999999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>
      <c r="A565" s="2" t="n">
        <v>2</v>
      </c>
      <c r="B565" s="2" t="inlineStr">
        <is>
          <t>24.02</t>
        </is>
      </c>
      <c r="C565" s="2" t="inlineStr">
        <is>
          <t>Elevador de Serviço Residencial - 34 paradas</t>
        </is>
      </c>
      <c r="D565" s="2" t="inlineStr">
        <is>
          <t>19/05/2028</t>
        </is>
      </c>
      <c r="E565" s="2" t="inlineStr">
        <is>
          <t>09/10/2028</t>
        </is>
      </c>
      <c r="F565" s="2" t="n">
        <v>963333.3333333334</v>
      </c>
      <c r="G565" s="2" t="n">
        <v>0</v>
      </c>
      <c r="H565" s="2" t="n">
        <v>963333.3333333334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73.73999999999999</v>
      </c>
      <c r="DU565" s="2" t="n">
        <v>0</v>
      </c>
      <c r="DV565" s="2" t="n">
        <v>81.81999999999999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>
      <c r="A566" s="2" t="n">
        <v>2</v>
      </c>
      <c r="B566" s="2" t="inlineStr">
        <is>
          <t>24.03</t>
        </is>
      </c>
      <c r="C566" s="2" t="inlineStr">
        <is>
          <t>Elevador Social Residencial - 34 paradas</t>
        </is>
      </c>
      <c r="D566" s="2" t="inlineStr">
        <is>
          <t>19/05/2028</t>
        </is>
      </c>
      <c r="E566" s="2" t="inlineStr">
        <is>
          <t>09/10/2028</t>
        </is>
      </c>
      <c r="F566" s="2" t="n">
        <v>1926666.666666667</v>
      </c>
      <c r="G566" s="2" t="n">
        <v>0</v>
      </c>
      <c r="H566" s="2" t="n">
        <v>1926666.666666667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73.73999999999999</v>
      </c>
      <c r="DU566" s="2" t="n">
        <v>0</v>
      </c>
      <c r="DV566" s="2" t="n">
        <v>81.81999999999999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>
      <c r="A567" s="2" t="n">
        <v>2</v>
      </c>
      <c r="B567" s="2" t="inlineStr">
        <is>
          <t>24.04</t>
        </is>
      </c>
      <c r="C567" s="2" t="inlineStr">
        <is>
          <t>Proteção para fosso dos elevadores</t>
        </is>
      </c>
      <c r="D567" s="2" t="inlineStr">
        <is>
          <t>19/05/2028</t>
        </is>
      </c>
      <c r="E567" s="2" t="inlineStr">
        <is>
          <t>09/10/2028</t>
        </is>
      </c>
      <c r="F567" s="2" t="n">
        <v>26182.08943703868</v>
      </c>
      <c r="G567" s="2" t="n">
        <v>0</v>
      </c>
      <c r="H567" s="2" t="n">
        <v>26182.08943703868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73.73999999999999</v>
      </c>
      <c r="DU567" s="2" t="n">
        <v>0</v>
      </c>
      <c r="DV567" s="2" t="n">
        <v>81.81999999999999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Instalação de bomba sapo para drenagem do poço do elevador</t>
        </is>
      </c>
      <c r="D568" s="2" t="inlineStr">
        <is>
          <t>19/05/2028</t>
        </is>
      </c>
      <c r="E568" s="2" t="inlineStr">
        <is>
          <t>09/10/2028</t>
        </is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73.73999999999999</v>
      </c>
      <c r="DU568" s="2" t="n">
        <v>0</v>
      </c>
      <c r="DV568" s="2" t="n">
        <v>81.81999999999999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>
      <c r="A569" s="2" t="n">
        <v>2</v>
      </c>
      <c r="B569" s="2" t="inlineStr">
        <is>
          <t>24.06</t>
        </is>
      </c>
      <c r="C569" s="2" t="inlineStr">
        <is>
          <t>Proteção de elevadores definitivos com madeira, papelão e plástico durante a utilização pela obra</t>
        </is>
      </c>
      <c r="D569" s="2" t="inlineStr">
        <is>
          <t>19/05/2028</t>
        </is>
      </c>
      <c r="E569" s="2" t="inlineStr">
        <is>
          <t>09/10/2028</t>
        </is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73.73999999999999</v>
      </c>
      <c r="DU569" s="2" t="n">
        <v>0</v>
      </c>
      <c r="DV569" s="2" t="n">
        <v>81.81999999999999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>
      <c r="A570" s="2" t="n">
        <v>2</v>
      </c>
      <c r="B570" s="2" t="inlineStr">
        <is>
          <t>24.07</t>
        </is>
      </c>
      <c r="C570" s="2" t="inlineStr">
        <is>
          <t>Serviços complementares à instalação e operação dos elevadores (içamento de motor, chumbamento de portas, preparo do poço)</t>
        </is>
      </c>
      <c r="D570" s="2" t="inlineStr">
        <is>
          <t>19/05/2028</t>
        </is>
      </c>
      <c r="E570" s="2" t="inlineStr">
        <is>
          <t>09/10/2028</t>
        </is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73.73999999999999</v>
      </c>
      <c r="DU570" s="2" t="n">
        <v>0</v>
      </c>
      <c r="DV570" s="2" t="n">
        <v>81.81999999999999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>
      <c r="A571" s="2" t="n">
        <v>1</v>
      </c>
      <c r="B571" s="2" t="inlineStr">
        <is>
          <t>25</t>
        </is>
      </c>
      <c r="C571" s="2" t="inlineStr">
        <is>
          <t>ESQUADRIAS</t>
        </is>
      </c>
      <c r="D571" s="2" t="inlineStr">
        <is>
          <t>07/12/2027</t>
        </is>
      </c>
      <c r="E571" s="2" t="inlineStr">
        <is>
          <t>17/11/2028</t>
        </is>
      </c>
      <c r="F571" s="2" t="n">
        <v>11181479.74402711</v>
      </c>
      <c r="G571" s="2" t="n">
        <v>0</v>
      </c>
      <c r="H571" s="2" t="n">
        <v>11181479.74402711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66.15000000000001</v>
      </c>
      <c r="DQ571" s="2" t="n">
        <v>68.87</v>
      </c>
      <c r="DR571" s="2" t="n">
        <v>0</v>
      </c>
      <c r="DS571" s="2" t="n">
        <v>75.76000000000001</v>
      </c>
      <c r="DT571" s="2" t="n">
        <v>79.81999999999999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96.20999999999999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>
      <c r="A572" s="2" t="n">
        <v>2</v>
      </c>
      <c r="B572" s="2" t="inlineStr">
        <is>
          <t>25.02</t>
        </is>
      </c>
      <c r="C572" s="2" t="inlineStr">
        <is>
          <t>Esquadrias de alumínio</t>
        </is>
      </c>
      <c r="D572" s="2" t="inlineStr">
        <is>
          <t>07/12/2027</t>
        </is>
      </c>
      <c r="E572" s="2" t="inlineStr">
        <is>
          <t>17/11/2028</t>
        </is>
      </c>
      <c r="F572" s="2" t="n">
        <v>11181479.74402711</v>
      </c>
      <c r="G572" s="2" t="n">
        <v>0</v>
      </c>
      <c r="H572" s="2" t="n">
        <v>11181479.74402711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66.15000000000001</v>
      </c>
      <c r="DQ572" s="2" t="n">
        <v>68.87</v>
      </c>
      <c r="DR572" s="2" t="n">
        <v>0</v>
      </c>
      <c r="DS572" s="2" t="n">
        <v>75.76000000000001</v>
      </c>
      <c r="DT572" s="2" t="n">
        <v>79.81999999999999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96.20999999999999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>
      <c r="A573" s="2" t="n">
        <v>3</v>
      </c>
      <c r="B573" s="2" t="inlineStr">
        <is>
          <t>25.02.01</t>
        </is>
      </c>
      <c r="C573" s="2" t="inlineStr">
        <is>
          <t>Contramarcos para esquadrias de alumínio</t>
        </is>
      </c>
      <c r="D573" s="2" t="inlineStr">
        <is>
          <t>07/12/2027</t>
        </is>
      </c>
      <c r="E573" s="2" t="inlineStr">
        <is>
          <t>17/11/2028</t>
        </is>
      </c>
      <c r="F573" s="2" t="n">
        <v>846000.8305032968</v>
      </c>
      <c r="G573" s="2" t="n">
        <v>0</v>
      </c>
      <c r="H573" s="2" t="n">
        <v>846000.8305032968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71.23999999999999</v>
      </c>
      <c r="DR573" s="2" t="n">
        <v>0</v>
      </c>
      <c r="DS573" s="2" t="n">
        <v>78.20999999999999</v>
      </c>
      <c r="DT573" s="2" t="n">
        <v>80.42</v>
      </c>
      <c r="DU573" s="2" t="n">
        <v>0</v>
      </c>
      <c r="DV573" s="2" t="n">
        <v>86.55</v>
      </c>
      <c r="DW573" s="2" t="n">
        <v>89.65000000000001</v>
      </c>
      <c r="DX573" s="2" t="n">
        <v>0</v>
      </c>
      <c r="DY573" s="2" t="n">
        <v>95.18000000000001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>
      <c r="A574" s="2" t="n">
        <v>3</v>
      </c>
      <c r="B574" s="2" t="inlineStr">
        <is>
          <t>25.02.02</t>
        </is>
      </c>
      <c r="C574" s="2" t="inlineStr">
        <is>
          <t>Esquadrias de alumínio</t>
        </is>
      </c>
      <c r="D574" s="2" t="inlineStr">
        <is>
          <t>07/12/2027</t>
        </is>
      </c>
      <c r="E574" s="2" t="inlineStr">
        <is>
          <t>17/11/2028</t>
        </is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71.23999999999999</v>
      </c>
      <c r="DR574" s="2" t="n">
        <v>0</v>
      </c>
      <c r="DS574" s="2" t="n">
        <v>78.20999999999999</v>
      </c>
      <c r="DT574" s="2" t="n">
        <v>80.42</v>
      </c>
      <c r="DU574" s="2" t="n">
        <v>0</v>
      </c>
      <c r="DV574" s="2" t="n">
        <v>86.55</v>
      </c>
      <c r="DW574" s="2" t="n">
        <v>89.65000000000001</v>
      </c>
      <c r="DX574" s="2" t="n">
        <v>0</v>
      </c>
      <c r="DY574" s="2" t="n">
        <v>95.18000000000001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>
      <c r="A575" s="2" t="n">
        <v>3</v>
      </c>
      <c r="B575" s="2" t="inlineStr">
        <is>
          <t>25.02.03</t>
        </is>
      </c>
      <c r="C575" s="2" t="inlineStr">
        <is>
          <t>Marquise da varanda do pavimento térreo</t>
        </is>
      </c>
      <c r="D575" s="2" t="inlineStr">
        <is>
          <t>07/12/2027</t>
        </is>
      </c>
      <c r="E575" s="2" t="inlineStr">
        <is>
          <t>17/11/2028</t>
        </is>
      </c>
      <c r="F575" s="2" t="n">
        <v>206508.5238095238</v>
      </c>
      <c r="G575" s="2" t="n">
        <v>0</v>
      </c>
      <c r="H575" s="2" t="n">
        <v>206508.5238095238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71.23999999999999</v>
      </c>
      <c r="DR575" s="2" t="n">
        <v>0</v>
      </c>
      <c r="DS575" s="2" t="n">
        <v>78.20999999999999</v>
      </c>
      <c r="DT575" s="2" t="n">
        <v>80.42</v>
      </c>
      <c r="DU575" s="2" t="n">
        <v>0</v>
      </c>
      <c r="DV575" s="2" t="n">
        <v>86.55</v>
      </c>
      <c r="DW575" s="2" t="n">
        <v>89.65000000000001</v>
      </c>
      <c r="DX575" s="2" t="n">
        <v>0</v>
      </c>
      <c r="DY575" s="2" t="n">
        <v>95.18000000000001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>
      <c r="A576" s="2" t="n">
        <v>3</v>
      </c>
      <c r="B576" s="2" t="inlineStr">
        <is>
          <t>25.02.04</t>
        </is>
      </c>
      <c r="C576" s="2" t="inlineStr">
        <is>
          <t>Brise de fechamento das garagens</t>
        </is>
      </c>
      <c r="D576" s="2" t="inlineStr">
        <is>
          <t>26/07/2028</t>
        </is>
      </c>
      <c r="E576" s="2" t="inlineStr">
        <is>
          <t>26/09/2028</t>
        </is>
      </c>
      <c r="F576" s="2" t="n">
        <v>433114.2857142857</v>
      </c>
      <c r="G576" s="2" t="n">
        <v>0</v>
      </c>
      <c r="H576" s="2" t="n">
        <v>433114.2857142857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>
      <c r="A577" s="2" t="n">
        <v>3</v>
      </c>
      <c r="B577" s="2" t="inlineStr">
        <is>
          <t>25.02.05</t>
        </is>
      </c>
      <c r="C577" s="2" t="inlineStr">
        <is>
          <t>Brise em veneziana de alumínio cor Bronze 104</t>
        </is>
      </c>
      <c r="D577" s="2" t="inlineStr">
        <is>
          <t>07/12/2027</t>
        </is>
      </c>
      <c r="E577" s="2" t="inlineStr">
        <is>
          <t>17/11/2028</t>
        </is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71.23999999999999</v>
      </c>
      <c r="DR577" s="2" t="n">
        <v>0</v>
      </c>
      <c r="DS577" s="2" t="n">
        <v>78.20999999999999</v>
      </c>
      <c r="DT577" s="2" t="n">
        <v>80.42</v>
      </c>
      <c r="DU577" s="2" t="n">
        <v>0</v>
      </c>
      <c r="DV577" s="2" t="n">
        <v>86.55</v>
      </c>
      <c r="DW577" s="2" t="n">
        <v>89.65000000000001</v>
      </c>
      <c r="DX577" s="2" t="n">
        <v>0</v>
      </c>
      <c r="DY577" s="2" t="n">
        <v>95.18000000000001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>
      <c r="A578" s="2" t="n">
        <v>3</v>
      </c>
      <c r="B578" s="2" t="inlineStr">
        <is>
          <t>25.02.06</t>
        </is>
      </c>
      <c r="C578" s="2" t="inlineStr">
        <is>
          <t>Veneziana - Platibanda cobertura</t>
        </is>
      </c>
      <c r="D578" s="2" t="inlineStr">
        <is>
          <t>07/12/2027</t>
        </is>
      </c>
      <c r="E578" s="2" t="inlineStr">
        <is>
          <t>17/11/2028</t>
        </is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71.23999999999999</v>
      </c>
      <c r="DR578" s="2" t="n">
        <v>0</v>
      </c>
      <c r="DS578" s="2" t="n">
        <v>78.20999999999999</v>
      </c>
      <c r="DT578" s="2" t="n">
        <v>80.42</v>
      </c>
      <c r="DU578" s="2" t="n">
        <v>0</v>
      </c>
      <c r="DV578" s="2" t="n">
        <v>86.55</v>
      </c>
      <c r="DW578" s="2" t="n">
        <v>89.65000000000001</v>
      </c>
      <c r="DX578" s="2" t="n">
        <v>0</v>
      </c>
      <c r="DY578" s="2" t="n">
        <v>95.18000000000001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>
      <c r="A579" s="2" t="n">
        <v>1</v>
      </c>
      <c r="B579" s="2" t="inlineStr">
        <is>
          <t>26</t>
        </is>
      </c>
      <c r="C579" s="2" t="inlineStr">
        <is>
          <t>SERRALHERIA</t>
        </is>
      </c>
      <c r="D579" s="2" t="inlineStr">
        <is>
          <t>02/08/2027</t>
        </is>
      </c>
      <c r="E579" s="2" t="inlineStr">
        <is>
          <t>25/01/2029</t>
        </is>
      </c>
      <c r="F579" s="2" t="n">
        <v>482766.7570565591</v>
      </c>
      <c r="G579" s="2" t="n">
        <v>0</v>
      </c>
      <c r="H579" s="2" t="n">
        <v>482766.7570565591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74.18000000000001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79.51000000000001</v>
      </c>
      <c r="EA579" s="2" t="n">
        <v>0</v>
      </c>
      <c r="EB579" s="2" t="n">
        <v>80.56999999999999</v>
      </c>
      <c r="EC579" s="2" t="n">
        <v>97.98999999999999</v>
      </c>
      <c r="ED579" s="2" t="n">
        <v>0</v>
      </c>
      <c r="EE579" s="2" t="n">
        <v>98.73999999999999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>
      <c r="A580" s="2" t="n">
        <v>2</v>
      </c>
      <c r="B580" s="2" t="inlineStr">
        <is>
          <t>26.01</t>
        </is>
      </c>
      <c r="C580" s="2" t="inlineStr">
        <is>
          <t>Portas corta-fogo</t>
        </is>
      </c>
      <c r="D580" s="2" t="inlineStr">
        <is>
          <t>14/02/2028</t>
        </is>
      </c>
      <c r="E580" s="2" t="inlineStr">
        <is>
          <t>16/01/2029</t>
        </is>
      </c>
      <c r="F580" s="2" t="n">
        <v>164554.8332014947</v>
      </c>
      <c r="G580" s="2" t="n">
        <v>0</v>
      </c>
      <c r="H580" s="2" t="n">
        <v>164554.8332014947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>
      <c r="A581" s="2" t="n">
        <v>3</v>
      </c>
      <c r="B581" s="2" t="inlineStr">
        <is>
          <t>26.01.01</t>
        </is>
      </c>
      <c r="C581" s="2" t="inlineStr">
        <is>
          <t>PCF1 - Porta corta-fogo 1fl de abrir, 90x210cm</t>
        </is>
      </c>
      <c r="D581" s="2" t="inlineStr">
        <is>
          <t>14/02/2028</t>
        </is>
      </c>
      <c r="E581" s="2" t="inlineStr">
        <is>
          <t>16/01/2029</t>
        </is>
      </c>
      <c r="F581" s="2" t="n">
        <v>155012.6102052758</v>
      </c>
      <c r="G581" s="2" t="n">
        <v>0</v>
      </c>
      <c r="H581" s="2" t="n">
        <v>155012.6102052758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>
      <c r="A582" s="2" t="n">
        <v>3</v>
      </c>
      <c r="B582" s="2" t="inlineStr">
        <is>
          <t>26.01.02</t>
        </is>
      </c>
      <c r="C582" s="2" t="inlineStr">
        <is>
          <t>PCF2 - Porta corta-fogo 1fl de abrir, 100x210cm</t>
        </is>
      </c>
      <c r="D582" s="2" t="inlineStr">
        <is>
          <t>14/02/2028</t>
        </is>
      </c>
      <c r="E582" s="2" t="inlineStr">
        <is>
          <t>16/01/2029</t>
        </is>
      </c>
      <c r="F582" s="2" t="n">
        <v>3252.222996218947</v>
      </c>
      <c r="G582" s="2" t="n">
        <v>0</v>
      </c>
      <c r="H582" s="2" t="n">
        <v>3252.222996218947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>
      <c r="A583" s="2" t="n">
        <v>3</v>
      </c>
      <c r="B583" s="2" t="inlineStr">
        <is>
          <t>26.01.03</t>
        </is>
      </c>
      <c r="C583" s="2" t="inlineStr">
        <is>
          <t>PCF3 - Porta corta-fogo 1fl de abrir, 120x210cm</t>
        </is>
      </c>
      <c r="D583" s="2" t="inlineStr">
        <is>
          <t>14/02/2028</t>
        </is>
      </c>
      <c r="E583" s="2" t="inlineStr">
        <is>
          <t>16/01/2029</t>
        </is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>
      <c r="A584" s="2" t="n">
        <v>3</v>
      </c>
      <c r="B584" s="2" t="inlineStr">
        <is>
          <t>26.01.04</t>
        </is>
      </c>
      <c r="C584" s="2" t="inlineStr">
        <is>
          <t>PCF4 - Porta corta-fogo 2fls de abrir, 150x210cm</t>
        </is>
      </c>
      <c r="D584" s="2" t="inlineStr">
        <is>
          <t>14/02/2028</t>
        </is>
      </c>
      <c r="E584" s="2" t="inlineStr">
        <is>
          <t>16/01/2029</t>
        </is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>
      <c r="A585" s="2" t="n">
        <v>2</v>
      </c>
      <c r="B585" s="2" t="inlineStr">
        <is>
          <t>26.02</t>
        </is>
      </c>
      <c r="C585" s="2" t="inlineStr">
        <is>
          <t>Portas de chapa lisa</t>
        </is>
      </c>
      <c r="D585" s="2" t="inlineStr">
        <is>
          <t>02/08/2027</t>
        </is>
      </c>
      <c r="E585" s="2" t="inlineStr">
        <is>
          <t>29/06/2028</t>
        </is>
      </c>
      <c r="F585" s="2" t="n">
        <v>1943.187337585244</v>
      </c>
      <c r="G585" s="2" t="n">
        <v>0</v>
      </c>
      <c r="H585" s="2" t="n">
        <v>1943.187337585244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71.43000000000001</v>
      </c>
      <c r="DF585" s="2" t="n">
        <v>0</v>
      </c>
      <c r="DG585" s="2" t="n">
        <v>71.43000000000001</v>
      </c>
      <c r="DH585" s="2" t="n">
        <v>71.43000000000001</v>
      </c>
      <c r="DI585" s="2" t="n">
        <v>0</v>
      </c>
      <c r="DJ585" s="2" t="n">
        <v>71.43000000000001</v>
      </c>
      <c r="DK585" s="2" t="n">
        <v>75.23999999999999</v>
      </c>
      <c r="DL585" s="2" t="n">
        <v>0</v>
      </c>
      <c r="DM585" s="2" t="n">
        <v>98.09999999999999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>
      <c r="A586" s="2" t="n">
        <v>3</v>
      </c>
      <c r="B586" s="2" t="inlineStr">
        <is>
          <t>26.02.01</t>
        </is>
      </c>
      <c r="C586" s="2" t="inlineStr">
        <is>
          <t>PMe1 - Porta em aço galvanizado, 1fl de abrir, 80x210cm</t>
        </is>
      </c>
      <c r="D586" s="2" t="inlineStr">
        <is>
          <t>02/08/2027</t>
        </is>
      </c>
      <c r="E586" s="2" t="inlineStr">
        <is>
          <t>29/06/2028</t>
        </is>
      </c>
      <c r="F586" s="2" t="n">
        <v>914.4411000401149</v>
      </c>
      <c r="G586" s="2" t="n">
        <v>0</v>
      </c>
      <c r="H586" s="2" t="n">
        <v>914.4411000401149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71.43000000000001</v>
      </c>
      <c r="DF586" s="2" t="n">
        <v>0</v>
      </c>
      <c r="DG586" s="2" t="n">
        <v>71.43000000000001</v>
      </c>
      <c r="DH586" s="2" t="n">
        <v>71.43000000000001</v>
      </c>
      <c r="DI586" s="2" t="n">
        <v>0</v>
      </c>
      <c r="DJ586" s="2" t="n">
        <v>71.43000000000001</v>
      </c>
      <c r="DK586" s="2" t="n">
        <v>75.23999999999999</v>
      </c>
      <c r="DL586" s="2" t="n">
        <v>0</v>
      </c>
      <c r="DM586" s="2" t="n">
        <v>98.09999999999999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>
      <c r="A587" s="2" t="n">
        <v>3</v>
      </c>
      <c r="B587" s="2" t="inlineStr">
        <is>
          <t>26.02.02</t>
        </is>
      </c>
      <c r="C587" s="2" t="inlineStr">
        <is>
          <t>PMe2 - Porta em aço galvanizado, 1fl de abrir, 90x210cm</t>
        </is>
      </c>
      <c r="D587" s="2" t="inlineStr">
        <is>
          <t>02/08/2027</t>
        </is>
      </c>
      <c r="E587" s="2" t="inlineStr">
        <is>
          <t>29/06/2028</t>
        </is>
      </c>
      <c r="F587" s="2" t="n">
        <v>1028.746237545129</v>
      </c>
      <c r="G587" s="2" t="n">
        <v>0</v>
      </c>
      <c r="H587" s="2" t="n">
        <v>1028.746237545129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71.43000000000001</v>
      </c>
      <c r="DF587" s="2" t="n">
        <v>0</v>
      </c>
      <c r="DG587" s="2" t="n">
        <v>71.43000000000001</v>
      </c>
      <c r="DH587" s="2" t="n">
        <v>71.43000000000001</v>
      </c>
      <c r="DI587" s="2" t="n">
        <v>0</v>
      </c>
      <c r="DJ587" s="2" t="n">
        <v>71.43000000000001</v>
      </c>
      <c r="DK587" s="2" t="n">
        <v>75.23999999999999</v>
      </c>
      <c r="DL587" s="2" t="n">
        <v>0</v>
      </c>
      <c r="DM587" s="2" t="n">
        <v>98.09999999999999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>
      <c r="A588" s="2" t="n">
        <v>2</v>
      </c>
      <c r="B588" s="2" t="inlineStr">
        <is>
          <t>26.03</t>
        </is>
      </c>
      <c r="C588" s="2" t="inlineStr">
        <is>
          <t>Alçapões</t>
        </is>
      </c>
      <c r="D588" s="2" t="inlineStr">
        <is>
          <t>02/08/2027</t>
        </is>
      </c>
      <c r="E588" s="2" t="inlineStr">
        <is>
          <t>29/06/2028</t>
        </is>
      </c>
      <c r="F588" s="2" t="n">
        <v>9383.907478983083</v>
      </c>
      <c r="G588" s="2" t="n">
        <v>0</v>
      </c>
      <c r="H588" s="2" t="n">
        <v>9383.907478983083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71.43000000000001</v>
      </c>
      <c r="DF588" s="2" t="n">
        <v>0</v>
      </c>
      <c r="DG588" s="2" t="n">
        <v>71.43000000000001</v>
      </c>
      <c r="DH588" s="2" t="n">
        <v>71.43000000000001</v>
      </c>
      <c r="DI588" s="2" t="n">
        <v>0</v>
      </c>
      <c r="DJ588" s="2" t="n">
        <v>71.43000000000001</v>
      </c>
      <c r="DK588" s="2" t="n">
        <v>75.23999999999999</v>
      </c>
      <c r="DL588" s="2" t="n">
        <v>0</v>
      </c>
      <c r="DM588" s="2" t="n">
        <v>98.09999999999999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>
      <c r="A589" s="2" t="n">
        <v>3</v>
      </c>
      <c r="B589" s="2" t="inlineStr">
        <is>
          <t>26.03.01</t>
        </is>
      </c>
      <c r="C589" s="2" t="inlineStr">
        <is>
          <t>Alçapão de chapa lisa 200x130cm</t>
        </is>
      </c>
      <c r="D589" s="2" t="inlineStr">
        <is>
          <t>02/08/2027</t>
        </is>
      </c>
      <c r="E589" s="2" t="inlineStr">
        <is>
          <t>29/06/2028</t>
        </is>
      </c>
      <c r="F589" s="2" t="n">
        <v>4245.619393043389</v>
      </c>
      <c r="G589" s="2" t="n">
        <v>0</v>
      </c>
      <c r="H589" s="2" t="n">
        <v>4245.619393043389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71.43000000000001</v>
      </c>
      <c r="DF589" s="2" t="n">
        <v>0</v>
      </c>
      <c r="DG589" s="2" t="n">
        <v>71.43000000000001</v>
      </c>
      <c r="DH589" s="2" t="n">
        <v>71.43000000000001</v>
      </c>
      <c r="DI589" s="2" t="n">
        <v>0</v>
      </c>
      <c r="DJ589" s="2" t="n">
        <v>71.43000000000001</v>
      </c>
      <c r="DK589" s="2" t="n">
        <v>75.23999999999999</v>
      </c>
      <c r="DL589" s="2" t="n">
        <v>0</v>
      </c>
      <c r="DM589" s="2" t="n">
        <v>98.09999999999999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>
      <c r="A590" s="2" t="n">
        <v>3</v>
      </c>
      <c r="B590" s="2" t="inlineStr">
        <is>
          <t>26.03.02</t>
        </is>
      </c>
      <c r="C590" s="2" t="inlineStr">
        <is>
          <t>Alçapão de chapa lisa 80x80cm</t>
        </is>
      </c>
      <c r="D590" s="2" t="inlineStr">
        <is>
          <t>02/08/2027</t>
        </is>
      </c>
      <c r="E590" s="2" t="inlineStr">
        <is>
          <t>29/06/2028</t>
        </is>
      </c>
      <c r="F590" s="2" t="n">
        <v>2438.509600106973</v>
      </c>
      <c r="G590" s="2" t="n">
        <v>0</v>
      </c>
      <c r="H590" s="2" t="n">
        <v>2438.509600106973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71.43000000000001</v>
      </c>
      <c r="DF590" s="2" t="n">
        <v>0</v>
      </c>
      <c r="DG590" s="2" t="n">
        <v>71.43000000000001</v>
      </c>
      <c r="DH590" s="2" t="n">
        <v>71.43000000000001</v>
      </c>
      <c r="DI590" s="2" t="n">
        <v>0</v>
      </c>
      <c r="DJ590" s="2" t="n">
        <v>71.43000000000001</v>
      </c>
      <c r="DK590" s="2" t="n">
        <v>75.23999999999999</v>
      </c>
      <c r="DL590" s="2" t="n">
        <v>0</v>
      </c>
      <c r="DM590" s="2" t="n">
        <v>98.09999999999999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>
      <c r="A591" s="2" t="n">
        <v>3</v>
      </c>
      <c r="B591" s="2" t="inlineStr">
        <is>
          <t>26.03.03</t>
        </is>
      </c>
      <c r="C591" s="2" t="inlineStr">
        <is>
          <t>AL02 - Portinhola de abrir em aço galvanizado, 80x80cm</t>
        </is>
      </c>
      <c r="D591" s="2" t="inlineStr">
        <is>
          <t>02/08/2027</t>
        </is>
      </c>
      <c r="E591" s="2" t="inlineStr">
        <is>
          <t>29/06/2028</t>
        </is>
      </c>
      <c r="F591" s="2" t="n">
        <v>2438.509600106973</v>
      </c>
      <c r="G591" s="2" t="n">
        <v>0</v>
      </c>
      <c r="H591" s="2" t="n">
        <v>2438.509600106973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71.43000000000001</v>
      </c>
      <c r="DF591" s="2" t="n">
        <v>0</v>
      </c>
      <c r="DG591" s="2" t="n">
        <v>71.43000000000001</v>
      </c>
      <c r="DH591" s="2" t="n">
        <v>71.43000000000001</v>
      </c>
      <c r="DI591" s="2" t="n">
        <v>0</v>
      </c>
      <c r="DJ591" s="2" t="n">
        <v>71.43000000000001</v>
      </c>
      <c r="DK591" s="2" t="n">
        <v>75.23999999999999</v>
      </c>
      <c r="DL591" s="2" t="n">
        <v>0</v>
      </c>
      <c r="DM591" s="2" t="n">
        <v>98.09999999999999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>
      <c r="A592" s="2" t="n">
        <v>3</v>
      </c>
      <c r="B592" s="2" t="inlineStr">
        <is>
          <t>26.03.04</t>
        </is>
      </c>
      <c r="C592" s="2" t="inlineStr">
        <is>
          <t>AL01 - Portinhola de abrir em aço galvanizado, 80x60cm</t>
        </is>
      </c>
      <c r="D592" s="2" t="inlineStr">
        <is>
          <t>02/08/2027</t>
        </is>
      </c>
      <c r="E592" s="2" t="inlineStr">
        <is>
          <t>29/06/2028</t>
        </is>
      </c>
      <c r="F592" s="2" t="n">
        <v>261.2688857257471</v>
      </c>
      <c r="G592" s="2" t="n">
        <v>0</v>
      </c>
      <c r="H592" s="2" t="n">
        <v>261.2688857257471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71.43000000000001</v>
      </c>
      <c r="DF592" s="2" t="n">
        <v>0</v>
      </c>
      <c r="DG592" s="2" t="n">
        <v>71.43000000000001</v>
      </c>
      <c r="DH592" s="2" t="n">
        <v>71.43000000000001</v>
      </c>
      <c r="DI592" s="2" t="n">
        <v>0</v>
      </c>
      <c r="DJ592" s="2" t="n">
        <v>71.43000000000001</v>
      </c>
      <c r="DK592" s="2" t="n">
        <v>75.23999999999999</v>
      </c>
      <c r="DL592" s="2" t="n">
        <v>0</v>
      </c>
      <c r="DM592" s="2" t="n">
        <v>98.09999999999999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>
      <c r="A593" s="2" t="n">
        <v>2</v>
      </c>
      <c r="B593" s="2" t="inlineStr">
        <is>
          <t>26.04</t>
        </is>
      </c>
      <c r="C593" s="2" t="inlineStr">
        <is>
          <t>Corrimaos e guarda corpos</t>
        </is>
      </c>
      <c r="D593" s="2" t="inlineStr">
        <is>
          <t>22/02/2028</t>
        </is>
      </c>
      <c r="E593" s="2" t="inlineStr">
        <is>
          <t>25/01/2029</t>
        </is>
      </c>
      <c r="F593" s="2" t="n">
        <v>138929.1556170276</v>
      </c>
      <c r="G593" s="2" t="n">
        <v>0</v>
      </c>
      <c r="H593" s="2" t="n">
        <v>138929.1556170276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93.29000000000001</v>
      </c>
      <c r="DI593" s="2" t="n">
        <v>0</v>
      </c>
      <c r="DJ593" s="2" t="n">
        <v>99.23999999999999</v>
      </c>
      <c r="DK593" s="2" t="n">
        <v>99.23999999999999</v>
      </c>
      <c r="DL593" s="2" t="n">
        <v>0</v>
      </c>
      <c r="DM593" s="2" t="n">
        <v>99.23999999999999</v>
      </c>
      <c r="DN593" s="2" t="n">
        <v>99.23999999999999</v>
      </c>
      <c r="DO593" s="2" t="n">
        <v>0</v>
      </c>
      <c r="DP593" s="2" t="n">
        <v>99.23999999999999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99.84999999999999</v>
      </c>
      <c r="DX593" s="2" t="n">
        <v>0</v>
      </c>
      <c r="DY593" s="2" t="n">
        <v>99.84999999999999</v>
      </c>
      <c r="DZ593" s="2" t="n">
        <v>99.84999999999999</v>
      </c>
      <c r="EA593" s="2" t="n">
        <v>0</v>
      </c>
      <c r="EB593" s="2" t="n">
        <v>99.84999999999999</v>
      </c>
      <c r="EC593" s="2" t="n">
        <v>99.84999999999999</v>
      </c>
      <c r="ED593" s="2" t="n">
        <v>0</v>
      </c>
      <c r="EE593" s="2" t="n">
        <v>99.84999999999999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>
      <c r="A594" s="2" t="n">
        <v>3</v>
      </c>
      <c r="B594" s="2" t="inlineStr">
        <is>
          <t>26.04.01</t>
        </is>
      </c>
      <c r="C594" s="2" t="inlineStr">
        <is>
          <t>Corrimãos em aço carbono pintados com tinta esmalte</t>
        </is>
      </c>
      <c r="D594" s="2" t="inlineStr">
        <is>
          <t>22/02/2028</t>
        </is>
      </c>
      <c r="E594" s="2" t="inlineStr">
        <is>
          <t>04/05/2028</t>
        </is>
      </c>
      <c r="F594" s="2" t="n">
        <v>137879.2596011776</v>
      </c>
      <c r="G594" s="2" t="n">
        <v>0</v>
      </c>
      <c r="H594" s="2" t="n">
        <v>137879.2596011776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>
      <c r="A595" s="2" t="n">
        <v>3</v>
      </c>
      <c r="B595" s="2" t="inlineStr">
        <is>
          <t>26.04.02</t>
        </is>
      </c>
      <c r="C595" s="2" t="inlineStr">
        <is>
          <t>Guarda-corpo tubular de aço H=120cm</t>
        </is>
      </c>
      <c r="D595" s="2" t="inlineStr">
        <is>
          <t>26/07/2028</t>
        </is>
      </c>
      <c r="E595" s="2" t="inlineStr">
        <is>
          <t>25/01/2029</t>
        </is>
      </c>
      <c r="F595" s="2" t="n">
        <v>1049.896015850082</v>
      </c>
      <c r="G595" s="2" t="n">
        <v>0</v>
      </c>
      <c r="H595" s="2" t="n">
        <v>1049.896015850082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>
      <c r="A596" s="2" t="n">
        <v>2</v>
      </c>
      <c r="B596" s="2" t="inlineStr">
        <is>
          <t>26.05</t>
        </is>
      </c>
      <c r="C596" s="2" t="inlineStr">
        <is>
          <t>Gradis, portoes e fechamentos</t>
        </is>
      </c>
      <c r="D596" s="2" t="inlineStr">
        <is>
          <t>02/08/2027</t>
        </is>
      </c>
      <c r="E596" s="2" t="inlineStr">
        <is>
          <t>29/06/2028</t>
        </is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71.43000000000001</v>
      </c>
      <c r="DF596" s="2" t="n">
        <v>0</v>
      </c>
      <c r="DG596" s="2" t="n">
        <v>71.43000000000001</v>
      </c>
      <c r="DH596" s="2" t="n">
        <v>71.43000000000001</v>
      </c>
      <c r="DI596" s="2" t="n">
        <v>0</v>
      </c>
      <c r="DJ596" s="2" t="n">
        <v>71.43000000000001</v>
      </c>
      <c r="DK596" s="2" t="n">
        <v>75.23999999999999</v>
      </c>
      <c r="DL596" s="2" t="n">
        <v>0</v>
      </c>
      <c r="DM596" s="2" t="n">
        <v>98.09999999999999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>
      <c r="A597" s="2" t="n">
        <v>3</v>
      </c>
      <c r="B597" s="2" t="inlineStr">
        <is>
          <t>26.05.01</t>
        </is>
      </c>
      <c r="C597" s="2" t="inlineStr">
        <is>
          <t>Al 01 - Alambrado a ser definido, tonalidade Bronze 104</t>
        </is>
      </c>
      <c r="D597" s="2" t="inlineStr">
        <is>
          <t>02/08/2027</t>
        </is>
      </c>
      <c r="E597" s="2" t="inlineStr">
        <is>
          <t>29/06/2028</t>
        </is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71.43000000000001</v>
      </c>
      <c r="DF597" s="2" t="n">
        <v>0</v>
      </c>
      <c r="DG597" s="2" t="n">
        <v>71.43000000000001</v>
      </c>
      <c r="DH597" s="2" t="n">
        <v>71.43000000000001</v>
      </c>
      <c r="DI597" s="2" t="n">
        <v>0</v>
      </c>
      <c r="DJ597" s="2" t="n">
        <v>71.43000000000001</v>
      </c>
      <c r="DK597" s="2" t="n">
        <v>75.23999999999999</v>
      </c>
      <c r="DL597" s="2" t="n">
        <v>0</v>
      </c>
      <c r="DM597" s="2" t="n">
        <v>98.09999999999999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>
      <c r="A598" s="2" t="n">
        <v>2</v>
      </c>
      <c r="B598" s="2" t="inlineStr">
        <is>
          <t>26.06</t>
        </is>
      </c>
      <c r="C598" s="2" t="inlineStr">
        <is>
          <t>Escadas</t>
        </is>
      </c>
      <c r="D598" s="2" t="inlineStr">
        <is>
          <t>02/08/2027</t>
        </is>
      </c>
      <c r="E598" s="2" t="inlineStr">
        <is>
          <t>29/06/2028</t>
        </is>
      </c>
      <c r="F598" s="2" t="n">
        <v>6799.807968574239</v>
      </c>
      <c r="G598" s="2" t="n">
        <v>0</v>
      </c>
      <c r="H598" s="2" t="n">
        <v>6799.807968574239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71.43000000000001</v>
      </c>
      <c r="DF598" s="2" t="n">
        <v>0</v>
      </c>
      <c r="DG598" s="2" t="n">
        <v>71.43000000000001</v>
      </c>
      <c r="DH598" s="2" t="n">
        <v>71.43000000000001</v>
      </c>
      <c r="DI598" s="2" t="n">
        <v>0</v>
      </c>
      <c r="DJ598" s="2" t="n">
        <v>71.43000000000001</v>
      </c>
      <c r="DK598" s="2" t="n">
        <v>75.23999999999999</v>
      </c>
      <c r="DL598" s="2" t="n">
        <v>0</v>
      </c>
      <c r="DM598" s="2" t="n">
        <v>98.09999999999999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>
      <c r="A599" s="2" t="n">
        <v>3</v>
      </c>
      <c r="B599" s="2" t="inlineStr">
        <is>
          <t>26.06.01</t>
        </is>
      </c>
      <c r="C599" s="2" t="inlineStr">
        <is>
          <t>Escada de marinheiro - degraus chumbados</t>
        </is>
      </c>
      <c r="D599" s="2" t="inlineStr">
        <is>
          <t>02/08/2027</t>
        </is>
      </c>
      <c r="E599" s="2" t="inlineStr">
        <is>
          <t>29/06/2028</t>
        </is>
      </c>
      <c r="F599" s="2" t="n">
        <v>6799.807968574239</v>
      </c>
      <c r="G599" s="2" t="n">
        <v>0</v>
      </c>
      <c r="H599" s="2" t="n">
        <v>6799.807968574239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71.43000000000001</v>
      </c>
      <c r="DF599" s="2" t="n">
        <v>0</v>
      </c>
      <c r="DG599" s="2" t="n">
        <v>71.43000000000001</v>
      </c>
      <c r="DH599" s="2" t="n">
        <v>71.43000000000001</v>
      </c>
      <c r="DI599" s="2" t="n">
        <v>0</v>
      </c>
      <c r="DJ599" s="2" t="n">
        <v>71.43000000000001</v>
      </c>
      <c r="DK599" s="2" t="n">
        <v>75.23999999999999</v>
      </c>
      <c r="DL599" s="2" t="n">
        <v>0</v>
      </c>
      <c r="DM599" s="2" t="n">
        <v>98.09999999999999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>
      <c r="A600" s="2" t="n">
        <v>2</v>
      </c>
      <c r="B600" s="2" t="inlineStr">
        <is>
          <t>26.07</t>
        </is>
      </c>
      <c r="C600" s="2" t="inlineStr">
        <is>
          <t>Diversos</t>
        </is>
      </c>
      <c r="D600" s="2" t="inlineStr">
        <is>
          <t>02/08/2027</t>
        </is>
      </c>
      <c r="E600" s="2" t="inlineStr">
        <is>
          <t>29/06/2028</t>
        </is>
      </c>
      <c r="F600" s="2" t="n">
        <v>132724.8654528943</v>
      </c>
      <c r="G600" s="2" t="n">
        <v>0</v>
      </c>
      <c r="H600" s="2" t="n">
        <v>132724.8654528943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71.43000000000001</v>
      </c>
      <c r="DF600" s="2" t="n">
        <v>0</v>
      </c>
      <c r="DG600" s="2" t="n">
        <v>71.43000000000001</v>
      </c>
      <c r="DH600" s="2" t="n">
        <v>71.43000000000001</v>
      </c>
      <c r="DI600" s="2" t="n">
        <v>0</v>
      </c>
      <c r="DJ600" s="2" t="n">
        <v>71.43000000000001</v>
      </c>
      <c r="DK600" s="2" t="n">
        <v>75.23999999999999</v>
      </c>
      <c r="DL600" s="2" t="n">
        <v>0</v>
      </c>
      <c r="DM600" s="2" t="n">
        <v>98.09999999999999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>
      <c r="A601" s="2" t="n">
        <v>3</v>
      </c>
      <c r="B601" s="2" t="inlineStr">
        <is>
          <t>26.07.01</t>
        </is>
      </c>
      <c r="C601" s="2" t="inlineStr">
        <is>
          <t>Canaleta de drenagem com grelha de aço para estacionamento</t>
        </is>
      </c>
      <c r="D601" s="2" t="inlineStr">
        <is>
          <t>02/08/2027</t>
        </is>
      </c>
      <c r="E601" s="2" t="inlineStr">
        <is>
          <t>29/06/2028</t>
        </is>
      </c>
      <c r="F601" s="2" t="n">
        <v>130702.5333201268</v>
      </c>
      <c r="G601" s="2" t="n">
        <v>0</v>
      </c>
      <c r="H601" s="2" t="n">
        <v>130702.5333201268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71.43000000000001</v>
      </c>
      <c r="DF601" s="2" t="n">
        <v>0</v>
      </c>
      <c r="DG601" s="2" t="n">
        <v>71.43000000000001</v>
      </c>
      <c r="DH601" s="2" t="n">
        <v>71.43000000000001</v>
      </c>
      <c r="DI601" s="2" t="n">
        <v>0</v>
      </c>
      <c r="DJ601" s="2" t="n">
        <v>71.43000000000001</v>
      </c>
      <c r="DK601" s="2" t="n">
        <v>75.23999999999999</v>
      </c>
      <c r="DL601" s="2" t="n">
        <v>0</v>
      </c>
      <c r="DM601" s="2" t="n">
        <v>98.09999999999999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>
      <c r="A602" s="2" t="n">
        <v>3</v>
      </c>
      <c r="B602" s="2" t="inlineStr">
        <is>
          <t>26.07.02</t>
        </is>
      </c>
      <c r="C602" s="2" t="inlineStr">
        <is>
          <t>Grelha praça pavimentada</t>
        </is>
      </c>
      <c r="D602" s="2" t="inlineStr">
        <is>
          <t>02/08/2027</t>
        </is>
      </c>
      <c r="E602" s="2" t="inlineStr">
        <is>
          <t>29/06/2028</t>
        </is>
      </c>
      <c r="F602" s="2" t="n">
        <v>2022.332132767437</v>
      </c>
      <c r="G602" s="2" t="n">
        <v>0</v>
      </c>
      <c r="H602" s="2" t="n">
        <v>2022.332132767437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71.43000000000001</v>
      </c>
      <c r="DF602" s="2" t="n">
        <v>0</v>
      </c>
      <c r="DG602" s="2" t="n">
        <v>71.43000000000001</v>
      </c>
      <c r="DH602" s="2" t="n">
        <v>71.43000000000001</v>
      </c>
      <c r="DI602" s="2" t="n">
        <v>0</v>
      </c>
      <c r="DJ602" s="2" t="n">
        <v>71.43000000000001</v>
      </c>
      <c r="DK602" s="2" t="n">
        <v>75.23999999999999</v>
      </c>
      <c r="DL602" s="2" t="n">
        <v>0</v>
      </c>
      <c r="DM602" s="2" t="n">
        <v>98.09999999999999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>
      <c r="A603" s="2" t="n">
        <v>1</v>
      </c>
      <c r="B603" s="2" t="inlineStr">
        <is>
          <t>27</t>
        </is>
      </c>
      <c r="C603" s="2" t="inlineStr">
        <is>
          <t>MARCENARIA</t>
        </is>
      </c>
      <c r="D603" s="2" t="inlineStr">
        <is>
          <t>04/02/2028</t>
        </is>
      </c>
      <c r="E603" s="2" t="inlineStr">
        <is>
          <t>16/01/2029</t>
        </is>
      </c>
      <c r="F603" s="2" t="n">
        <v>2977368.360484116</v>
      </c>
      <c r="G603" s="2" t="n">
        <v>0</v>
      </c>
      <c r="H603" s="2" t="n">
        <v>2977368.360484116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67.23999999999999</v>
      </c>
      <c r="DX603" s="2" t="n">
        <v>0</v>
      </c>
      <c r="DY603" s="2" t="n">
        <v>73.31</v>
      </c>
      <c r="DZ603" s="2" t="n">
        <v>75.90000000000001</v>
      </c>
      <c r="EA603" s="2" t="n">
        <v>0</v>
      </c>
      <c r="EB603" s="2" t="n">
        <v>81.13</v>
      </c>
      <c r="EC603" s="2" t="n">
        <v>92.18000000000001</v>
      </c>
      <c r="ED603" s="2" t="n">
        <v>0</v>
      </c>
      <c r="EE603" s="2" t="n">
        <v>95.40000000000001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>
      <c r="A604" s="2" t="n">
        <v>2</v>
      </c>
      <c r="B604" s="2" t="inlineStr">
        <is>
          <t>27.01</t>
        </is>
      </c>
      <c r="C604" s="2" t="inlineStr">
        <is>
          <t>Esquadrias de madeira</t>
        </is>
      </c>
      <c r="D604" s="2" t="inlineStr">
        <is>
          <t>04/02/2028</t>
        </is>
      </c>
      <c r="E604" s="2" t="inlineStr">
        <is>
          <t>12/01/2029</t>
        </is>
      </c>
      <c r="F604" s="2" t="n">
        <v>2481921.240484116</v>
      </c>
      <c r="G604" s="2" t="n">
        <v>0</v>
      </c>
      <c r="H604" s="2" t="n">
        <v>2481921.240484116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80.18000000000001</v>
      </c>
      <c r="DZ604" s="2" t="n">
        <v>83.06999999999999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>
      <c r="A605" s="2" t="n">
        <v>3</v>
      </c>
      <c r="B605" s="2" t="inlineStr">
        <is>
          <t>27.01.01</t>
        </is>
      </c>
      <c r="C605" s="2" t="inlineStr">
        <is>
          <t>Portas</t>
        </is>
      </c>
      <c r="D605" s="2" t="inlineStr">
        <is>
          <t>04/02/2028</t>
        </is>
      </c>
      <c r="E605" s="2" t="inlineStr">
        <is>
          <t>12/01/2029</t>
        </is>
      </c>
      <c r="F605" s="2" t="n">
        <v>1867817.226884116</v>
      </c>
      <c r="G605" s="2" t="n">
        <v>0</v>
      </c>
      <c r="H605" s="2" t="n">
        <v>1867817.226884116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80.18000000000001</v>
      </c>
      <c r="DZ605" s="2" t="n">
        <v>83.06999999999999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>
      <c r="A606" s="2" t="n">
        <v>4</v>
      </c>
      <c r="B606" s="2" t="inlineStr">
        <is>
          <t>27.01.01.01</t>
        </is>
      </c>
      <c r="C606" s="2" t="inlineStr">
        <is>
          <t>P01 - Porta de madeira, 1fl de abrir, 60x210cm</t>
        </is>
      </c>
      <c r="D606" s="2" t="inlineStr">
        <is>
          <t>04/02/2028</t>
        </is>
      </c>
      <c r="E606" s="2" t="inlineStr">
        <is>
          <t>12/01/2029</t>
        </is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80.18000000000001</v>
      </c>
      <c r="DZ606" s="2" t="n">
        <v>83.06999999999999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>
      <c r="A607" s="2" t="n">
        <v>4</v>
      </c>
      <c r="B607" s="2" t="inlineStr">
        <is>
          <t>27.01.01.02</t>
        </is>
      </c>
      <c r="C607" s="2" t="inlineStr">
        <is>
          <t>P02 - Porta de madeira, correr 1fl, 60x210cm</t>
        </is>
      </c>
      <c r="D607" s="2" t="inlineStr">
        <is>
          <t>04/02/2028</t>
        </is>
      </c>
      <c r="E607" s="2" t="inlineStr">
        <is>
          <t>12/01/2029</t>
        </is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80.18000000000001</v>
      </c>
      <c r="DZ607" s="2" t="n">
        <v>83.06999999999999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>
      <c r="A608" s="2" t="n">
        <v>4</v>
      </c>
      <c r="B608" s="2" t="inlineStr">
        <is>
          <t>27.01.01.03</t>
        </is>
      </c>
      <c r="C608" s="2" t="inlineStr">
        <is>
          <t>P03 - Porta de madeira, 1fl de abrir, 70x210cm</t>
        </is>
      </c>
      <c r="D608" s="2" t="inlineStr">
        <is>
          <t>04/02/2028</t>
        </is>
      </c>
      <c r="E608" s="2" t="inlineStr">
        <is>
          <t>12/01/2029</t>
        </is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80.18000000000001</v>
      </c>
      <c r="DZ608" s="2" t="n">
        <v>83.06999999999999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>
      <c r="A609" s="2" t="n">
        <v>4</v>
      </c>
      <c r="B609" s="2" t="inlineStr">
        <is>
          <t>27.01.01.04</t>
        </is>
      </c>
      <c r="C609" s="2" t="inlineStr">
        <is>
          <t>P04 - Porta de madeira, correr 1fl, 70x210cm</t>
        </is>
      </c>
      <c r="D609" s="2" t="inlineStr">
        <is>
          <t>04/02/2028</t>
        </is>
      </c>
      <c r="E609" s="2" t="inlineStr">
        <is>
          <t>12/01/2029</t>
        </is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80.18000000000001</v>
      </c>
      <c r="DZ609" s="2" t="n">
        <v>83.06999999999999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>
      <c r="A610" s="2" t="n">
        <v>4</v>
      </c>
      <c r="B610" s="2" t="inlineStr">
        <is>
          <t>27.01.01.05</t>
        </is>
      </c>
      <c r="C610" s="2" t="inlineStr">
        <is>
          <t>P03 - Porta de madeira, 1fl de abrir, 80x210cm</t>
        </is>
      </c>
      <c r="D610" s="2" t="inlineStr">
        <is>
          <t>04/02/2028</t>
        </is>
      </c>
      <c r="E610" s="2" t="inlineStr">
        <is>
          <t>12/01/2029</t>
        </is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80.18000000000001</v>
      </c>
      <c r="DZ610" s="2" t="n">
        <v>83.06999999999999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>
      <c r="A611" s="2" t="n">
        <v>4</v>
      </c>
      <c r="B611" s="2" t="inlineStr">
        <is>
          <t>27.01.01.06</t>
        </is>
      </c>
      <c r="C611" s="2" t="inlineStr">
        <is>
          <t>P05 - Porta de madeira, 1fl de abrir, 80x210cm</t>
        </is>
      </c>
      <c r="D611" s="2" t="inlineStr">
        <is>
          <t>04/02/2028</t>
        </is>
      </c>
      <c r="E611" s="2" t="inlineStr">
        <is>
          <t>12/01/2029</t>
        </is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80.18000000000001</v>
      </c>
      <c r="DZ611" s="2" t="n">
        <v>83.06999999999999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>
      <c r="A612" s="2" t="n">
        <v>4</v>
      </c>
      <c r="B612" s="2" t="inlineStr">
        <is>
          <t>27.01.01.07</t>
        </is>
      </c>
      <c r="C612" s="2" t="inlineStr">
        <is>
          <t>P06 - Porta de madeira, 1fl de abrir, 90x210cm</t>
        </is>
      </c>
      <c r="D612" s="2" t="inlineStr">
        <is>
          <t>04/02/2028</t>
        </is>
      </c>
      <c r="E612" s="2" t="inlineStr">
        <is>
          <t>12/01/2029</t>
        </is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80.18000000000001</v>
      </c>
      <c r="DZ612" s="2" t="n">
        <v>83.06999999999999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>
      <c r="A613" s="2" t="n">
        <v>4</v>
      </c>
      <c r="B613" s="2" t="inlineStr">
        <is>
          <t>27.01.01.08</t>
        </is>
      </c>
      <c r="C613" s="2" t="inlineStr">
        <is>
          <t>P08 - Porta de madeira, correr 1fl, 120x210cm</t>
        </is>
      </c>
      <c r="D613" s="2" t="inlineStr">
        <is>
          <t>04/02/2028</t>
        </is>
      </c>
      <c r="E613" s="2" t="inlineStr">
        <is>
          <t>12/01/2029</t>
        </is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80.18000000000001</v>
      </c>
      <c r="DZ613" s="2" t="n">
        <v>83.06999999999999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>
      <c r="A614" s="2" t="n">
        <v>4</v>
      </c>
      <c r="B614" s="2" t="inlineStr">
        <is>
          <t>27.01.01.09</t>
        </is>
      </c>
      <c r="C614" s="2" t="inlineStr">
        <is>
          <t>Preenchimento lateral para portas com espuma expansiva de poliuretano</t>
        </is>
      </c>
      <c r="D614" s="2" t="inlineStr">
        <is>
          <t>04/02/2028</t>
        </is>
      </c>
      <c r="E614" s="2" t="inlineStr">
        <is>
          <t>12/01/2029</t>
        </is>
      </c>
      <c r="F614" s="2" t="n">
        <v>53772.72688411609</v>
      </c>
      <c r="G614" s="2" t="n">
        <v>0</v>
      </c>
      <c r="H614" s="2" t="n">
        <v>53772.72688411609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80.18000000000001</v>
      </c>
      <c r="DZ614" s="2" t="n">
        <v>83.06999999999999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>
      <c r="A615" s="2" t="n">
        <v>3</v>
      </c>
      <c r="B615" s="2" t="inlineStr">
        <is>
          <t>27.01.02</t>
        </is>
      </c>
      <c r="C615" s="2" t="inlineStr">
        <is>
          <t>Ferragens</t>
        </is>
      </c>
      <c r="D615" s="2" t="inlineStr">
        <is>
          <t>04/02/2028</t>
        </is>
      </c>
      <c r="E615" s="2" t="inlineStr">
        <is>
          <t>12/01/2029</t>
        </is>
      </c>
      <c r="F615" s="2" t="n">
        <v>614104.0135999999</v>
      </c>
      <c r="G615" s="2" t="n">
        <v>0</v>
      </c>
      <c r="H615" s="2" t="n">
        <v>614104.0135999999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80.18000000000001</v>
      </c>
      <c r="DZ615" s="2" t="n">
        <v>83.06999999999999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>
      <c r="A616" s="2" t="n">
        <v>4</v>
      </c>
      <c r="B616" s="2" t="inlineStr">
        <is>
          <t>27.01.02.01</t>
        </is>
      </c>
      <c r="C616" s="2" t="inlineStr">
        <is>
          <t>Dobradiça cromada 3"</t>
        </is>
      </c>
      <c r="D616" s="2" t="inlineStr">
        <is>
          <t>04/02/2028</t>
        </is>
      </c>
      <c r="E616" s="2" t="inlineStr">
        <is>
          <t>12/01/2029</t>
        </is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80.18000000000001</v>
      </c>
      <c r="DZ616" s="2" t="n">
        <v>83.06999999999999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>
      <c r="A617" s="2" t="n">
        <v>4</v>
      </c>
      <c r="B617" s="2" t="inlineStr">
        <is>
          <t>27.01.02.02</t>
        </is>
      </c>
      <c r="C617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617" s="2" t="inlineStr">
        <is>
          <t>04/02/2028</t>
        </is>
      </c>
      <c r="E617" s="2" t="inlineStr">
        <is>
          <t>12/01/2029</t>
        </is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80.18000000000001</v>
      </c>
      <c r="DZ617" s="2" t="n">
        <v>83.06999999999999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>
      <c r="A618" s="2" t="n">
        <v>4</v>
      </c>
      <c r="B618" s="2" t="inlineStr">
        <is>
          <t>27.01.02.03</t>
        </is>
      </c>
      <c r="C618" s="2" t="inlineStr">
        <is>
          <t>Fechadura biométrica</t>
        </is>
      </c>
      <c r="D618" s="2" t="inlineStr">
        <is>
          <t>04/02/2028</t>
        </is>
      </c>
      <c r="E618" s="2" t="inlineStr">
        <is>
          <t>12/01/2029</t>
        </is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80.18000000000001</v>
      </c>
      <c r="DZ618" s="2" t="n">
        <v>83.06999999999999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>
      <c r="A619" s="2" t="n">
        <v>4</v>
      </c>
      <c r="B619" s="2" t="inlineStr">
        <is>
          <t>27.01.02.04</t>
        </is>
      </c>
      <c r="C619" s="2" t="inlineStr">
        <is>
          <t>Conjunto de ferragens para porta de correr com montagem por fora da alvenaria</t>
        </is>
      </c>
      <c r="D619" s="2" t="inlineStr">
        <is>
          <t>04/02/2028</t>
        </is>
      </c>
      <c r="E619" s="2" t="inlineStr">
        <is>
          <t>12/01/2029</t>
        </is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80.18000000000001</v>
      </c>
      <c r="DZ619" s="2" t="n">
        <v>83.06999999999999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>
      <c r="A620" s="2" t="n">
        <v>4</v>
      </c>
      <c r="B620" s="2" t="inlineStr">
        <is>
          <t>27.01.02.05</t>
        </is>
      </c>
      <c r="C620" s="2" t="inlineStr">
        <is>
          <t>Conjunto de ferragens para porta de correr com montagem por dentro da alvenaria (porta concha)</t>
        </is>
      </c>
      <c r="D620" s="2" t="inlineStr">
        <is>
          <t>04/02/2028</t>
        </is>
      </c>
      <c r="E620" s="2" t="inlineStr">
        <is>
          <t>12/01/2029</t>
        </is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80.18000000000001</v>
      </c>
      <c r="DZ620" s="2" t="n">
        <v>83.06999999999999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>
      <c r="A621" s="2" t="n">
        <v>4</v>
      </c>
      <c r="B621" s="2" t="inlineStr">
        <is>
          <t>27.01.02.06</t>
        </is>
      </c>
      <c r="C621" s="2" t="inlineStr">
        <is>
          <t>Cadeado PADO para alçapões</t>
        </is>
      </c>
      <c r="D621" s="2" t="inlineStr">
        <is>
          <t>04/02/2028</t>
        </is>
      </c>
      <c r="E621" s="2" t="inlineStr">
        <is>
          <t>12/01/2029</t>
        </is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80.18000000000001</v>
      </c>
      <c r="DZ621" s="2" t="n">
        <v>83.06999999999999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>
      <c r="A622" s="2" t="n">
        <v>2</v>
      </c>
      <c r="B622" s="2" t="inlineStr">
        <is>
          <t>27.02</t>
        </is>
      </c>
      <c r="C622" s="2" t="inlineStr">
        <is>
          <t>Paineis</t>
        </is>
      </c>
      <c r="D622" s="2" t="inlineStr">
        <is>
          <t>14/02/2028</t>
        </is>
      </c>
      <c r="E622" s="2" t="inlineStr">
        <is>
          <t>16/01/2029</t>
        </is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>
      <c r="A623" s="2" t="n">
        <v>3</v>
      </c>
      <c r="B623" s="2" t="inlineStr">
        <is>
          <t>27.02.01</t>
        </is>
      </c>
      <c r="C623" s="2" t="inlineStr">
        <is>
          <t>Paines de MDF para fechamento de shafts</t>
        </is>
      </c>
      <c r="D623" s="2" t="inlineStr">
        <is>
          <t>14/02/2028</t>
        </is>
      </c>
      <c r="E623" s="2" t="inlineStr">
        <is>
          <t>16/01/2029</t>
        </is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>
      <c r="A624" s="2" t="n">
        <v>1</v>
      </c>
      <c r="B624" s="2" t="inlineStr">
        <is>
          <t>28</t>
        </is>
      </c>
      <c r="C624" s="2" t="inlineStr">
        <is>
          <t>REVESTIMENTOS DE MASSA EM PISOS</t>
        </is>
      </c>
      <c r="D624" s="2" t="inlineStr">
        <is>
          <t>16/04/2027</t>
        </is>
      </c>
      <c r="E624" s="2" t="inlineStr">
        <is>
          <t>07/08/2028</t>
        </is>
      </c>
      <c r="F624" s="2" t="n">
        <v>1096073.332080485</v>
      </c>
      <c r="G624" s="2" t="n">
        <v>0</v>
      </c>
      <c r="H624" s="2" t="n">
        <v>1096073.332080485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9.970000000000001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69.43000000000001</v>
      </c>
      <c r="CZ624" s="2" t="n">
        <v>0</v>
      </c>
      <c r="DA624" s="2" t="n">
        <v>76.02</v>
      </c>
      <c r="DB624" s="2" t="n">
        <v>77.73999999999999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94.18000000000001</v>
      </c>
      <c r="DK624" s="2" t="n">
        <v>94.29000000000001</v>
      </c>
      <c r="DL624" s="2" t="n">
        <v>0</v>
      </c>
      <c r="DM624" s="2" t="n">
        <v>94.38</v>
      </c>
      <c r="DN624" s="2" t="n">
        <v>95.90000000000001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>
      <c r="A625" s="2" t="n">
        <v>2</v>
      </c>
      <c r="B625" s="2" t="inlineStr">
        <is>
          <t>28.01</t>
        </is>
      </c>
      <c r="C625" s="2" t="inlineStr">
        <is>
          <t>Serviços complentares ao piso internos</t>
        </is>
      </c>
      <c r="D625" s="2" t="inlineStr">
        <is>
          <t>16/04/2027</t>
        </is>
      </c>
      <c r="E625" s="2" t="inlineStr">
        <is>
          <t>07/08/2028</t>
        </is>
      </c>
      <c r="F625" s="2" t="n">
        <v>987444.6301995977</v>
      </c>
      <c r="G625" s="2" t="n">
        <v>0</v>
      </c>
      <c r="H625" s="2" t="n">
        <v>987444.6301995977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67.54000000000001</v>
      </c>
      <c r="CY625" s="2" t="n">
        <v>69.58</v>
      </c>
      <c r="CZ625" s="2" t="n">
        <v>0</v>
      </c>
      <c r="DA625" s="2" t="n">
        <v>76.15000000000001</v>
      </c>
      <c r="DB625" s="2" t="n">
        <v>77.87</v>
      </c>
      <c r="DC625" s="2" t="n">
        <v>0</v>
      </c>
      <c r="DD625" s="2" t="n">
        <v>83.76000000000001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95.93000000000001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>
      <c r="A626" s="2" t="n">
        <v>3</v>
      </c>
      <c r="B626" s="2" t="inlineStr">
        <is>
          <t>28.01.01</t>
        </is>
      </c>
      <c r="C626" s="2" t="inlineStr">
        <is>
          <t>Taliscamento de Pisos</t>
        </is>
      </c>
      <c r="D626" s="2" t="inlineStr">
        <is>
          <t>16/04/2027</t>
        </is>
      </c>
      <c r="E626" s="2" t="inlineStr">
        <is>
          <t>09/05/2028</t>
        </is>
      </c>
      <c r="F626" s="2" t="n">
        <v>67238.69579459999</v>
      </c>
      <c r="G626" s="2" t="n">
        <v>0</v>
      </c>
      <c r="H626" s="2" t="n">
        <v>67238.69579459999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71.90000000000001</v>
      </c>
      <c r="CS626" s="2" t="n">
        <v>73.26000000000001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90.26000000000001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96.45999999999999</v>
      </c>
      <c r="DE626" s="2" t="n">
        <v>96.84999999999999</v>
      </c>
      <c r="DF626" s="2" t="n">
        <v>0</v>
      </c>
      <c r="DG626" s="2" t="n">
        <v>96.79000000000001</v>
      </c>
      <c r="DH626" s="2" t="n">
        <v>98.40000000000001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>
      <c r="A627" s="2" t="n">
        <v>3</v>
      </c>
      <c r="B627" s="2" t="inlineStr">
        <is>
          <t>28.01.02</t>
        </is>
      </c>
      <c r="C627" s="2" t="inlineStr">
        <is>
          <t>Camada de regularização com argamassa de cimento e areia</t>
        </is>
      </c>
      <c r="D627" s="2" t="inlineStr">
        <is>
          <t>22/06/2027</t>
        </is>
      </c>
      <c r="E627" s="2" t="inlineStr">
        <is>
          <t>07/08/2028</t>
        </is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8.359999999999999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68.06999999999999</v>
      </c>
      <c r="CZ627" s="2" t="n">
        <v>0</v>
      </c>
      <c r="DA627" s="2" t="n">
        <v>74.81999999999999</v>
      </c>
      <c r="DB627" s="2" t="n">
        <v>76.56</v>
      </c>
      <c r="DC627" s="2" t="n">
        <v>0</v>
      </c>
      <c r="DD627" s="2" t="n">
        <v>82.83</v>
      </c>
      <c r="DE627" s="2" t="n">
        <v>84.56999999999999</v>
      </c>
      <c r="DF627" s="2" t="n">
        <v>0</v>
      </c>
      <c r="DG627" s="2" t="n">
        <v>89.09999999999999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94.01000000000001</v>
      </c>
      <c r="DN627" s="2" t="n">
        <v>95.63</v>
      </c>
      <c r="DO627" s="2" t="n">
        <v>0</v>
      </c>
      <c r="DP627" s="2" t="n">
        <v>98.90000000000001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>
      <c r="A628" s="2" t="n">
        <v>3</v>
      </c>
      <c r="B628" s="2" t="inlineStr">
        <is>
          <t>28.01.03</t>
        </is>
      </c>
      <c r="C628" s="2" t="inlineStr">
        <is>
          <t>(Lojas) Camada de regularização com argamassa de cimento e areia</t>
        </is>
      </c>
      <c r="D628" s="2" t="inlineStr">
        <is>
          <t>22/06/2027</t>
        </is>
      </c>
      <c r="E628" s="2" t="inlineStr">
        <is>
          <t>07/08/2028</t>
        </is>
      </c>
      <c r="F628" s="2" t="n">
        <v>32719.40141021828</v>
      </c>
      <c r="G628" s="2" t="n">
        <v>0</v>
      </c>
      <c r="H628" s="2" t="n">
        <v>32719.40141021828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8.359999999999999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68.06999999999999</v>
      </c>
      <c r="CZ628" s="2" t="n">
        <v>0</v>
      </c>
      <c r="DA628" s="2" t="n">
        <v>74.81999999999999</v>
      </c>
      <c r="DB628" s="2" t="n">
        <v>76.56</v>
      </c>
      <c r="DC628" s="2" t="n">
        <v>0</v>
      </c>
      <c r="DD628" s="2" t="n">
        <v>82.83</v>
      </c>
      <c r="DE628" s="2" t="n">
        <v>84.56999999999999</v>
      </c>
      <c r="DF628" s="2" t="n">
        <v>0</v>
      </c>
      <c r="DG628" s="2" t="n">
        <v>89.09999999999999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94.01000000000001</v>
      </c>
      <c r="DN628" s="2" t="n">
        <v>95.63</v>
      </c>
      <c r="DO628" s="2" t="n">
        <v>0</v>
      </c>
      <c r="DP628" s="2" t="n">
        <v>98.90000000000001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>
      <c r="A629" s="2" t="n">
        <v>3</v>
      </c>
      <c r="B629" s="2" t="inlineStr">
        <is>
          <t>28.01.04</t>
        </is>
      </c>
      <c r="C629" s="2" t="inlineStr">
        <is>
          <t>Proteção de pisos contra tráfego de obra</t>
        </is>
      </c>
      <c r="D629" s="2" t="inlineStr">
        <is>
          <t>22/06/2027</t>
        </is>
      </c>
      <c r="E629" s="2" t="inlineStr">
        <is>
          <t>07/08/2028</t>
        </is>
      </c>
      <c r="F629" s="2" t="n">
        <v>250913.5636578005</v>
      </c>
      <c r="G629" s="2" t="n">
        <v>0</v>
      </c>
      <c r="H629" s="2" t="n">
        <v>250913.5636578005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8.359999999999999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68.06999999999999</v>
      </c>
      <c r="CZ629" s="2" t="n">
        <v>0</v>
      </c>
      <c r="DA629" s="2" t="n">
        <v>74.81999999999999</v>
      </c>
      <c r="DB629" s="2" t="n">
        <v>76.56</v>
      </c>
      <c r="DC629" s="2" t="n">
        <v>0</v>
      </c>
      <c r="DD629" s="2" t="n">
        <v>82.83</v>
      </c>
      <c r="DE629" s="2" t="n">
        <v>84.56999999999999</v>
      </c>
      <c r="DF629" s="2" t="n">
        <v>0</v>
      </c>
      <c r="DG629" s="2" t="n">
        <v>89.09999999999999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94.01000000000001</v>
      </c>
      <c r="DN629" s="2" t="n">
        <v>95.63</v>
      </c>
      <c r="DO629" s="2" t="n">
        <v>0</v>
      </c>
      <c r="DP629" s="2" t="n">
        <v>98.90000000000001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>
      <c r="A630" s="2" t="n">
        <v>2</v>
      </c>
      <c r="B630" s="2" t="inlineStr">
        <is>
          <t>28.02</t>
        </is>
      </c>
      <c r="C630" s="2" t="inlineStr">
        <is>
          <t>Serviços complentares ao piso externos</t>
        </is>
      </c>
      <c r="D630" s="2" t="inlineStr">
        <is>
          <t>22/06/2027</t>
        </is>
      </c>
      <c r="E630" s="2" t="inlineStr">
        <is>
          <t>07/08/2028</t>
        </is>
      </c>
      <c r="F630" s="2" t="n">
        <v>108628.7018808873</v>
      </c>
      <c r="G630" s="2" t="n">
        <v>0</v>
      </c>
      <c r="H630" s="2" t="n">
        <v>108628.7018808873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8.359999999999999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68.06999999999999</v>
      </c>
      <c r="CZ630" s="2" t="n">
        <v>0</v>
      </c>
      <c r="DA630" s="2" t="n">
        <v>74.81999999999999</v>
      </c>
      <c r="DB630" s="2" t="n">
        <v>76.56</v>
      </c>
      <c r="DC630" s="2" t="n">
        <v>0</v>
      </c>
      <c r="DD630" s="2" t="n">
        <v>82.83</v>
      </c>
      <c r="DE630" s="2" t="n">
        <v>84.56999999999999</v>
      </c>
      <c r="DF630" s="2" t="n">
        <v>0</v>
      </c>
      <c r="DG630" s="2" t="n">
        <v>89.09999999999999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94.01000000000001</v>
      </c>
      <c r="DN630" s="2" t="n">
        <v>95.63</v>
      </c>
      <c r="DO630" s="2" t="n">
        <v>0</v>
      </c>
      <c r="DP630" s="2" t="n">
        <v>98.90000000000001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>
      <c r="A631" s="2" t="n">
        <v>3</v>
      </c>
      <c r="B631" s="2" t="inlineStr">
        <is>
          <t>28.02.01</t>
        </is>
      </c>
      <c r="C631" s="2" t="inlineStr">
        <is>
          <t>Taliscamento de Pisos</t>
        </is>
      </c>
      <c r="D631" s="2" t="inlineStr">
        <is>
          <t>22/06/2027</t>
        </is>
      </c>
      <c r="E631" s="2" t="inlineStr">
        <is>
          <t>07/08/2028</t>
        </is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8.359999999999999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68.06999999999999</v>
      </c>
      <c r="CZ631" s="2" t="n">
        <v>0</v>
      </c>
      <c r="DA631" s="2" t="n">
        <v>74.81999999999999</v>
      </c>
      <c r="DB631" s="2" t="n">
        <v>76.56</v>
      </c>
      <c r="DC631" s="2" t="n">
        <v>0</v>
      </c>
      <c r="DD631" s="2" t="n">
        <v>82.83</v>
      </c>
      <c r="DE631" s="2" t="n">
        <v>84.56999999999999</v>
      </c>
      <c r="DF631" s="2" t="n">
        <v>0</v>
      </c>
      <c r="DG631" s="2" t="n">
        <v>89.09999999999999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94.01000000000001</v>
      </c>
      <c r="DN631" s="2" t="n">
        <v>95.63</v>
      </c>
      <c r="DO631" s="2" t="n">
        <v>0</v>
      </c>
      <c r="DP631" s="2" t="n">
        <v>98.90000000000001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>
      <c r="A632" s="2" t="n">
        <v>3</v>
      </c>
      <c r="B632" s="2" t="inlineStr">
        <is>
          <t>28.02.02</t>
        </is>
      </c>
      <c r="C632" s="2" t="inlineStr">
        <is>
          <t>Camada de regularização com argamassa de cimento e areia</t>
        </is>
      </c>
      <c r="D632" s="2" t="inlineStr">
        <is>
          <t>22/06/2027</t>
        </is>
      </c>
      <c r="E632" s="2" t="inlineStr">
        <is>
          <t>07/08/2028</t>
        </is>
      </c>
      <c r="F632" s="2" t="n">
        <v>98711.87342363609</v>
      </c>
      <c r="G632" s="2" t="n">
        <v>0</v>
      </c>
      <c r="H632" s="2" t="n">
        <v>98711.87342363609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8.359999999999999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68.06999999999999</v>
      </c>
      <c r="CZ632" s="2" t="n">
        <v>0</v>
      </c>
      <c r="DA632" s="2" t="n">
        <v>74.81999999999999</v>
      </c>
      <c r="DB632" s="2" t="n">
        <v>76.56</v>
      </c>
      <c r="DC632" s="2" t="n">
        <v>0</v>
      </c>
      <c r="DD632" s="2" t="n">
        <v>82.83</v>
      </c>
      <c r="DE632" s="2" t="n">
        <v>84.56999999999999</v>
      </c>
      <c r="DF632" s="2" t="n">
        <v>0</v>
      </c>
      <c r="DG632" s="2" t="n">
        <v>89.09999999999999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94.01000000000001</v>
      </c>
      <c r="DN632" s="2" t="n">
        <v>95.63</v>
      </c>
      <c r="DO632" s="2" t="n">
        <v>0</v>
      </c>
      <c r="DP632" s="2" t="n">
        <v>98.90000000000001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>
      <c r="A633" s="2" t="n">
        <v>1</v>
      </c>
      <c r="B633" s="2" t="inlineStr">
        <is>
          <t>29</t>
        </is>
      </c>
      <c r="C633" s="2" t="inlineStr">
        <is>
          <t>REVESTIMENTOS DE MASSA EM PAREDES</t>
        </is>
      </c>
      <c r="D633" s="2" t="inlineStr">
        <is>
          <t>16/04/2027</t>
        </is>
      </c>
      <c r="E633" s="2" t="inlineStr">
        <is>
          <t>21/06/2028</t>
        </is>
      </c>
      <c r="F633" s="2" t="n">
        <v>2518191.191567985</v>
      </c>
      <c r="G633" s="2" t="n">
        <v>0</v>
      </c>
      <c r="H633" s="2" t="n">
        <v>2518191.191567985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8.619999999999999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70.68000000000001</v>
      </c>
      <c r="CY633" s="2" t="n">
        <v>75.03</v>
      </c>
      <c r="CZ633" s="2" t="n">
        <v>0</v>
      </c>
      <c r="DA633" s="2" t="n">
        <v>79.54000000000001</v>
      </c>
      <c r="DB633" s="2" t="n">
        <v>83.45999999999999</v>
      </c>
      <c r="DC633" s="2" t="n">
        <v>0</v>
      </c>
      <c r="DD633" s="2" t="n">
        <v>88.27</v>
      </c>
      <c r="DE633" s="2" t="n">
        <v>92.18000000000001</v>
      </c>
      <c r="DF633" s="2" t="n">
        <v>0</v>
      </c>
      <c r="DG633" s="2" t="n">
        <v>93.23</v>
      </c>
      <c r="DH633" s="2" t="n">
        <v>96.15000000000001</v>
      </c>
      <c r="DI633" s="2" t="n">
        <v>0</v>
      </c>
      <c r="DJ633" s="2" t="n">
        <v>96.37</v>
      </c>
      <c r="DK633" s="2" t="n">
        <v>97.59999999999999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>
      <c r="A634" s="2" t="n">
        <v>2</v>
      </c>
      <c r="B634" s="2" t="inlineStr">
        <is>
          <t>29.01</t>
        </is>
      </c>
      <c r="C634" s="2" t="inlineStr">
        <is>
          <t>Revestimentos Internos</t>
        </is>
      </c>
      <c r="D634" s="2" t="inlineStr">
        <is>
          <t>16/04/2027</t>
        </is>
      </c>
      <c r="E634" s="2" t="inlineStr">
        <is>
          <t>21/06/2028</t>
        </is>
      </c>
      <c r="F634" s="2" t="n">
        <v>2518191.191567985</v>
      </c>
      <c r="G634" s="2" t="n">
        <v>0</v>
      </c>
      <c r="H634" s="2" t="n">
        <v>2518191.191567985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8.619999999999999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70.68000000000001</v>
      </c>
      <c r="CY634" s="2" t="n">
        <v>75.03</v>
      </c>
      <c r="CZ634" s="2" t="n">
        <v>0</v>
      </c>
      <c r="DA634" s="2" t="n">
        <v>79.54000000000001</v>
      </c>
      <c r="DB634" s="2" t="n">
        <v>83.45999999999999</v>
      </c>
      <c r="DC634" s="2" t="n">
        <v>0</v>
      </c>
      <c r="DD634" s="2" t="n">
        <v>88.27</v>
      </c>
      <c r="DE634" s="2" t="n">
        <v>92.18000000000001</v>
      </c>
      <c r="DF634" s="2" t="n">
        <v>0</v>
      </c>
      <c r="DG634" s="2" t="n">
        <v>93.23</v>
      </c>
      <c r="DH634" s="2" t="n">
        <v>96.15000000000001</v>
      </c>
      <c r="DI634" s="2" t="n">
        <v>0</v>
      </c>
      <c r="DJ634" s="2" t="n">
        <v>96.37</v>
      </c>
      <c r="DK634" s="2" t="n">
        <v>97.59999999999999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>
      <c r="A635" s="2" t="n">
        <v>3</v>
      </c>
      <c r="B635" s="2" t="inlineStr">
        <is>
          <t>29.01.01</t>
        </is>
      </c>
      <c r="C635" s="2" t="inlineStr">
        <is>
          <t>Taliscamento de Parede</t>
        </is>
      </c>
      <c r="D635" s="2" t="inlineStr">
        <is>
          <t>16/04/2027</t>
        </is>
      </c>
      <c r="E635" s="2" t="inlineStr">
        <is>
          <t>09/05/2028</t>
        </is>
      </c>
      <c r="F635" s="2" t="n">
        <v>217501.6993709106</v>
      </c>
      <c r="G635" s="2" t="n">
        <v>0</v>
      </c>
      <c r="H635" s="2" t="n">
        <v>217501.6993709106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71.90000000000001</v>
      </c>
      <c r="CS635" s="2" t="n">
        <v>73.26000000000001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90.26000000000001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96.45999999999999</v>
      </c>
      <c r="DE635" s="2" t="n">
        <v>96.84999999999999</v>
      </c>
      <c r="DF635" s="2" t="n">
        <v>0</v>
      </c>
      <c r="DG635" s="2" t="n">
        <v>96.79000000000001</v>
      </c>
      <c r="DH635" s="2" t="n">
        <v>98.40000000000001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>
      <c r="A636" s="2" t="n">
        <v>3</v>
      </c>
      <c r="B636" s="2" t="inlineStr">
        <is>
          <t>29.01.02</t>
        </is>
      </c>
      <c r="C636" s="2" t="inlineStr">
        <is>
          <t>Chapisco</t>
        </is>
      </c>
      <c r="D636" s="2" t="inlineStr">
        <is>
          <t>26/05/2027</t>
        </is>
      </c>
      <c r="E636" s="2" t="inlineStr">
        <is>
          <t>21/06/2028</t>
        </is>
      </c>
      <c r="F636" s="2" t="n">
        <v>314651.9661635658</v>
      </c>
      <c r="G636" s="2" t="n">
        <v>0</v>
      </c>
      <c r="H636" s="2" t="n">
        <v>314651.9661635658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91.73999999999999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>
      <c r="A637" s="2" t="n">
        <v>3</v>
      </c>
      <c r="B637" s="2" t="inlineStr">
        <is>
          <t>29.01.03</t>
        </is>
      </c>
      <c r="C637" s="2" t="inlineStr">
        <is>
          <t>Emboço esp. 25mm</t>
        </is>
      </c>
      <c r="D637" s="2" t="inlineStr">
        <is>
          <t>26/05/2027</t>
        </is>
      </c>
      <c r="E637" s="2" t="inlineStr">
        <is>
          <t>21/06/2028</t>
        </is>
      </c>
      <c r="F637" s="2" t="n">
        <v>251862.3929226378</v>
      </c>
      <c r="G637" s="2" t="n">
        <v>0</v>
      </c>
      <c r="H637" s="2" t="n">
        <v>251862.3929226378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91.73999999999999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>
      <c r="A638" s="2" t="n">
        <v>3</v>
      </c>
      <c r="B638" s="2" t="inlineStr">
        <is>
          <t>29.01.04</t>
        </is>
      </c>
      <c r="C638" s="2" t="inlineStr">
        <is>
          <t>Reboco esp. 25mm</t>
        </is>
      </c>
      <c r="D638" s="2" t="inlineStr">
        <is>
          <t>26/05/2027</t>
        </is>
      </c>
      <c r="E638" s="2" t="inlineStr">
        <is>
          <t>21/06/2028</t>
        </is>
      </c>
      <c r="F638" s="2" t="n">
        <v>1344547.556056695</v>
      </c>
      <c r="G638" s="2" t="n">
        <v>0</v>
      </c>
      <c r="H638" s="2" t="n">
        <v>1344547.556056695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91.73999999999999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>
      <c r="A639" s="2" t="n">
        <v>3</v>
      </c>
      <c r="B639" s="2" t="inlineStr">
        <is>
          <t>29.01.05</t>
        </is>
      </c>
      <c r="C639" s="2" t="inlineStr">
        <is>
          <t>Espalas para esquadrias (até 40cm)</t>
        </is>
      </c>
      <c r="D639" s="2" t="inlineStr">
        <is>
          <t>26/05/2027</t>
        </is>
      </c>
      <c r="E639" s="2" t="inlineStr">
        <is>
          <t>21/06/2028</t>
        </is>
      </c>
      <c r="F639" s="2" t="n">
        <v>389627.5770541759</v>
      </c>
      <c r="G639" s="2" t="n">
        <v>0</v>
      </c>
      <c r="H639" s="2" t="n">
        <v>389627.5770541759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91.73999999999999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>
      <c r="A640" s="2" t="n">
        <v>1</v>
      </c>
      <c r="B640" s="2" t="inlineStr">
        <is>
          <t>30</t>
        </is>
      </c>
      <c r="C640" s="2" t="inlineStr">
        <is>
          <t>REVESTIMENTOS DE ACABAMENTO</t>
        </is>
      </c>
      <c r="D640" s="2" t="inlineStr">
        <is>
          <t>24/08/2027</t>
        </is>
      </c>
      <c r="E640" s="2" t="inlineStr">
        <is>
          <t>15/02/2029</t>
        </is>
      </c>
      <c r="F640" s="2" t="n">
        <v>10402356.24608444</v>
      </c>
      <c r="G640" s="2" t="n">
        <v>0</v>
      </c>
      <c r="H640" s="2" t="n">
        <v>10402356.24608444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8.699999999999999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80.09999999999999</v>
      </c>
      <c r="DT640" s="2" t="n">
        <v>81.29000000000001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89.40000000000001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94.48999999999999</v>
      </c>
      <c r="EF640" s="2" t="n">
        <v>96.52</v>
      </c>
      <c r="EG640" s="2" t="n">
        <v>0</v>
      </c>
      <c r="EH640" s="2" t="n">
        <v>98.95999999999999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>
      <c r="A641" s="2" t="n">
        <v>2</v>
      </c>
      <c r="B641" s="2" t="inlineStr">
        <is>
          <t>30.01</t>
        </is>
      </c>
      <c r="C641" s="2" t="inlineStr">
        <is>
          <t>Pisos internos</t>
        </is>
      </c>
      <c r="D641" s="2" t="inlineStr">
        <is>
          <t>06/09/2027</t>
        </is>
      </c>
      <c r="E641" s="2" t="inlineStr">
        <is>
          <t>03/01/2029</t>
        </is>
      </c>
      <c r="F641" s="2" t="n">
        <v>3355985.310816925</v>
      </c>
      <c r="G641" s="2" t="n">
        <v>0</v>
      </c>
      <c r="H641" s="2" t="n">
        <v>3355985.310816925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65.29000000000001</v>
      </c>
      <c r="DL641" s="2" t="n">
        <v>0</v>
      </c>
      <c r="DM641" s="2" t="n">
        <v>71.59999999999999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83.81999999999999</v>
      </c>
      <c r="DT641" s="2" t="n">
        <v>85.81999999999999</v>
      </c>
      <c r="DU641" s="2" t="n">
        <v>0</v>
      </c>
      <c r="DV641" s="2" t="n">
        <v>88.51000000000001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96.20999999999999</v>
      </c>
      <c r="EC641" s="2" t="n">
        <v>97.95999999999999</v>
      </c>
      <c r="ED641" s="2" t="n">
        <v>0</v>
      </c>
      <c r="EE641" s="2" t="n">
        <v>97.95999999999999</v>
      </c>
      <c r="EF641" s="2" t="n">
        <v>99.65000000000001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>
      <c r="A642" s="2" t="n">
        <v>3</v>
      </c>
      <c r="B642" s="2" t="inlineStr">
        <is>
          <t>30.01.01</t>
        </is>
      </c>
      <c r="C642" s="2" t="inlineStr">
        <is>
          <t>Porcelanato</t>
        </is>
      </c>
      <c r="D642" s="2" t="inlineStr">
        <is>
          <t>06/09/2027</t>
        </is>
      </c>
      <c r="E642" s="2" t="inlineStr">
        <is>
          <t>28/09/2028</t>
        </is>
      </c>
      <c r="F642" s="2" t="n">
        <v>1822942.203467994</v>
      </c>
      <c r="G642" s="2" t="n">
        <v>0</v>
      </c>
      <c r="H642" s="2" t="n">
        <v>1822942.203467994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84.51000000000001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96.04000000000001</v>
      </c>
      <c r="DU642" s="2" t="n">
        <v>0</v>
      </c>
      <c r="DV642" s="2" t="n">
        <v>98.16</v>
      </c>
      <c r="DW642" s="2" t="n">
        <v>99.84999999999999</v>
      </c>
      <c r="DX642" s="2" t="n">
        <v>0</v>
      </c>
      <c r="DY642" s="2" t="n">
        <v>99.84999999999999</v>
      </c>
      <c r="DZ642" s="2" t="n">
        <v>99.84999999999999</v>
      </c>
      <c r="EA642" s="2" t="n">
        <v>0</v>
      </c>
      <c r="EB642" s="2" t="n">
        <v>99.84999999999999</v>
      </c>
      <c r="EC642" s="2" t="n">
        <v>99.84999999999999</v>
      </c>
      <c r="ED642" s="2" t="n">
        <v>0</v>
      </c>
      <c r="EE642" s="2" t="n">
        <v>99.84999999999999</v>
      </c>
      <c r="EF642" s="2" t="n">
        <v>99.84999999999999</v>
      </c>
      <c r="EG642" s="2" t="n">
        <v>0</v>
      </c>
      <c r="EH642" s="2" t="n">
        <v>99.84999999999999</v>
      </c>
      <c r="EI642" s="2" t="n">
        <v>99.84999999999999</v>
      </c>
      <c r="EJ642" s="2" t="n">
        <v>0</v>
      </c>
      <c r="EK642" s="2" t="n">
        <v>99.84999999999999</v>
      </c>
      <c r="EL642" s="2" t="n">
        <v>99.84999999999999</v>
      </c>
      <c r="EM642" s="2" t="n">
        <v>0</v>
      </c>
      <c r="EN642" s="2" t="n">
        <v>99.84999999999999</v>
      </c>
      <c r="EO642" s="2" t="n">
        <v>99.84999999999999</v>
      </c>
      <c r="EP642" s="2" t="n">
        <v>0</v>
      </c>
      <c r="EQ642" s="2" t="n">
        <v>99.84999999999999</v>
      </c>
      <c r="ER642" s="2" t="n">
        <v>99.84999999999999</v>
      </c>
      <c r="ES642" s="2" t="n">
        <v>0</v>
      </c>
    </row>
    <row r="643">
      <c r="A643" s="2" t="n">
        <v>4</v>
      </c>
      <c r="B643" s="2" t="inlineStr">
        <is>
          <t>30.01.01.01</t>
        </is>
      </c>
      <c r="C643" s="2" t="inlineStr">
        <is>
          <t>Piso Porcelanato, 120x120cm, com acabamento acetinado. Ref.: Eliane, Khali OffWhite AC, assentado com argamassa colante em pó ACIII</t>
        </is>
      </c>
      <c r="D643" s="2" t="inlineStr">
        <is>
          <t>06/09/2027</t>
        </is>
      </c>
      <c r="E643" s="2" t="inlineStr">
        <is>
          <t>28/09/2028</t>
        </is>
      </c>
      <c r="F643" s="2" t="n">
        <v>1626387.356618633</v>
      </c>
      <c r="G643" s="2" t="n">
        <v>0</v>
      </c>
      <c r="H643" s="2" t="n">
        <v>1626387.356618633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84.51000000000001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96.04000000000001</v>
      </c>
      <c r="DU643" s="2" t="n">
        <v>0</v>
      </c>
      <c r="DV643" s="2" t="n">
        <v>98.16</v>
      </c>
      <c r="DW643" s="2" t="n">
        <v>99.84999999999999</v>
      </c>
      <c r="DX643" s="2" t="n">
        <v>0</v>
      </c>
      <c r="DY643" s="2" t="n">
        <v>99.84999999999999</v>
      </c>
      <c r="DZ643" s="2" t="n">
        <v>99.84999999999999</v>
      </c>
      <c r="EA643" s="2" t="n">
        <v>0</v>
      </c>
      <c r="EB643" s="2" t="n">
        <v>99.84999999999999</v>
      </c>
      <c r="EC643" s="2" t="n">
        <v>99.84999999999999</v>
      </c>
      <c r="ED643" s="2" t="n">
        <v>0</v>
      </c>
      <c r="EE643" s="2" t="n">
        <v>99.84999999999999</v>
      </c>
      <c r="EF643" s="2" t="n">
        <v>99.84999999999999</v>
      </c>
      <c r="EG643" s="2" t="n">
        <v>0</v>
      </c>
      <c r="EH643" s="2" t="n">
        <v>99.84999999999999</v>
      </c>
      <c r="EI643" s="2" t="n">
        <v>99.84999999999999</v>
      </c>
      <c r="EJ643" s="2" t="n">
        <v>0</v>
      </c>
      <c r="EK643" s="2" t="n">
        <v>99.84999999999999</v>
      </c>
      <c r="EL643" s="2" t="n">
        <v>99.84999999999999</v>
      </c>
      <c r="EM643" s="2" t="n">
        <v>0</v>
      </c>
      <c r="EN643" s="2" t="n">
        <v>99.84999999999999</v>
      </c>
      <c r="EO643" s="2" t="n">
        <v>99.84999999999999</v>
      </c>
      <c r="EP643" s="2" t="n">
        <v>0</v>
      </c>
      <c r="EQ643" s="2" t="n">
        <v>99.84999999999999</v>
      </c>
      <c r="ER643" s="2" t="n">
        <v>99.84999999999999</v>
      </c>
      <c r="ES643" s="2" t="n">
        <v>0</v>
      </c>
    </row>
    <row r="644">
      <c r="A644" s="2" t="n">
        <v>4</v>
      </c>
      <c r="B644" s="2" t="inlineStr">
        <is>
          <t>30.01.01.02</t>
        </is>
      </c>
      <c r="C644" s="2" t="inlineStr">
        <is>
          <t>Piso Porcelanato, 90x90cm, com acabamento acetinado. Ref.: Eliane, Khali OffWhite AC, assentado com argamassa colante em pó ACIII</t>
        </is>
      </c>
      <c r="D644" s="2" t="inlineStr">
        <is>
          <t>06/09/2027</t>
        </is>
      </c>
      <c r="E644" s="2" t="inlineStr">
        <is>
          <t>28/09/2028</t>
        </is>
      </c>
      <c r="F644" s="2" t="n">
        <v>109859.4855055257</v>
      </c>
      <c r="G644" s="2" t="n">
        <v>0</v>
      </c>
      <c r="H644" s="2" t="n">
        <v>109859.4855055257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84.51000000000001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96.04000000000001</v>
      </c>
      <c r="DU644" s="2" t="n">
        <v>0</v>
      </c>
      <c r="DV644" s="2" t="n">
        <v>98.16</v>
      </c>
      <c r="DW644" s="2" t="n">
        <v>99.84999999999999</v>
      </c>
      <c r="DX644" s="2" t="n">
        <v>0</v>
      </c>
      <c r="DY644" s="2" t="n">
        <v>99.84999999999999</v>
      </c>
      <c r="DZ644" s="2" t="n">
        <v>99.84999999999999</v>
      </c>
      <c r="EA644" s="2" t="n">
        <v>0</v>
      </c>
      <c r="EB644" s="2" t="n">
        <v>99.84999999999999</v>
      </c>
      <c r="EC644" s="2" t="n">
        <v>99.84999999999999</v>
      </c>
      <c r="ED644" s="2" t="n">
        <v>0</v>
      </c>
      <c r="EE644" s="2" t="n">
        <v>99.84999999999999</v>
      </c>
      <c r="EF644" s="2" t="n">
        <v>99.84999999999999</v>
      </c>
      <c r="EG644" s="2" t="n">
        <v>0</v>
      </c>
      <c r="EH644" s="2" t="n">
        <v>99.84999999999999</v>
      </c>
      <c r="EI644" s="2" t="n">
        <v>99.84999999999999</v>
      </c>
      <c r="EJ644" s="2" t="n">
        <v>0</v>
      </c>
      <c r="EK644" s="2" t="n">
        <v>99.84999999999999</v>
      </c>
      <c r="EL644" s="2" t="n">
        <v>99.84999999999999</v>
      </c>
      <c r="EM644" s="2" t="n">
        <v>0</v>
      </c>
      <c r="EN644" s="2" t="n">
        <v>99.84999999999999</v>
      </c>
      <c r="EO644" s="2" t="n">
        <v>99.84999999999999</v>
      </c>
      <c r="EP644" s="2" t="n">
        <v>0</v>
      </c>
      <c r="EQ644" s="2" t="n">
        <v>99.84999999999999</v>
      </c>
      <c r="ER644" s="2" t="n">
        <v>99.84999999999999</v>
      </c>
      <c r="ES644" s="2" t="n">
        <v>0</v>
      </c>
    </row>
    <row r="645">
      <c r="A645" s="2" t="n">
        <v>4</v>
      </c>
      <c r="B645" s="2" t="inlineStr">
        <is>
          <t>30.01.01.03</t>
        </is>
      </c>
      <c r="C645" s="2" t="inlineStr">
        <is>
          <t>Piso Porcelanato, 120x120cm, com acabamento resistente ao escorregamento. Ref.: Eliane, Khali OffWhite EXT, assentado com argamassa colante em pó ACIII</t>
        </is>
      </c>
      <c r="D645" s="2" t="inlineStr">
        <is>
          <t>06/09/2027</t>
        </is>
      </c>
      <c r="E645" s="2" t="inlineStr">
        <is>
          <t>28/09/2028</t>
        </is>
      </c>
      <c r="F645" s="2" t="n">
        <v>37762.23243934309</v>
      </c>
      <c r="G645" s="2" t="n">
        <v>0</v>
      </c>
      <c r="H645" s="2" t="n">
        <v>37762.23243934309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84.51000000000001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96.04000000000001</v>
      </c>
      <c r="DU645" s="2" t="n">
        <v>0</v>
      </c>
      <c r="DV645" s="2" t="n">
        <v>98.16</v>
      </c>
      <c r="DW645" s="2" t="n">
        <v>99.84999999999999</v>
      </c>
      <c r="DX645" s="2" t="n">
        <v>0</v>
      </c>
      <c r="DY645" s="2" t="n">
        <v>99.84999999999999</v>
      </c>
      <c r="DZ645" s="2" t="n">
        <v>99.84999999999999</v>
      </c>
      <c r="EA645" s="2" t="n">
        <v>0</v>
      </c>
      <c r="EB645" s="2" t="n">
        <v>99.84999999999999</v>
      </c>
      <c r="EC645" s="2" t="n">
        <v>99.84999999999999</v>
      </c>
      <c r="ED645" s="2" t="n">
        <v>0</v>
      </c>
      <c r="EE645" s="2" t="n">
        <v>99.84999999999999</v>
      </c>
      <c r="EF645" s="2" t="n">
        <v>99.84999999999999</v>
      </c>
      <c r="EG645" s="2" t="n">
        <v>0</v>
      </c>
      <c r="EH645" s="2" t="n">
        <v>99.84999999999999</v>
      </c>
      <c r="EI645" s="2" t="n">
        <v>99.84999999999999</v>
      </c>
      <c r="EJ645" s="2" t="n">
        <v>0</v>
      </c>
      <c r="EK645" s="2" t="n">
        <v>99.84999999999999</v>
      </c>
      <c r="EL645" s="2" t="n">
        <v>99.84999999999999</v>
      </c>
      <c r="EM645" s="2" t="n">
        <v>0</v>
      </c>
      <c r="EN645" s="2" t="n">
        <v>99.84999999999999</v>
      </c>
      <c r="EO645" s="2" t="n">
        <v>99.84999999999999</v>
      </c>
      <c r="EP645" s="2" t="n">
        <v>0</v>
      </c>
      <c r="EQ645" s="2" t="n">
        <v>99.84999999999999</v>
      </c>
      <c r="ER645" s="2" t="n">
        <v>99.84999999999999</v>
      </c>
      <c r="ES645" s="2" t="n">
        <v>0</v>
      </c>
    </row>
    <row r="646">
      <c r="A646" s="2" t="n">
        <v>4</v>
      </c>
      <c r="B646" s="2" t="inlineStr">
        <is>
          <t>30.01.01.04</t>
        </is>
      </c>
      <c r="C646" s="2" t="inlineStr">
        <is>
          <t>Piso Porcelanato 90x90cm, com acabamento acetinado. Ref.: Eliane, Munari Branco AC, assentado com argamassa colante em pó ACIII</t>
        </is>
      </c>
      <c r="D646" s="2" t="inlineStr">
        <is>
          <t>06/09/2027</t>
        </is>
      </c>
      <c r="E646" s="2" t="inlineStr">
        <is>
          <t>28/09/2028</t>
        </is>
      </c>
      <c r="F646" s="2" t="n">
        <v>3833.522855622626</v>
      </c>
      <c r="G646" s="2" t="n">
        <v>0</v>
      </c>
      <c r="H646" s="2" t="n">
        <v>3833.522855622626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84.51000000000001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96.04000000000001</v>
      </c>
      <c r="DU646" s="2" t="n">
        <v>0</v>
      </c>
      <c r="DV646" s="2" t="n">
        <v>98.16</v>
      </c>
      <c r="DW646" s="2" t="n">
        <v>99.84999999999999</v>
      </c>
      <c r="DX646" s="2" t="n">
        <v>0</v>
      </c>
      <c r="DY646" s="2" t="n">
        <v>99.84999999999999</v>
      </c>
      <c r="DZ646" s="2" t="n">
        <v>99.84999999999999</v>
      </c>
      <c r="EA646" s="2" t="n">
        <v>0</v>
      </c>
      <c r="EB646" s="2" t="n">
        <v>99.84999999999999</v>
      </c>
      <c r="EC646" s="2" t="n">
        <v>99.84999999999999</v>
      </c>
      <c r="ED646" s="2" t="n">
        <v>0</v>
      </c>
      <c r="EE646" s="2" t="n">
        <v>99.84999999999999</v>
      </c>
      <c r="EF646" s="2" t="n">
        <v>99.84999999999999</v>
      </c>
      <c r="EG646" s="2" t="n">
        <v>0</v>
      </c>
      <c r="EH646" s="2" t="n">
        <v>99.84999999999999</v>
      </c>
      <c r="EI646" s="2" t="n">
        <v>99.84999999999999</v>
      </c>
      <c r="EJ646" s="2" t="n">
        <v>0</v>
      </c>
      <c r="EK646" s="2" t="n">
        <v>99.84999999999999</v>
      </c>
      <c r="EL646" s="2" t="n">
        <v>99.84999999999999</v>
      </c>
      <c r="EM646" s="2" t="n">
        <v>0</v>
      </c>
      <c r="EN646" s="2" t="n">
        <v>99.84999999999999</v>
      </c>
      <c r="EO646" s="2" t="n">
        <v>99.84999999999999</v>
      </c>
      <c r="EP646" s="2" t="n">
        <v>0</v>
      </c>
      <c r="EQ646" s="2" t="n">
        <v>99.84999999999999</v>
      </c>
      <c r="ER646" s="2" t="n">
        <v>99.84999999999999</v>
      </c>
      <c r="ES646" s="2" t="n">
        <v>0</v>
      </c>
    </row>
    <row r="647">
      <c r="A647" s="2" t="n">
        <v>4</v>
      </c>
      <c r="B647" s="2" t="inlineStr">
        <is>
          <t>30.01.01.05</t>
        </is>
      </c>
      <c r="C647" s="2" t="inlineStr">
        <is>
          <t>Piso Porcelanato 60x60cm, com acabamento acetinado. Ref.: Eliane, Munari Branco AC assentado com argamassa colante em pó ACIII</t>
        </is>
      </c>
      <c r="D647" s="2" t="inlineStr">
        <is>
          <t>06/09/2027</t>
        </is>
      </c>
      <c r="E647" s="2" t="inlineStr">
        <is>
          <t>28/09/2028</t>
        </is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84.51000000000001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96.04000000000001</v>
      </c>
      <c r="DU647" s="2" t="n">
        <v>0</v>
      </c>
      <c r="DV647" s="2" t="n">
        <v>98.16</v>
      </c>
      <c r="DW647" s="2" t="n">
        <v>99.84999999999999</v>
      </c>
      <c r="DX647" s="2" t="n">
        <v>0</v>
      </c>
      <c r="DY647" s="2" t="n">
        <v>99.84999999999999</v>
      </c>
      <c r="DZ647" s="2" t="n">
        <v>99.84999999999999</v>
      </c>
      <c r="EA647" s="2" t="n">
        <v>0</v>
      </c>
      <c r="EB647" s="2" t="n">
        <v>99.84999999999999</v>
      </c>
      <c r="EC647" s="2" t="n">
        <v>99.84999999999999</v>
      </c>
      <c r="ED647" s="2" t="n">
        <v>0</v>
      </c>
      <c r="EE647" s="2" t="n">
        <v>99.84999999999999</v>
      </c>
      <c r="EF647" s="2" t="n">
        <v>99.84999999999999</v>
      </c>
      <c r="EG647" s="2" t="n">
        <v>0</v>
      </c>
      <c r="EH647" s="2" t="n">
        <v>99.84999999999999</v>
      </c>
      <c r="EI647" s="2" t="n">
        <v>99.84999999999999</v>
      </c>
      <c r="EJ647" s="2" t="n">
        <v>0</v>
      </c>
      <c r="EK647" s="2" t="n">
        <v>99.84999999999999</v>
      </c>
      <c r="EL647" s="2" t="n">
        <v>99.84999999999999</v>
      </c>
      <c r="EM647" s="2" t="n">
        <v>0</v>
      </c>
      <c r="EN647" s="2" t="n">
        <v>99.84999999999999</v>
      </c>
      <c r="EO647" s="2" t="n">
        <v>99.84999999999999</v>
      </c>
      <c r="EP647" s="2" t="n">
        <v>0</v>
      </c>
      <c r="EQ647" s="2" t="n">
        <v>99.84999999999999</v>
      </c>
      <c r="ER647" s="2" t="n">
        <v>99.84999999999999</v>
      </c>
      <c r="ES647" s="2" t="n">
        <v>0</v>
      </c>
    </row>
    <row r="648">
      <c r="A648" s="2" t="n">
        <v>4</v>
      </c>
      <c r="B648" s="2" t="inlineStr">
        <is>
          <t>30.01.01.06</t>
        </is>
      </c>
      <c r="C648" s="2" t="inlineStr">
        <is>
          <t>Piso Porcelanato Eliane Munari Branco AC 90x90cm, assentado com argamassa colante em pó ACIII</t>
        </is>
      </c>
      <c r="D648" s="2" t="inlineStr">
        <is>
          <t>06/09/2027</t>
        </is>
      </c>
      <c r="E648" s="2" t="inlineStr">
        <is>
          <t>28/09/2028</t>
        </is>
      </c>
      <c r="F648" s="2" t="n">
        <v>1274.945858347828</v>
      </c>
      <c r="G648" s="2" t="n">
        <v>0</v>
      </c>
      <c r="H648" s="2" t="n">
        <v>1274.945858347828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84.51000000000001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96.04000000000001</v>
      </c>
      <c r="DU648" s="2" t="n">
        <v>0</v>
      </c>
      <c r="DV648" s="2" t="n">
        <v>98.16</v>
      </c>
      <c r="DW648" s="2" t="n">
        <v>99.84999999999999</v>
      </c>
      <c r="DX648" s="2" t="n">
        <v>0</v>
      </c>
      <c r="DY648" s="2" t="n">
        <v>99.84999999999999</v>
      </c>
      <c r="DZ648" s="2" t="n">
        <v>99.84999999999999</v>
      </c>
      <c r="EA648" s="2" t="n">
        <v>0</v>
      </c>
      <c r="EB648" s="2" t="n">
        <v>99.84999999999999</v>
      </c>
      <c r="EC648" s="2" t="n">
        <v>99.84999999999999</v>
      </c>
      <c r="ED648" s="2" t="n">
        <v>0</v>
      </c>
      <c r="EE648" s="2" t="n">
        <v>99.84999999999999</v>
      </c>
      <c r="EF648" s="2" t="n">
        <v>99.84999999999999</v>
      </c>
      <c r="EG648" s="2" t="n">
        <v>0</v>
      </c>
      <c r="EH648" s="2" t="n">
        <v>99.84999999999999</v>
      </c>
      <c r="EI648" s="2" t="n">
        <v>99.84999999999999</v>
      </c>
      <c r="EJ648" s="2" t="n">
        <v>0</v>
      </c>
      <c r="EK648" s="2" t="n">
        <v>99.84999999999999</v>
      </c>
      <c r="EL648" s="2" t="n">
        <v>99.84999999999999</v>
      </c>
      <c r="EM648" s="2" t="n">
        <v>0</v>
      </c>
      <c r="EN648" s="2" t="n">
        <v>99.84999999999999</v>
      </c>
      <c r="EO648" s="2" t="n">
        <v>99.84999999999999</v>
      </c>
      <c r="EP648" s="2" t="n">
        <v>0</v>
      </c>
      <c r="EQ648" s="2" t="n">
        <v>99.84999999999999</v>
      </c>
      <c r="ER648" s="2" t="n">
        <v>99.84999999999999</v>
      </c>
      <c r="ES648" s="2" t="n">
        <v>0</v>
      </c>
    </row>
    <row r="649">
      <c r="A649" s="2" t="n">
        <v>4</v>
      </c>
      <c r="B649" s="2" t="inlineStr">
        <is>
          <t>30.01.01.07</t>
        </is>
      </c>
      <c r="C649" s="2" t="inlineStr">
        <is>
          <t>Piso Porcelanato Eliane FGMF Silica Corda MA 120x120cm, assentado com argamassa colante em pó ACIII</t>
        </is>
      </c>
      <c r="D649" s="2" t="inlineStr">
        <is>
          <t>06/09/2027</t>
        </is>
      </c>
      <c r="E649" s="2" t="inlineStr">
        <is>
          <t>28/09/2028</t>
        </is>
      </c>
      <c r="F649" s="2" t="n">
        <v>16971.29009452077</v>
      </c>
      <c r="G649" s="2" t="n">
        <v>0</v>
      </c>
      <c r="H649" s="2" t="n">
        <v>16971.29009452077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84.51000000000001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96.04000000000001</v>
      </c>
      <c r="DU649" s="2" t="n">
        <v>0</v>
      </c>
      <c r="DV649" s="2" t="n">
        <v>98.16</v>
      </c>
      <c r="DW649" s="2" t="n">
        <v>99.84999999999999</v>
      </c>
      <c r="DX649" s="2" t="n">
        <v>0</v>
      </c>
      <c r="DY649" s="2" t="n">
        <v>99.84999999999999</v>
      </c>
      <c r="DZ649" s="2" t="n">
        <v>99.84999999999999</v>
      </c>
      <c r="EA649" s="2" t="n">
        <v>0</v>
      </c>
      <c r="EB649" s="2" t="n">
        <v>99.84999999999999</v>
      </c>
      <c r="EC649" s="2" t="n">
        <v>99.84999999999999</v>
      </c>
      <c r="ED649" s="2" t="n">
        <v>0</v>
      </c>
      <c r="EE649" s="2" t="n">
        <v>99.84999999999999</v>
      </c>
      <c r="EF649" s="2" t="n">
        <v>99.84999999999999</v>
      </c>
      <c r="EG649" s="2" t="n">
        <v>0</v>
      </c>
      <c r="EH649" s="2" t="n">
        <v>99.84999999999999</v>
      </c>
      <c r="EI649" s="2" t="n">
        <v>99.84999999999999</v>
      </c>
      <c r="EJ649" s="2" t="n">
        <v>0</v>
      </c>
      <c r="EK649" s="2" t="n">
        <v>99.84999999999999</v>
      </c>
      <c r="EL649" s="2" t="n">
        <v>99.84999999999999</v>
      </c>
      <c r="EM649" s="2" t="n">
        <v>0</v>
      </c>
      <c r="EN649" s="2" t="n">
        <v>99.84999999999999</v>
      </c>
      <c r="EO649" s="2" t="n">
        <v>99.84999999999999</v>
      </c>
      <c r="EP649" s="2" t="n">
        <v>0</v>
      </c>
      <c r="EQ649" s="2" t="n">
        <v>99.84999999999999</v>
      </c>
      <c r="ER649" s="2" t="n">
        <v>99.84999999999999</v>
      </c>
      <c r="ES649" s="2" t="n">
        <v>0</v>
      </c>
    </row>
    <row r="650">
      <c r="A650" s="2" t="n">
        <v>3</v>
      </c>
      <c r="B650" s="2" t="inlineStr">
        <is>
          <t>30.01.02</t>
        </is>
      </c>
      <c r="C650" s="2" t="inlineStr">
        <is>
          <t>Emborrachados</t>
        </is>
      </c>
      <c r="D650" s="2" t="inlineStr">
        <is>
          <t>18/05/2028</t>
        </is>
      </c>
      <c r="E650" s="2" t="inlineStr">
        <is>
          <t>31/05/2028</t>
        </is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>
      <c r="A651" s="2" t="n">
        <v>4</v>
      </c>
      <c r="B651" s="2" t="inlineStr">
        <is>
          <t>30.01.02.01</t>
        </is>
      </c>
      <c r="C651" s="2" t="inlineStr">
        <is>
          <t>Piso emborrachado Impact Soft Peso Livre Evolution (1x1m – Preto – Aubicon)</t>
        </is>
      </c>
      <c r="D651" s="2" t="inlineStr">
        <is>
          <t>18/05/2028</t>
        </is>
      </c>
      <c r="E651" s="2" t="inlineStr">
        <is>
          <t>31/05/2028</t>
        </is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>
      <c r="A652" s="2" t="n">
        <v>3</v>
      </c>
      <c r="B652" s="2" t="inlineStr">
        <is>
          <t>30.01.03</t>
        </is>
      </c>
      <c r="C652" s="2" t="inlineStr">
        <is>
          <t>Pedras</t>
        </is>
      </c>
      <c r="D652" s="2" t="inlineStr">
        <is>
          <t>20/09/2027</t>
        </is>
      </c>
      <c r="E652" s="2" t="inlineStr">
        <is>
          <t>04/08/2028</t>
        </is>
      </c>
      <c r="F652" s="2" t="n">
        <v>442714.7675793841</v>
      </c>
      <c r="G652" s="2" t="n">
        <v>0</v>
      </c>
      <c r="H652" s="2" t="n">
        <v>442714.7675793841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88.43000000000001</v>
      </c>
      <c r="DO652" s="2" t="n">
        <v>0</v>
      </c>
      <c r="DP652" s="2" t="n">
        <v>95.83</v>
      </c>
      <c r="DQ652" s="2" t="n">
        <v>98.15000000000001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>
      <c r="A653" s="2" t="n">
        <v>4</v>
      </c>
      <c r="B653" s="2" t="inlineStr">
        <is>
          <t>30.01.03.01</t>
        </is>
      </c>
      <c r="C653" s="2" t="inlineStr">
        <is>
          <t>Piso de granito Ornamental White, espessura 2cm, com acabamento levigado, assentado com argamassa colante em pó ACIII</t>
        </is>
      </c>
      <c r="D653" s="2" t="inlineStr">
        <is>
          <t>20/09/2027</t>
        </is>
      </c>
      <c r="E653" s="2" t="inlineStr">
        <is>
          <t>04/08/2028</t>
        </is>
      </c>
      <c r="F653" s="2" t="n">
        <v>348223.4108101546</v>
      </c>
      <c r="G653" s="2" t="n">
        <v>0</v>
      </c>
      <c r="H653" s="2" t="n">
        <v>348223.4108101546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88.43000000000001</v>
      </c>
      <c r="DO653" s="2" t="n">
        <v>0</v>
      </c>
      <c r="DP653" s="2" t="n">
        <v>95.83</v>
      </c>
      <c r="DQ653" s="2" t="n">
        <v>98.15000000000001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>
      <c r="A654" s="2" t="n">
        <v>4</v>
      </c>
      <c r="B654" s="2" t="inlineStr">
        <is>
          <t>30.01.03.02</t>
        </is>
      </c>
      <c r="C654" s="2" t="inlineStr">
        <is>
          <t>Piso de mármore Branco Paraná Matarazzo escovado assentado com argamassa colante em pó ACIII</t>
        </is>
      </c>
      <c r="D654" s="2" t="inlineStr">
        <is>
          <t>20/09/2027</t>
        </is>
      </c>
      <c r="E654" s="2" t="inlineStr">
        <is>
          <t>04/08/2028</t>
        </is>
      </c>
      <c r="F654" s="2" t="n">
        <v>83690.60047724318</v>
      </c>
      <c r="G654" s="2" t="n">
        <v>0</v>
      </c>
      <c r="H654" s="2" t="n">
        <v>83690.60047724318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88.43000000000001</v>
      </c>
      <c r="DO654" s="2" t="n">
        <v>0</v>
      </c>
      <c r="DP654" s="2" t="n">
        <v>95.83</v>
      </c>
      <c r="DQ654" s="2" t="n">
        <v>98.15000000000001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>
      <c r="A655" s="2" t="n">
        <v>4</v>
      </c>
      <c r="B655" s="2" t="inlineStr">
        <is>
          <t>30.01.03.03</t>
        </is>
      </c>
      <c r="C655" s="2" t="inlineStr">
        <is>
          <t>Piso de Granito Ornamental White levigado para elevadores  assentado com argamassa colante em pó ACIII</t>
        </is>
      </c>
      <c r="D655" s="2" t="inlineStr">
        <is>
          <t>20/09/2027</t>
        </is>
      </c>
      <c r="E655" s="2" t="inlineStr">
        <is>
          <t>04/08/2028</t>
        </is>
      </c>
      <c r="F655" s="2" t="n">
        <v>10800.75629198626</v>
      </c>
      <c r="G655" s="2" t="n">
        <v>0</v>
      </c>
      <c r="H655" s="2" t="n">
        <v>10800.75629198626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88.43000000000001</v>
      </c>
      <c r="DO655" s="2" t="n">
        <v>0</v>
      </c>
      <c r="DP655" s="2" t="n">
        <v>95.83</v>
      </c>
      <c r="DQ655" s="2" t="n">
        <v>98.15000000000001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>
      <c r="A656" s="2" t="n">
        <v>3</v>
      </c>
      <c r="B656" s="2" t="inlineStr">
        <is>
          <t>30.01.04</t>
        </is>
      </c>
      <c r="C656" s="2" t="inlineStr">
        <is>
          <t>Sintéticos e Vinílicos</t>
        </is>
      </c>
      <c r="D656" s="2" t="inlineStr">
        <is>
          <t>24/01/2028</t>
        </is>
      </c>
      <c r="E656" s="2" t="inlineStr">
        <is>
          <t>03/01/2029</t>
        </is>
      </c>
      <c r="F656" s="2" t="n">
        <v>777295.3919999999</v>
      </c>
      <c r="G656" s="2" t="n">
        <v>0</v>
      </c>
      <c r="H656" s="2" t="n">
        <v>777295.3919999999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9.779999999999999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>
      <c r="A657" s="2" t="n">
        <v>4</v>
      </c>
      <c r="B657" s="2" t="inlineStr">
        <is>
          <t>30.01.04.01</t>
        </is>
      </c>
      <c r="C657" s="2" t="inlineStr">
        <is>
          <t>Piso vinílico em réguas, 18,4x121,9cm,  padrão madeirado. Ref.: Durafloor, Austin, llinha Urban.</t>
        </is>
      </c>
      <c r="D657" s="2" t="inlineStr">
        <is>
          <t>24/01/2028</t>
        </is>
      </c>
      <c r="E657" s="2" t="inlineStr">
        <is>
          <t>03/01/2029</t>
        </is>
      </c>
      <c r="F657" s="2" t="n">
        <v>774168.0639999999</v>
      </c>
      <c r="G657" s="2" t="n">
        <v>0</v>
      </c>
      <c r="H657" s="2" t="n">
        <v>774168.0639999999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9.779999999999999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>
      <c r="A658" s="2" t="n">
        <v>4</v>
      </c>
      <c r="B658" s="2" t="inlineStr">
        <is>
          <t>30.01.04.02</t>
        </is>
      </c>
      <c r="C658" s="2" t="inlineStr">
        <is>
          <t>Vinílico Durafloor Austin Liha Urbann (2mm)</t>
        </is>
      </c>
      <c r="D658" s="2" t="inlineStr">
        <is>
          <t>24/01/2028</t>
        </is>
      </c>
      <c r="E658" s="2" t="inlineStr">
        <is>
          <t>03/01/2029</t>
        </is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9.779999999999999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>
      <c r="A659" s="2" t="n">
        <v>3</v>
      </c>
      <c r="B659" s="2" t="inlineStr">
        <is>
          <t>30.01.05</t>
        </is>
      </c>
      <c r="C659" s="2" t="inlineStr">
        <is>
          <t>Concreto e/ou cimentados</t>
        </is>
      </c>
      <c r="D659" s="2" t="inlineStr">
        <is>
          <t>24/03/2028</t>
        </is>
      </c>
      <c r="E659" s="2" t="inlineStr">
        <is>
          <t>15/12/2028</t>
        </is>
      </c>
      <c r="F659" s="2" t="n">
        <v>273316.2177695479</v>
      </c>
      <c r="G659" s="2" t="n">
        <v>0</v>
      </c>
      <c r="H659" s="2" t="n">
        <v>273316.2177695479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76.09999999999999</v>
      </c>
      <c r="EA659" s="2" t="n">
        <v>0</v>
      </c>
      <c r="EB659" s="2" t="n">
        <v>75.28</v>
      </c>
      <c r="EC659" s="2" t="n">
        <v>91.76000000000001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>
      <c r="A660" s="2" t="n">
        <v>4</v>
      </c>
      <c r="B660" s="2" t="inlineStr">
        <is>
          <t>30.01.05.01</t>
        </is>
      </c>
      <c r="C660" s="2" t="inlineStr">
        <is>
          <t>Concreto mecanizado com acabamento polido, sem camada de regularização</t>
        </is>
      </c>
      <c r="D660" s="2" t="inlineStr">
        <is>
          <t>24/03/2028</t>
        </is>
      </c>
      <c r="E660" s="2" t="inlineStr">
        <is>
          <t>15/12/2028</t>
        </is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76.09999999999999</v>
      </c>
      <c r="EA660" s="2" t="n">
        <v>0</v>
      </c>
      <c r="EB660" s="2" t="n">
        <v>75.28</v>
      </c>
      <c r="EC660" s="2" t="n">
        <v>91.76000000000001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>
      <c r="A661" s="2" t="n">
        <v>4</v>
      </c>
      <c r="B661" s="2" t="inlineStr">
        <is>
          <t>30.01.05.02</t>
        </is>
      </c>
      <c r="C661" s="2" t="inlineStr">
        <is>
          <t>Piso cimentado queimado - panos amplos</t>
        </is>
      </c>
      <c r="D661" s="2" t="inlineStr">
        <is>
          <t>24/03/2028</t>
        </is>
      </c>
      <c r="E661" s="2" t="inlineStr">
        <is>
          <t>15/12/2028</t>
        </is>
      </c>
      <c r="F661" s="2" t="n">
        <v>22357.25393905229</v>
      </c>
      <c r="G661" s="2" t="n">
        <v>0</v>
      </c>
      <c r="H661" s="2" t="n">
        <v>22357.25393905229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76.09999999999999</v>
      </c>
      <c r="EA661" s="2" t="n">
        <v>0</v>
      </c>
      <c r="EB661" s="2" t="n">
        <v>75.28</v>
      </c>
      <c r="EC661" s="2" t="n">
        <v>91.76000000000001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>
      <c r="A662" s="2" t="n">
        <v>4</v>
      </c>
      <c r="B662" s="2" t="inlineStr">
        <is>
          <t>30.01.05.03</t>
        </is>
      </c>
      <c r="C662" s="2" t="inlineStr">
        <is>
          <t>Piso cimentado queimado - escadarias</t>
        </is>
      </c>
      <c r="D662" s="2" t="inlineStr">
        <is>
          <t>24/03/2028</t>
        </is>
      </c>
      <c r="E662" s="2" t="inlineStr">
        <is>
          <t>15/12/2028</t>
        </is>
      </c>
      <c r="F662" s="2" t="n">
        <v>74407.65674434621</v>
      </c>
      <c r="G662" s="2" t="n">
        <v>0</v>
      </c>
      <c r="H662" s="2" t="n">
        <v>74407.65674434621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76.09999999999999</v>
      </c>
      <c r="EA662" s="2" t="n">
        <v>0</v>
      </c>
      <c r="EB662" s="2" t="n">
        <v>75.28</v>
      </c>
      <c r="EC662" s="2" t="n">
        <v>91.76000000000001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>
      <c r="A663" s="2" t="n">
        <v>4</v>
      </c>
      <c r="B663" s="2" t="inlineStr">
        <is>
          <t>30.01.05.04</t>
        </is>
      </c>
      <c r="C663" s="2" t="inlineStr">
        <is>
          <t>Piso em ladrilho hidráulico 20x20cm, modelo rampa, cor cinza.</t>
        </is>
      </c>
      <c r="D663" s="2" t="inlineStr">
        <is>
          <t>24/03/2028</t>
        </is>
      </c>
      <c r="E663" s="2" t="inlineStr">
        <is>
          <t>15/12/2028</t>
        </is>
      </c>
      <c r="F663" s="2" t="n">
        <v>52523.53723614944</v>
      </c>
      <c r="G663" s="2" t="n">
        <v>0</v>
      </c>
      <c r="H663" s="2" t="n">
        <v>52523.53723614944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76.09999999999999</v>
      </c>
      <c r="EA663" s="2" t="n">
        <v>0</v>
      </c>
      <c r="EB663" s="2" t="n">
        <v>75.28</v>
      </c>
      <c r="EC663" s="2" t="n">
        <v>91.76000000000001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>
      <c r="A664" s="2" t="n">
        <v>2</v>
      </c>
      <c r="B664" s="2" t="inlineStr">
        <is>
          <t>30.02</t>
        </is>
      </c>
      <c r="C664" s="2" t="inlineStr">
        <is>
          <t>Rodapés internos</t>
        </is>
      </c>
      <c r="D664" s="2" t="inlineStr">
        <is>
          <t>17/02/2028</t>
        </is>
      </c>
      <c r="E664" s="2" t="inlineStr">
        <is>
          <t>23/01/2029</t>
        </is>
      </c>
      <c r="F664" s="2" t="n">
        <v>925320.0568130966</v>
      </c>
      <c r="G664" s="2" t="n">
        <v>0</v>
      </c>
      <c r="H664" s="2" t="n">
        <v>925320.0568130966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93.40000000000001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>
      <c r="A665" s="2" t="n">
        <v>3</v>
      </c>
      <c r="B665" s="2" t="inlineStr">
        <is>
          <t>30.02.01</t>
        </is>
      </c>
      <c r="C665" s="2" t="inlineStr">
        <is>
          <t>Porcelanato</t>
        </is>
      </c>
      <c r="D665" s="2" t="inlineStr">
        <is>
          <t>17/02/2028</t>
        </is>
      </c>
      <c r="E665" s="2" t="inlineStr">
        <is>
          <t>23/01/2029</t>
        </is>
      </c>
      <c r="F665" s="2" t="n">
        <v>340748.4784289562</v>
      </c>
      <c r="G665" s="2" t="n">
        <v>0</v>
      </c>
      <c r="H665" s="2" t="n">
        <v>340748.4784289562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93.40000000000001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>
      <c r="A666" s="2" t="n">
        <v>4</v>
      </c>
      <c r="B666" s="2" t="inlineStr">
        <is>
          <t>30.02.01.01</t>
        </is>
      </c>
      <c r="C666" s="2" t="inlineStr">
        <is>
          <t>Rodapé para Piso Porcelanato, com acabamento acetinado. Ref.: Eliane, Khali OffWhite AC 10x120cm, assentado com argamassa colante em pó ACIII</t>
        </is>
      </c>
      <c r="D666" s="2" t="inlineStr">
        <is>
          <t>17/02/2028</t>
        </is>
      </c>
      <c r="E666" s="2" t="inlineStr">
        <is>
          <t>23/01/2029</t>
        </is>
      </c>
      <c r="F666" s="2" t="n">
        <v>269606.8862480847</v>
      </c>
      <c r="G666" s="2" t="n">
        <v>0</v>
      </c>
      <c r="H666" s="2" t="n">
        <v>269606.8862480847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93.40000000000001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>
      <c r="A667" s="2" t="n">
        <v>4</v>
      </c>
      <c r="B667" s="2" t="inlineStr">
        <is>
          <t>30.02.01.02</t>
        </is>
      </c>
      <c r="C667" s="2" t="inlineStr">
        <is>
          <t>Rodapé para Piso Porcelanato, com acabamento acetinado. Ref.: Eliane, Khali OffWhite AC 10x120cm, assentado com argamassa colante em pó ACIII</t>
        </is>
      </c>
      <c r="D667" s="2" t="inlineStr">
        <is>
          <t>17/02/2028</t>
        </is>
      </c>
      <c r="E667" s="2" t="inlineStr">
        <is>
          <t>23/01/2029</t>
        </is>
      </c>
      <c r="F667" s="2" t="n">
        <v>61183.90800915172</v>
      </c>
      <c r="G667" s="2" t="n">
        <v>0</v>
      </c>
      <c r="H667" s="2" t="n">
        <v>61183.90800915172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93.40000000000001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>
      <c r="A668" s="2" t="n">
        <v>4</v>
      </c>
      <c r="B668" s="2" t="inlineStr">
        <is>
          <t>30.02.01.03</t>
        </is>
      </c>
      <c r="C668" s="2" t="inlineStr">
        <is>
          <t>Rodapé para Piso Porcelanato, com acabamento resistente ao escorregamento. Ref.: Eliane, Khali OffWhite EXT 10x90cm, assentado com argamassa colante em pó ACIII</t>
        </is>
      </c>
      <c r="D668" s="2" t="inlineStr">
        <is>
          <t>17/02/2028</t>
        </is>
      </c>
      <c r="E668" s="2" t="inlineStr">
        <is>
          <t>23/01/2029</t>
        </is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93.40000000000001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>
      <c r="A669" s="2" t="n">
        <v>4</v>
      </c>
      <c r="B669" s="2" t="inlineStr">
        <is>
          <t>30.02.01.04</t>
        </is>
      </c>
      <c r="C669" s="2" t="inlineStr">
        <is>
          <t>Rodapé para Piso Porcelanato 90x90cm, com acabamento acetinado. Ref.: Eliane, Munari Branco AC, h=10cm, assentado com argamassa colante em pó ACIII</t>
        </is>
      </c>
      <c r="D669" s="2" t="inlineStr">
        <is>
          <t>17/02/2028</t>
        </is>
      </c>
      <c r="E669" s="2" t="inlineStr">
        <is>
          <t>23/01/2029</t>
        </is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93.40000000000001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>
      <c r="A670" s="2" t="n">
        <v>4</v>
      </c>
      <c r="B670" s="2" t="inlineStr">
        <is>
          <t>30.02.01.05</t>
        </is>
      </c>
      <c r="C670" s="2" t="inlineStr">
        <is>
          <t>Rodapé para Piso Porcelanato 10x60cm, com acabamento acetinado. Ref.: Eliane, Munari Branco A, h=10cm, assentado com argamassa colante em pó ACIII</t>
        </is>
      </c>
      <c r="D670" s="2" t="inlineStr">
        <is>
          <t>17/02/2028</t>
        </is>
      </c>
      <c r="E670" s="2" t="inlineStr">
        <is>
          <t>23/01/2029</t>
        </is>
      </c>
      <c r="F670" s="2" t="n">
        <v>5718.446361142968</v>
      </c>
      <c r="G670" s="2" t="n">
        <v>0</v>
      </c>
      <c r="H670" s="2" t="n">
        <v>5718.446361142968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93.40000000000001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>
      <c r="A671" s="2" t="n">
        <v>3</v>
      </c>
      <c r="B671" s="2" t="inlineStr">
        <is>
          <t>30.02.03</t>
        </is>
      </c>
      <c r="C671" s="2" t="inlineStr">
        <is>
          <t>Pedras</t>
        </is>
      </c>
      <c r="D671" s="2" t="inlineStr">
        <is>
          <t>17/02/2028</t>
        </is>
      </c>
      <c r="E671" s="2" t="inlineStr">
        <is>
          <t>23/01/2029</t>
        </is>
      </c>
      <c r="F671" s="2" t="n">
        <v>59075.11601310952</v>
      </c>
      <c r="G671" s="2" t="n">
        <v>0</v>
      </c>
      <c r="H671" s="2" t="n">
        <v>59075.11601310952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93.40000000000001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>
      <c r="A672" s="2" t="n">
        <v>4</v>
      </c>
      <c r="B672" s="2" t="inlineStr">
        <is>
          <t>30.02.03.01</t>
        </is>
      </c>
      <c r="C672" s="2" t="inlineStr">
        <is>
          <t>Rodapé para Piso de granito Branco Ornamental White, acabamento levigado, assentado com argamassa colante em pó ACIII</t>
        </is>
      </c>
      <c r="D672" s="2" t="inlineStr">
        <is>
          <t>17/02/2028</t>
        </is>
      </c>
      <c r="E672" s="2" t="inlineStr">
        <is>
          <t>23/01/2029</t>
        </is>
      </c>
      <c r="F672" s="2" t="n">
        <v>59075.11601310952</v>
      </c>
      <c r="G672" s="2" t="n">
        <v>0</v>
      </c>
      <c r="H672" s="2" t="n">
        <v>59075.11601310952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93.40000000000001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>
      <c r="A673" s="2" t="n">
        <v>3</v>
      </c>
      <c r="B673" s="2" t="inlineStr">
        <is>
          <t>30.02.04</t>
        </is>
      </c>
      <c r="C673" s="2" t="inlineStr">
        <is>
          <t>Sintéticos e Vinílicos</t>
        </is>
      </c>
      <c r="D673" s="2" t="inlineStr">
        <is>
          <t>17/02/2028</t>
        </is>
      </c>
      <c r="E673" s="2" t="inlineStr">
        <is>
          <t>23/01/2029</t>
        </is>
      </c>
      <c r="F673" s="2" t="n">
        <v>525496.4623710309</v>
      </c>
      <c r="G673" s="2" t="n">
        <v>0</v>
      </c>
      <c r="H673" s="2" t="n">
        <v>525496.4623710309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93.40000000000001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>
      <c r="A674" s="2" t="n">
        <v>4</v>
      </c>
      <c r="B674" s="2" t="inlineStr">
        <is>
          <t>30.02.04.01</t>
        </is>
      </c>
      <c r="C674" s="2" t="inlineStr">
        <is>
          <t>Rodapé em madeira reflorestada, cor branca, h=12cm. Ref.: Durafloor Easy Y-01 120.</t>
        </is>
      </c>
      <c r="D674" s="2" t="inlineStr">
        <is>
          <t>17/02/2028</t>
        </is>
      </c>
      <c r="E674" s="2" t="inlineStr">
        <is>
          <t>23/01/2029</t>
        </is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93.40000000000001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>
      <c r="A675" s="2" t="n">
        <v>4</v>
      </c>
      <c r="B675" s="2" t="inlineStr">
        <is>
          <t>30.02.04.02</t>
        </is>
      </c>
      <c r="C675" s="2" t="inlineStr">
        <is>
          <t>Rodapé de poliestireno, ref.: Santa Luzia 480 com 150mm de altura, pintado na cor da parede</t>
        </is>
      </c>
      <c r="D675" s="2" t="inlineStr">
        <is>
          <t>17/02/2028</t>
        </is>
      </c>
      <c r="E675" s="2" t="inlineStr">
        <is>
          <t>23/01/2029</t>
        </is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93.40000000000001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>
      <c r="A676" s="2" t="n">
        <v>4</v>
      </c>
      <c r="B676" s="2" t="inlineStr">
        <is>
          <t>30.02.04.03</t>
        </is>
      </c>
      <c r="C676" s="2" t="inlineStr">
        <is>
          <t>Perfil metálico "L" de transição entre pisos (Vinílico e porcelanato)</t>
        </is>
      </c>
      <c r="D676" s="2" t="inlineStr">
        <is>
          <t>17/02/2028</t>
        </is>
      </c>
      <c r="E676" s="2" t="inlineStr">
        <is>
          <t>23/01/2029</t>
        </is>
      </c>
      <c r="F676" s="2" t="n">
        <v>46083.82037103094</v>
      </c>
      <c r="G676" s="2" t="n">
        <v>0</v>
      </c>
      <c r="H676" s="2" t="n">
        <v>46083.82037103094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93.40000000000001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>
      <c r="A677" s="2" t="n">
        <v>2</v>
      </c>
      <c r="B677" s="2" t="inlineStr">
        <is>
          <t>30.03</t>
        </is>
      </c>
      <c r="C677" s="2" t="inlineStr">
        <is>
          <t>Pisos externos</t>
        </is>
      </c>
      <c r="D677" s="2" t="inlineStr">
        <is>
          <t>31/05/2028</t>
        </is>
      </c>
      <c r="E677" s="2" t="inlineStr">
        <is>
          <t>15/02/2029</t>
        </is>
      </c>
      <c r="F677" s="2" t="n">
        <v>1092727.246805057</v>
      </c>
      <c r="G677" s="2" t="n">
        <v>0</v>
      </c>
      <c r="H677" s="2" t="n">
        <v>1092727.246805057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73.73999999999999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>
      <c r="A678" s="2" t="n">
        <v>3</v>
      </c>
      <c r="B678" s="2" t="inlineStr">
        <is>
          <t>30.03.01</t>
        </is>
      </c>
      <c r="C678" s="2" t="inlineStr">
        <is>
          <t>Pedras</t>
        </is>
      </c>
      <c r="D678" s="2" t="inlineStr">
        <is>
          <t>18/08/2028</t>
        </is>
      </c>
      <c r="E678" s="2" t="inlineStr">
        <is>
          <t>15/02/2029</t>
        </is>
      </c>
      <c r="F678" s="2" t="n">
        <v>765228.9848050568</v>
      </c>
      <c r="G678" s="2" t="n">
        <v>0</v>
      </c>
      <c r="H678" s="2" t="n">
        <v>765228.9848050568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>
      <c r="A679" s="2" t="n">
        <v>4</v>
      </c>
      <c r="B679" s="2" t="inlineStr">
        <is>
          <t>30.03.01.01</t>
        </is>
      </c>
      <c r="C679" s="2" t="inlineStr">
        <is>
          <t>Piso de granito Ornamental White, espessura 2cm, com acabamento levigado, assentado com argamassa colante em pó ACIII</t>
        </is>
      </c>
      <c r="D679" s="2" t="inlineStr">
        <is>
          <t>18/08/2028</t>
        </is>
      </c>
      <c r="E679" s="2" t="inlineStr">
        <is>
          <t>15/02/2029</t>
        </is>
      </c>
      <c r="F679" s="2" t="n">
        <v>232609.2544185707</v>
      </c>
      <c r="G679" s="2" t="n">
        <v>0</v>
      </c>
      <c r="H679" s="2" t="n">
        <v>232609.2544185707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>
      <c r="A680" s="2" t="n">
        <v>4</v>
      </c>
      <c r="B680" s="2" t="inlineStr">
        <is>
          <t>30.03.01.02</t>
        </is>
      </c>
      <c r="C680" s="2" t="inlineStr">
        <is>
          <t>Granito Cinza Castelo com acabamento flameado antiderrapante e detalhes em Granito Verde Ubatuba com acabamento flameado antiderrapante, conforme projeto de Paisagismo da Esplanada (equipe JA8</t>
        </is>
      </c>
      <c r="D680" s="2" t="inlineStr">
        <is>
          <t>18/08/2028</t>
        </is>
      </c>
      <c r="E680" s="2" t="inlineStr">
        <is>
          <t>15/02/2029</t>
        </is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>
      <c r="A681" s="2" t="n">
        <v>3</v>
      </c>
      <c r="B681" s="2" t="inlineStr">
        <is>
          <t>30.03.02</t>
        </is>
      </c>
      <c r="C681" s="2" t="inlineStr">
        <is>
          <t>Pisos de Madeira</t>
        </is>
      </c>
      <c r="D681" s="2" t="inlineStr">
        <is>
          <t>31/05/2028</t>
        </is>
      </c>
      <c r="E681" s="2" t="inlineStr">
        <is>
          <t>01/08/2028</t>
        </is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>
      <c r="A682" s="2" t="n">
        <v>4</v>
      </c>
      <c r="B682" s="2" t="inlineStr">
        <is>
          <t>30.03.02.01</t>
        </is>
      </c>
      <c r="C682" s="2" t="inlineStr">
        <is>
          <t>Deck em madeira Cumaru</t>
        </is>
      </c>
      <c r="D682" s="2" t="inlineStr">
        <is>
          <t>31/05/2028</t>
        </is>
      </c>
      <c r="E682" s="2" t="inlineStr">
        <is>
          <t>01/08/2028</t>
        </is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>
      <c r="A683" s="2" t="n">
        <v>3</v>
      </c>
      <c r="B683" s="2" t="inlineStr">
        <is>
          <t>30.03.03</t>
        </is>
      </c>
      <c r="C683" s="2" t="inlineStr">
        <is>
          <t>Pisos Especiais</t>
        </is>
      </c>
      <c r="D683" s="2" t="inlineStr">
        <is>
          <t>27/10/2028</t>
        </is>
      </c>
      <c r="E683" s="2" t="inlineStr">
        <is>
          <t>18/12/2028</t>
        </is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>
      <c r="A684" s="2" t="n">
        <v>4</v>
      </c>
      <c r="B684" s="2" t="inlineStr">
        <is>
          <t>30.03.03.01</t>
        </is>
      </c>
      <c r="C684" s="2" t="inlineStr">
        <is>
          <t>Piso Impact Soft 50 | Placas de 1x1 m | Aubicon</t>
        </is>
      </c>
      <c r="D684" s="2" t="inlineStr">
        <is>
          <t>27/10/2028</t>
        </is>
      </c>
      <c r="E684" s="2" t="inlineStr">
        <is>
          <t>18/12/2028</t>
        </is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>
      <c r="A685" s="2" t="n">
        <v>4</v>
      </c>
      <c r="B685" s="2" t="inlineStr">
        <is>
          <t>30.03.03.02</t>
        </is>
      </c>
      <c r="C685" s="2" t="inlineStr">
        <is>
          <t>Piso elevado pilotis (Acabamento considerado nos itens específicos)</t>
        </is>
      </c>
      <c r="D685" s="2" t="inlineStr">
        <is>
          <t>27/10/2028</t>
        </is>
      </c>
      <c r="E685" s="2" t="inlineStr">
        <is>
          <t>18/12/2028</t>
        </is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>
      <c r="A686" s="2" t="n">
        <v>2</v>
      </c>
      <c r="B686" s="2" t="inlineStr">
        <is>
          <t>30.04</t>
        </is>
      </c>
      <c r="C686" s="2" t="inlineStr">
        <is>
          <t>Rodapés externos</t>
        </is>
      </c>
      <c r="D686" s="2" t="inlineStr">
        <is>
          <t>31/05/2028</t>
        </is>
      </c>
      <c r="E686" s="2" t="inlineStr">
        <is>
          <t>15/02/2029</t>
        </is>
      </c>
      <c r="F686" s="2" t="n">
        <v>13890.04916672509</v>
      </c>
      <c r="G686" s="2" t="n">
        <v>0</v>
      </c>
      <c r="H686" s="2" t="n">
        <v>13890.04916672509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93.18000000000001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>
      <c r="A687" s="2" t="n">
        <v>3</v>
      </c>
      <c r="B687" s="2" t="inlineStr">
        <is>
          <t>30.04.01</t>
        </is>
      </c>
      <c r="C687" s="2" t="inlineStr">
        <is>
          <t>Rodapé para Piso de granito Branco Ornamental White, acabamento levigado, h=10cm, assentado com argamassa colante em pó ACIII</t>
        </is>
      </c>
      <c r="D687" s="2" t="inlineStr">
        <is>
          <t>31/05/2028</t>
        </is>
      </c>
      <c r="E687" s="2" t="inlineStr">
        <is>
          <t>15/02/2029</t>
        </is>
      </c>
      <c r="F687" s="2" t="n">
        <v>13890.04916672509</v>
      </c>
      <c r="G687" s="2" t="n">
        <v>0</v>
      </c>
      <c r="H687" s="2" t="n">
        <v>13890.04916672509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93.18000000000001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>
      <c r="A688" s="2" t="n">
        <v>2</v>
      </c>
      <c r="B688" s="2" t="inlineStr">
        <is>
          <t>30.05</t>
        </is>
      </c>
      <c r="C688" s="2" t="inlineStr">
        <is>
          <t>Paredes</t>
        </is>
      </c>
      <c r="D688" s="2" t="inlineStr">
        <is>
          <t>24/08/2027</t>
        </is>
      </c>
      <c r="E688" s="2" t="inlineStr">
        <is>
          <t>15/09/2028</t>
        </is>
      </c>
      <c r="F688" s="2" t="n">
        <v>2335493.609353417</v>
      </c>
      <c r="G688" s="2" t="n">
        <v>0</v>
      </c>
      <c r="H688" s="2" t="n">
        <v>2335493.609353417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8.050000000000001</v>
      </c>
      <c r="CM688" s="2" t="n">
        <v>9.880000000000001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69.06999999999999</v>
      </c>
      <c r="DE688" s="2" t="n">
        <v>70.86</v>
      </c>
      <c r="DF688" s="2" t="n">
        <v>0</v>
      </c>
      <c r="DG688" s="2" t="n">
        <v>75.51000000000001</v>
      </c>
      <c r="DH688" s="2" t="n">
        <v>77.31</v>
      </c>
      <c r="DI688" s="2" t="n">
        <v>0</v>
      </c>
      <c r="DJ688" s="2" t="n">
        <v>83.40000000000001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95.65000000000001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>
      <c r="A689" s="2" t="n">
        <v>3</v>
      </c>
      <c r="B689" s="2" t="inlineStr">
        <is>
          <t>30.05.01</t>
        </is>
      </c>
      <c r="C689" s="2" t="inlineStr">
        <is>
          <t>Porcelanatos</t>
        </is>
      </c>
      <c r="D689" s="2" t="inlineStr">
        <is>
          <t>24/08/2027</t>
        </is>
      </c>
      <c r="E689" s="2" t="inlineStr">
        <is>
          <t>15/09/2028</t>
        </is>
      </c>
      <c r="F689" s="2" t="n">
        <v>2021085.037302193</v>
      </c>
      <c r="G689" s="2" t="n">
        <v>0</v>
      </c>
      <c r="H689" s="2" t="n">
        <v>2021085.037302193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8.050000000000001</v>
      </c>
      <c r="CM689" s="2" t="n">
        <v>9.880000000000001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69.06999999999999</v>
      </c>
      <c r="DE689" s="2" t="n">
        <v>70.86</v>
      </c>
      <c r="DF689" s="2" t="n">
        <v>0</v>
      </c>
      <c r="DG689" s="2" t="n">
        <v>75.51000000000001</v>
      </c>
      <c r="DH689" s="2" t="n">
        <v>77.31</v>
      </c>
      <c r="DI689" s="2" t="n">
        <v>0</v>
      </c>
      <c r="DJ689" s="2" t="n">
        <v>83.40000000000001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95.65000000000001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>
      <c r="A690" s="2" t="n">
        <v>4</v>
      </c>
      <c r="B690" s="2" t="inlineStr">
        <is>
          <t>30.05.01.01</t>
        </is>
      </c>
      <c r="C690" s="2" t="inlineStr">
        <is>
          <t>Revestimento Porcelanato, 60x120cm, com acabamento acetinado. Ref.: Eliane, Khali OffWhite AC, assentado com argamassa colante em pó ACIII</t>
        </is>
      </c>
      <c r="D690" s="2" t="inlineStr">
        <is>
          <t>24/08/2027</t>
        </is>
      </c>
      <c r="E690" s="2" t="inlineStr">
        <is>
          <t>15/09/2028</t>
        </is>
      </c>
      <c r="F690" s="2" t="n">
        <v>601418.3067337605</v>
      </c>
      <c r="G690" s="2" t="n">
        <v>0</v>
      </c>
      <c r="H690" s="2" t="n">
        <v>601418.3067337605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8.050000000000001</v>
      </c>
      <c r="CM690" s="2" t="n">
        <v>9.880000000000001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69.06999999999999</v>
      </c>
      <c r="DE690" s="2" t="n">
        <v>70.86</v>
      </c>
      <c r="DF690" s="2" t="n">
        <v>0</v>
      </c>
      <c r="DG690" s="2" t="n">
        <v>75.51000000000001</v>
      </c>
      <c r="DH690" s="2" t="n">
        <v>77.31</v>
      </c>
      <c r="DI690" s="2" t="n">
        <v>0</v>
      </c>
      <c r="DJ690" s="2" t="n">
        <v>83.40000000000001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95.65000000000001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>
      <c r="A691" s="2" t="n">
        <v>4</v>
      </c>
      <c r="B691" s="2" t="inlineStr">
        <is>
          <t>30.05.01.02</t>
        </is>
      </c>
      <c r="C691" s="2" t="inlineStr">
        <is>
          <t>Drywall - Revestimento Porcelanato, 60x120cm, com acabamento acetinado. Ref.: Eliane, Khali OffWhite AC, assentado com argamassa colante em pó ACIII</t>
        </is>
      </c>
      <c r="D691" s="2" t="inlineStr">
        <is>
          <t>24/08/2027</t>
        </is>
      </c>
      <c r="E691" s="2" t="inlineStr">
        <is>
          <t>15/09/2028</t>
        </is>
      </c>
      <c r="F691" s="2" t="n">
        <v>948996.6815525878</v>
      </c>
      <c r="G691" s="2" t="n">
        <v>0</v>
      </c>
      <c r="H691" s="2" t="n">
        <v>948996.6815525878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8.050000000000001</v>
      </c>
      <c r="CM691" s="2" t="n">
        <v>9.880000000000001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69.06999999999999</v>
      </c>
      <c r="DE691" s="2" t="n">
        <v>70.86</v>
      </c>
      <c r="DF691" s="2" t="n">
        <v>0</v>
      </c>
      <c r="DG691" s="2" t="n">
        <v>75.51000000000001</v>
      </c>
      <c r="DH691" s="2" t="n">
        <v>77.31</v>
      </c>
      <c r="DI691" s="2" t="n">
        <v>0</v>
      </c>
      <c r="DJ691" s="2" t="n">
        <v>83.40000000000001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95.65000000000001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>
      <c r="A692" s="2" t="n">
        <v>4</v>
      </c>
      <c r="B692" s="2" t="inlineStr">
        <is>
          <t>30.05.01.03</t>
        </is>
      </c>
      <c r="C692" s="2" t="inlineStr">
        <is>
          <t>Revestimento Porcelanato branco, 32,5x59cm, com acabamento acetinado. Ref.: Eliane, Forma Branco AC RET assentado com argamassa colante em pó ACIII</t>
        </is>
      </c>
      <c r="D692" s="2" t="inlineStr">
        <is>
          <t>24/08/2027</t>
        </is>
      </c>
      <c r="E692" s="2" t="inlineStr">
        <is>
          <t>15/09/2028</t>
        </is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8.050000000000001</v>
      </c>
      <c r="CM692" s="2" t="n">
        <v>9.880000000000001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69.06999999999999</v>
      </c>
      <c r="DE692" s="2" t="n">
        <v>70.86</v>
      </c>
      <c r="DF692" s="2" t="n">
        <v>0</v>
      </c>
      <c r="DG692" s="2" t="n">
        <v>75.51000000000001</v>
      </c>
      <c r="DH692" s="2" t="n">
        <v>77.31</v>
      </c>
      <c r="DI692" s="2" t="n">
        <v>0</v>
      </c>
      <c r="DJ692" s="2" t="n">
        <v>83.40000000000001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95.65000000000001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>
      <c r="A693" s="2" t="n">
        <v>4</v>
      </c>
      <c r="B693" s="2" t="inlineStr">
        <is>
          <t>30.05.01.04</t>
        </is>
      </c>
      <c r="C693" s="2" t="inlineStr">
        <is>
          <t>Drywall - Revestimento Porcelanato branco, 32,5x59cm, com acabamento acetinado. Ref.: Eliane, Forma Branco AC RET assentado com argamassa colante em pó ACIII</t>
        </is>
      </c>
      <c r="D693" s="2" t="inlineStr">
        <is>
          <t>24/08/2027</t>
        </is>
      </c>
      <c r="E693" s="2" t="inlineStr">
        <is>
          <t>15/09/2028</t>
        </is>
      </c>
      <c r="F693" s="2" t="n">
        <v>222574.0053163433</v>
      </c>
      <c r="G693" s="2" t="n">
        <v>0</v>
      </c>
      <c r="H693" s="2" t="n">
        <v>222574.0053163433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8.050000000000001</v>
      </c>
      <c r="CM693" s="2" t="n">
        <v>9.880000000000001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69.06999999999999</v>
      </c>
      <c r="DE693" s="2" t="n">
        <v>70.86</v>
      </c>
      <c r="DF693" s="2" t="n">
        <v>0</v>
      </c>
      <c r="DG693" s="2" t="n">
        <v>75.51000000000001</v>
      </c>
      <c r="DH693" s="2" t="n">
        <v>77.31</v>
      </c>
      <c r="DI693" s="2" t="n">
        <v>0</v>
      </c>
      <c r="DJ693" s="2" t="n">
        <v>83.40000000000001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95.65000000000001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>
      <c r="A694" s="2" t="n">
        <v>4</v>
      </c>
      <c r="B694" s="2" t="inlineStr">
        <is>
          <t>30.05.01.05</t>
        </is>
      </c>
      <c r="C694" s="2" t="inlineStr">
        <is>
          <t>Revestimento Porcelanato 60x60cm, com acabamento acetinado. Paginação conforme detalhamento. Ref.: Eliane, Munari Branco AC,  assentado com argamassa colante em pó ACIII</t>
        </is>
      </c>
      <c r="D694" s="2" t="inlineStr">
        <is>
          <t>24/08/2027</t>
        </is>
      </c>
      <c r="E694" s="2" t="inlineStr">
        <is>
          <t>15/09/2028</t>
        </is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8.050000000000001</v>
      </c>
      <c r="CM694" s="2" t="n">
        <v>9.880000000000001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69.06999999999999</v>
      </c>
      <c r="DE694" s="2" t="n">
        <v>70.86</v>
      </c>
      <c r="DF694" s="2" t="n">
        <v>0</v>
      </c>
      <c r="DG694" s="2" t="n">
        <v>75.51000000000001</v>
      </c>
      <c r="DH694" s="2" t="n">
        <v>77.31</v>
      </c>
      <c r="DI694" s="2" t="n">
        <v>0</v>
      </c>
      <c r="DJ694" s="2" t="n">
        <v>83.40000000000001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95.65000000000001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>
      <c r="A695" s="2" t="n">
        <v>4</v>
      </c>
      <c r="B695" s="2" t="inlineStr">
        <is>
          <t>30.05.01.06</t>
        </is>
      </c>
      <c r="C695" s="2" t="inlineStr">
        <is>
          <t>Revestimento Porcelanato Eliane Munari Branco AC 90x90cm assentado com argamassa colante em pó ACIII</t>
        </is>
      </c>
      <c r="D695" s="2" t="inlineStr">
        <is>
          <t>24/08/2027</t>
        </is>
      </c>
      <c r="E695" s="2" t="inlineStr">
        <is>
          <t>15/09/2028</t>
        </is>
      </c>
      <c r="F695" s="2" t="n">
        <v>9412.688907834883</v>
      </c>
      <c r="G695" s="2" t="n">
        <v>0</v>
      </c>
      <c r="H695" s="2" t="n">
        <v>9412.688907834883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8.050000000000001</v>
      </c>
      <c r="CM695" s="2" t="n">
        <v>9.880000000000001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69.06999999999999</v>
      </c>
      <c r="DE695" s="2" t="n">
        <v>70.86</v>
      </c>
      <c r="DF695" s="2" t="n">
        <v>0</v>
      </c>
      <c r="DG695" s="2" t="n">
        <v>75.51000000000001</v>
      </c>
      <c r="DH695" s="2" t="n">
        <v>77.31</v>
      </c>
      <c r="DI695" s="2" t="n">
        <v>0</v>
      </c>
      <c r="DJ695" s="2" t="n">
        <v>83.40000000000001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95.65000000000001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>
      <c r="A696" s="2" t="n">
        <v>4</v>
      </c>
      <c r="B696" s="2" t="inlineStr">
        <is>
          <t>30.05.01.07</t>
        </is>
      </c>
      <c r="C696" s="2" t="inlineStr">
        <is>
          <t>Revestimento Porcelanato FGMF Silica Corda MA 120x120cm assentado com argamassa colante em pó ACIII</t>
        </is>
      </c>
      <c r="D696" s="2" t="inlineStr">
        <is>
          <t>24/08/2027</t>
        </is>
      </c>
      <c r="E696" s="2" t="inlineStr">
        <is>
          <t>15/09/2028</t>
        </is>
      </c>
      <c r="F696" s="2" t="n">
        <v>72683.08640067904</v>
      </c>
      <c r="G696" s="2" t="n">
        <v>0</v>
      </c>
      <c r="H696" s="2" t="n">
        <v>72683.08640067904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8.050000000000001</v>
      </c>
      <c r="CM696" s="2" t="n">
        <v>9.880000000000001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69.06999999999999</v>
      </c>
      <c r="DE696" s="2" t="n">
        <v>70.86</v>
      </c>
      <c r="DF696" s="2" t="n">
        <v>0</v>
      </c>
      <c r="DG696" s="2" t="n">
        <v>75.51000000000001</v>
      </c>
      <c r="DH696" s="2" t="n">
        <v>77.31</v>
      </c>
      <c r="DI696" s="2" t="n">
        <v>0</v>
      </c>
      <c r="DJ696" s="2" t="n">
        <v>83.40000000000001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95.65000000000001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>
      <c r="A697" s="2" t="n">
        <v>4</v>
      </c>
      <c r="B697" s="2" t="inlineStr">
        <is>
          <t>30.05.01.08</t>
        </is>
      </c>
      <c r="C697" s="2" t="inlineStr">
        <is>
          <t>Revestimento Porcelanato Eliane Khali Off White AC 120x120cm assentado com argamassa colante em pó ACIII</t>
        </is>
      </c>
      <c r="D697" s="2" t="inlineStr">
        <is>
          <t>24/08/2027</t>
        </is>
      </c>
      <c r="E697" s="2" t="inlineStr">
        <is>
          <t>15/09/2028</t>
        </is>
      </c>
      <c r="F697" s="2" t="n">
        <v>10878.41587521086</v>
      </c>
      <c r="G697" s="2" t="n">
        <v>0</v>
      </c>
      <c r="H697" s="2" t="n">
        <v>10878.41587521086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8.050000000000001</v>
      </c>
      <c r="CM697" s="2" t="n">
        <v>9.880000000000001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69.06999999999999</v>
      </c>
      <c r="DE697" s="2" t="n">
        <v>70.86</v>
      </c>
      <c r="DF697" s="2" t="n">
        <v>0</v>
      </c>
      <c r="DG697" s="2" t="n">
        <v>75.51000000000001</v>
      </c>
      <c r="DH697" s="2" t="n">
        <v>77.31</v>
      </c>
      <c r="DI697" s="2" t="n">
        <v>0</v>
      </c>
      <c r="DJ697" s="2" t="n">
        <v>83.40000000000001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95.65000000000001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>
      <c r="A698" s="2" t="n">
        <v>3</v>
      </c>
      <c r="B698" s="2" t="inlineStr">
        <is>
          <t>30.05.02</t>
        </is>
      </c>
      <c r="C698" s="2" t="inlineStr">
        <is>
          <t>Revestimento com pedras</t>
        </is>
      </c>
      <c r="D698" s="2" t="inlineStr">
        <is>
          <t>24/08/2027</t>
        </is>
      </c>
      <c r="E698" s="2" t="inlineStr">
        <is>
          <t>15/09/2028</t>
        </is>
      </c>
      <c r="F698" s="2" t="n">
        <v>305294.0027438743</v>
      </c>
      <c r="G698" s="2" t="n">
        <v>0</v>
      </c>
      <c r="H698" s="2" t="n">
        <v>305294.0027438743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8.050000000000001</v>
      </c>
      <c r="CM698" s="2" t="n">
        <v>9.880000000000001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69.06999999999999</v>
      </c>
      <c r="DE698" s="2" t="n">
        <v>70.86</v>
      </c>
      <c r="DF698" s="2" t="n">
        <v>0</v>
      </c>
      <c r="DG698" s="2" t="n">
        <v>75.51000000000001</v>
      </c>
      <c r="DH698" s="2" t="n">
        <v>77.31</v>
      </c>
      <c r="DI698" s="2" t="n">
        <v>0</v>
      </c>
      <c r="DJ698" s="2" t="n">
        <v>83.40000000000001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95.65000000000001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>
      <c r="A699" s="2" t="n">
        <v>4</v>
      </c>
      <c r="B699" s="2" t="inlineStr">
        <is>
          <t>30.05.02.01</t>
        </is>
      </c>
      <c r="C699" s="2" t="inlineStr">
        <is>
          <t>Mosaido de Ardósia verde, assentado com argamassa de cimento e areia</t>
        </is>
      </c>
      <c r="D699" s="2" t="inlineStr">
        <is>
          <t>24/08/2027</t>
        </is>
      </c>
      <c r="E699" s="2" t="inlineStr">
        <is>
          <t>15/09/2028</t>
        </is>
      </c>
      <c r="F699" s="2" t="n">
        <v>96641.37189631518</v>
      </c>
      <c r="G699" s="2" t="n">
        <v>0</v>
      </c>
      <c r="H699" s="2" t="n">
        <v>96641.37189631518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8.050000000000001</v>
      </c>
      <c r="CM699" s="2" t="n">
        <v>9.880000000000001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69.06999999999999</v>
      </c>
      <c r="DE699" s="2" t="n">
        <v>70.86</v>
      </c>
      <c r="DF699" s="2" t="n">
        <v>0</v>
      </c>
      <c r="DG699" s="2" t="n">
        <v>75.51000000000001</v>
      </c>
      <c r="DH699" s="2" t="n">
        <v>77.31</v>
      </c>
      <c r="DI699" s="2" t="n">
        <v>0</v>
      </c>
      <c r="DJ699" s="2" t="n">
        <v>83.40000000000001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95.65000000000001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>
      <c r="A700" s="2" t="n">
        <v>4</v>
      </c>
      <c r="B700" s="2" t="inlineStr">
        <is>
          <t>30.05.02.02</t>
        </is>
      </c>
      <c r="C700" s="2" t="inlineStr">
        <is>
          <t>Revestimento em mosaico verde escovada paginação "French Pattern" assentado com argamassa de cimento e areia</t>
        </is>
      </c>
      <c r="D700" s="2" t="inlineStr">
        <is>
          <t>24/08/2027</t>
        </is>
      </c>
      <c r="E700" s="2" t="inlineStr">
        <is>
          <t>15/09/2028</t>
        </is>
      </c>
      <c r="F700" s="2" t="n">
        <v>208652.6308475591</v>
      </c>
      <c r="G700" s="2" t="n">
        <v>0</v>
      </c>
      <c r="H700" s="2" t="n">
        <v>208652.6308475591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8.050000000000001</v>
      </c>
      <c r="CM700" s="2" t="n">
        <v>9.880000000000001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69.06999999999999</v>
      </c>
      <c r="DE700" s="2" t="n">
        <v>70.86</v>
      </c>
      <c r="DF700" s="2" t="n">
        <v>0</v>
      </c>
      <c r="DG700" s="2" t="n">
        <v>75.51000000000001</v>
      </c>
      <c r="DH700" s="2" t="n">
        <v>77.31</v>
      </c>
      <c r="DI700" s="2" t="n">
        <v>0</v>
      </c>
      <c r="DJ700" s="2" t="n">
        <v>83.40000000000001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95.65000000000001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>
      <c r="A701" s="2" t="n">
        <v>3</v>
      </c>
      <c r="B701" s="2" t="inlineStr">
        <is>
          <t>30.05.03</t>
        </is>
      </c>
      <c r="C701" s="2" t="inlineStr">
        <is>
          <t>Papel de parede</t>
        </is>
      </c>
      <c r="D701" s="2" t="inlineStr">
        <is>
          <t>24/08/2027</t>
        </is>
      </c>
      <c r="E701" s="2" t="inlineStr">
        <is>
          <t>15/09/2028</t>
        </is>
      </c>
      <c r="F701" s="2" t="n">
        <v>9114.569307348842</v>
      </c>
      <c r="G701" s="2" t="n">
        <v>0</v>
      </c>
      <c r="H701" s="2" t="n">
        <v>9114.569307348842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8.050000000000001</v>
      </c>
      <c r="CM701" s="2" t="n">
        <v>9.880000000000001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69.06999999999999</v>
      </c>
      <c r="DE701" s="2" t="n">
        <v>70.86</v>
      </c>
      <c r="DF701" s="2" t="n">
        <v>0</v>
      </c>
      <c r="DG701" s="2" t="n">
        <v>75.51000000000001</v>
      </c>
      <c r="DH701" s="2" t="n">
        <v>77.31</v>
      </c>
      <c r="DI701" s="2" t="n">
        <v>0</v>
      </c>
      <c r="DJ701" s="2" t="n">
        <v>83.40000000000001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95.65000000000001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>
      <c r="A702" s="2" t="n">
        <v>4</v>
      </c>
      <c r="B702" s="2" t="inlineStr">
        <is>
          <t>30.05.03.01</t>
        </is>
      </c>
      <c r="C702" s="2" t="inlineStr">
        <is>
          <t>Emassamento acrílico (1 demão + retoques)</t>
        </is>
      </c>
      <c r="D702" s="2" t="inlineStr">
        <is>
          <t>24/08/2027</t>
        </is>
      </c>
      <c r="E702" s="2" t="inlineStr">
        <is>
          <t>15/09/2028</t>
        </is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8.050000000000001</v>
      </c>
      <c r="CM702" s="2" t="n">
        <v>9.880000000000001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69.06999999999999</v>
      </c>
      <c r="DE702" s="2" t="n">
        <v>70.86</v>
      </c>
      <c r="DF702" s="2" t="n">
        <v>0</v>
      </c>
      <c r="DG702" s="2" t="n">
        <v>75.51000000000001</v>
      </c>
      <c r="DH702" s="2" t="n">
        <v>77.31</v>
      </c>
      <c r="DI702" s="2" t="n">
        <v>0</v>
      </c>
      <c r="DJ702" s="2" t="n">
        <v>83.40000000000001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95.65000000000001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>
      <c r="A703" s="2" t="n">
        <v>4</v>
      </c>
      <c r="B703" s="2" t="inlineStr">
        <is>
          <t>30.05.03.02</t>
        </is>
      </c>
      <c r="C703" s="2" t="inlineStr">
        <is>
          <t>Emassamento acrílico (1 demão + retoques)</t>
        </is>
      </c>
      <c r="D703" s="2" t="inlineStr">
        <is>
          <t>24/08/2027</t>
        </is>
      </c>
      <c r="E703" s="2" t="inlineStr">
        <is>
          <t>15/09/2028</t>
        </is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8.050000000000001</v>
      </c>
      <c r="CM703" s="2" t="n">
        <v>9.880000000000001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69.06999999999999</v>
      </c>
      <c r="DE703" s="2" t="n">
        <v>70.86</v>
      </c>
      <c r="DF703" s="2" t="n">
        <v>0</v>
      </c>
      <c r="DG703" s="2" t="n">
        <v>75.51000000000001</v>
      </c>
      <c r="DH703" s="2" t="n">
        <v>77.31</v>
      </c>
      <c r="DI703" s="2" t="n">
        <v>0</v>
      </c>
      <c r="DJ703" s="2" t="n">
        <v>83.40000000000001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95.65000000000001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>
      <c r="A704" s="2" t="n">
        <v>4</v>
      </c>
      <c r="B704" s="2" t="inlineStr">
        <is>
          <t>30.05.03.03</t>
        </is>
      </c>
      <c r="C704" s="2" t="inlineStr">
        <is>
          <t>Pintura acrílica sobre paredes - Reboco (1 demão selador + 3 demãos Latex acrílico)</t>
        </is>
      </c>
      <c r="D704" s="2" t="inlineStr">
        <is>
          <t>24/08/2027</t>
        </is>
      </c>
      <c r="E704" s="2" t="inlineStr">
        <is>
          <t>15/09/2028</t>
        </is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8.050000000000001</v>
      </c>
      <c r="CM704" s="2" t="n">
        <v>9.880000000000001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69.06999999999999</v>
      </c>
      <c r="DE704" s="2" t="n">
        <v>70.86</v>
      </c>
      <c r="DF704" s="2" t="n">
        <v>0</v>
      </c>
      <c r="DG704" s="2" t="n">
        <v>75.51000000000001</v>
      </c>
      <c r="DH704" s="2" t="n">
        <v>77.31</v>
      </c>
      <c r="DI704" s="2" t="n">
        <v>0</v>
      </c>
      <c r="DJ704" s="2" t="n">
        <v>83.40000000000001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95.65000000000001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>
      <c r="A705" s="2" t="n">
        <v>4</v>
      </c>
      <c r="B705" s="2" t="inlineStr">
        <is>
          <t>30.05.03.04</t>
        </is>
      </c>
      <c r="C705" s="2" t="inlineStr">
        <is>
          <t>(Reboco) Papel de parede</t>
        </is>
      </c>
      <c r="D705" s="2" t="inlineStr">
        <is>
          <t>24/08/2027</t>
        </is>
      </c>
      <c r="E705" s="2" t="inlineStr">
        <is>
          <t>15/09/2028</t>
        </is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8.050000000000001</v>
      </c>
      <c r="CM705" s="2" t="n">
        <v>9.880000000000001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69.06999999999999</v>
      </c>
      <c r="DE705" s="2" t="n">
        <v>70.86</v>
      </c>
      <c r="DF705" s="2" t="n">
        <v>0</v>
      </c>
      <c r="DG705" s="2" t="n">
        <v>75.51000000000001</v>
      </c>
      <c r="DH705" s="2" t="n">
        <v>77.31</v>
      </c>
      <c r="DI705" s="2" t="n">
        <v>0</v>
      </c>
      <c r="DJ705" s="2" t="n">
        <v>83.40000000000001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95.65000000000001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>
      <c r="A706" s="2" t="n">
        <v>2</v>
      </c>
      <c r="B706" s="2" t="inlineStr">
        <is>
          <t>30.06</t>
        </is>
      </c>
      <c r="C706" s="2" t="inlineStr">
        <is>
          <t>Bancadas</t>
        </is>
      </c>
      <c r="D706" s="2" t="inlineStr">
        <is>
          <t>20/09/2027</t>
        </is>
      </c>
      <c r="E706" s="2" t="inlineStr">
        <is>
          <t>11/10/2028</t>
        </is>
      </c>
      <c r="F706" s="2" t="n">
        <v>2561097.883850688</v>
      </c>
      <c r="G706" s="2" t="n">
        <v>0</v>
      </c>
      <c r="H706" s="2" t="n">
        <v>2561097.883850688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70.79000000000001</v>
      </c>
      <c r="DI706" s="2" t="n">
        <v>0</v>
      </c>
      <c r="DJ706" s="2" t="n">
        <v>76.98999999999999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92.04000000000001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>
      <c r="A707" s="2" t="n">
        <v>3</v>
      </c>
      <c r="B707" s="2" t="inlineStr">
        <is>
          <t>30.06.01</t>
        </is>
      </c>
      <c r="C707" s="2" t="inlineStr">
        <is>
          <t>Bancadas de granito branco siena escovado</t>
        </is>
      </c>
      <c r="D707" s="2" t="inlineStr">
        <is>
          <t>20/09/2027</t>
        </is>
      </c>
      <c r="E707" s="2" t="inlineStr">
        <is>
          <t>11/10/2028</t>
        </is>
      </c>
      <c r="F707" s="2" t="n">
        <v>648161.0296975744</v>
      </c>
      <c r="G707" s="2" t="n">
        <v>0</v>
      </c>
      <c r="H707" s="2" t="n">
        <v>648161.0296975744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70.79000000000001</v>
      </c>
      <c r="DI707" s="2" t="n">
        <v>0</v>
      </c>
      <c r="DJ707" s="2" t="n">
        <v>76.98999999999999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92.04000000000001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>
      <c r="A708" s="2" t="n">
        <v>4</v>
      </c>
      <c r="B708" s="2" t="inlineStr">
        <is>
          <t>30.06.01.01</t>
        </is>
      </c>
      <c r="C708" s="2" t="inlineStr">
        <is>
          <t>Bancada em granito Branco Siena escovado</t>
        </is>
      </c>
      <c r="D708" s="2" t="inlineStr">
        <is>
          <t>20/09/2027</t>
        </is>
      </c>
      <c r="E708" s="2" t="inlineStr">
        <is>
          <t>11/10/2028</t>
        </is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70.79000000000001</v>
      </c>
      <c r="DI708" s="2" t="n">
        <v>0</v>
      </c>
      <c r="DJ708" s="2" t="n">
        <v>76.98999999999999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92.04000000000001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>
      <c r="A709" s="2" t="n">
        <v>4</v>
      </c>
      <c r="B709" s="2" t="inlineStr">
        <is>
          <t>30.06.01.02</t>
        </is>
      </c>
      <c r="C709" s="2" t="inlineStr">
        <is>
          <t>Fechamento lateral para bancada de granito</t>
        </is>
      </c>
      <c r="D709" s="2" t="inlineStr">
        <is>
          <t>20/09/2027</t>
        </is>
      </c>
      <c r="E709" s="2" t="inlineStr">
        <is>
          <t>11/10/2028</t>
        </is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70.79000000000001</v>
      </c>
      <c r="DI709" s="2" t="n">
        <v>0</v>
      </c>
      <c r="DJ709" s="2" t="n">
        <v>76.98999999999999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92.04000000000001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>
      <c r="A710" s="2" t="n">
        <v>4</v>
      </c>
      <c r="B710" s="2" t="inlineStr">
        <is>
          <t>30.06.01.03</t>
        </is>
      </c>
      <c r="C710" s="2" t="inlineStr">
        <is>
          <t>Testeira de granito Branco Siena escovado h=10cm</t>
        </is>
      </c>
      <c r="D710" s="2" t="inlineStr">
        <is>
          <t>20/09/2027</t>
        </is>
      </c>
      <c r="E710" s="2" t="inlineStr">
        <is>
          <t>11/10/2028</t>
        </is>
      </c>
      <c r="F710" s="2" t="n">
        <v>92582.12387944997</v>
      </c>
      <c r="G710" s="2" t="n">
        <v>0</v>
      </c>
      <c r="H710" s="2" t="n">
        <v>92582.12387944997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70.79000000000001</v>
      </c>
      <c r="DI710" s="2" t="n">
        <v>0</v>
      </c>
      <c r="DJ710" s="2" t="n">
        <v>76.98999999999999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92.04000000000001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>
      <c r="A711" s="2" t="n">
        <v>4</v>
      </c>
      <c r="B711" s="2" t="inlineStr">
        <is>
          <t>30.06.01.04</t>
        </is>
      </c>
      <c r="C711" s="2" t="inlineStr">
        <is>
          <t>Rodabanca de granito Branco Siena escovado h=10cm</t>
        </is>
      </c>
      <c r="D711" s="2" t="inlineStr">
        <is>
          <t>20/09/2027</t>
        </is>
      </c>
      <c r="E711" s="2" t="inlineStr">
        <is>
          <t>11/10/2028</t>
        </is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70.79000000000001</v>
      </c>
      <c r="DI711" s="2" t="n">
        <v>0</v>
      </c>
      <c r="DJ711" s="2" t="n">
        <v>76.98999999999999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92.04000000000001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>
      <c r="A712" s="2" t="n">
        <v>4</v>
      </c>
      <c r="B712" s="2" t="inlineStr">
        <is>
          <t>30.06.01.05</t>
        </is>
      </c>
      <c r="C712" s="2" t="inlineStr">
        <is>
          <t>Furo e colagem de bojo</t>
        </is>
      </c>
      <c r="D712" s="2" t="inlineStr">
        <is>
          <t>20/09/2027</t>
        </is>
      </c>
      <c r="E712" s="2" t="inlineStr">
        <is>
          <t>11/10/2028</t>
        </is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70.79000000000001</v>
      </c>
      <c r="DI712" s="2" t="n">
        <v>0</v>
      </c>
      <c r="DJ712" s="2" t="n">
        <v>76.98999999999999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92.04000000000001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>
      <c r="A713" s="2" t="n">
        <v>4</v>
      </c>
      <c r="B713" s="2" t="inlineStr">
        <is>
          <t>30.06.01.06</t>
        </is>
      </c>
      <c r="C713" s="2" t="inlineStr">
        <is>
          <t>Mãos francesas para bancadas</t>
        </is>
      </c>
      <c r="D713" s="2" t="inlineStr">
        <is>
          <t>20/09/2027</t>
        </is>
      </c>
      <c r="E713" s="2" t="inlineStr">
        <is>
          <t>11/10/2028</t>
        </is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70.79000000000001</v>
      </c>
      <c r="DI713" s="2" t="n">
        <v>0</v>
      </c>
      <c r="DJ713" s="2" t="n">
        <v>76.98999999999999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92.04000000000001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>
      <c r="A714" s="2" t="n">
        <v>4</v>
      </c>
      <c r="B714" s="2" t="inlineStr">
        <is>
          <t>30.06.01.07</t>
        </is>
      </c>
      <c r="C714" s="2" t="inlineStr">
        <is>
          <t>Proteção de bancadas contra manuseio de obra</t>
        </is>
      </c>
      <c r="D714" s="2" t="inlineStr">
        <is>
          <t>20/09/2027</t>
        </is>
      </c>
      <c r="E714" s="2" t="inlineStr">
        <is>
          <t>11/10/2028</t>
        </is>
      </c>
      <c r="F714" s="2" t="n">
        <v>7376.472834174527</v>
      </c>
      <c r="G714" s="2" t="n">
        <v>0</v>
      </c>
      <c r="H714" s="2" t="n">
        <v>7376.472834174527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70.79000000000001</v>
      </c>
      <c r="DI714" s="2" t="n">
        <v>0</v>
      </c>
      <c r="DJ714" s="2" t="n">
        <v>76.98999999999999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92.04000000000001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>
      <c r="A715" s="2" t="n">
        <v>3</v>
      </c>
      <c r="B715" s="2" t="inlineStr">
        <is>
          <t>30.06.02</t>
        </is>
      </c>
      <c r="C715" s="2" t="inlineStr">
        <is>
          <t>Bancadas de granito a definir  - Copa| Guarita SS</t>
        </is>
      </c>
      <c r="D715" s="2" t="inlineStr">
        <is>
          <t>20/09/2027</t>
        </is>
      </c>
      <c r="E715" s="2" t="inlineStr">
        <is>
          <t>11/10/2028</t>
        </is>
      </c>
      <c r="F715" s="2" t="n">
        <v>4435.196582303804</v>
      </c>
      <c r="G715" s="2" t="n">
        <v>0</v>
      </c>
      <c r="H715" s="2" t="n">
        <v>4435.196582303804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70.79000000000001</v>
      </c>
      <c r="DI715" s="2" t="n">
        <v>0</v>
      </c>
      <c r="DJ715" s="2" t="n">
        <v>76.98999999999999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92.04000000000001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>
      <c r="A716" s="2" t="n">
        <v>4</v>
      </c>
      <c r="B716" s="2" t="inlineStr">
        <is>
          <t>30.06.02.01</t>
        </is>
      </c>
      <c r="C716" s="2" t="inlineStr">
        <is>
          <t>Bancadas de granito</t>
        </is>
      </c>
      <c r="D716" s="2" t="inlineStr">
        <is>
          <t>20/09/2027</t>
        </is>
      </c>
      <c r="E716" s="2" t="inlineStr">
        <is>
          <t>11/10/2028</t>
        </is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70.79000000000001</v>
      </c>
      <c r="DI716" s="2" t="n">
        <v>0</v>
      </c>
      <c r="DJ716" s="2" t="n">
        <v>76.98999999999999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92.04000000000001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>
      <c r="A717" s="2" t="n">
        <v>4</v>
      </c>
      <c r="B717" s="2" t="inlineStr">
        <is>
          <t>30.06.02.02</t>
        </is>
      </c>
      <c r="C717" s="2" t="inlineStr">
        <is>
          <t>Testeira de granito h=10cm</t>
        </is>
      </c>
      <c r="D717" s="2" t="inlineStr">
        <is>
          <t>20/09/2027</t>
        </is>
      </c>
      <c r="E717" s="2" t="inlineStr">
        <is>
          <t>11/10/2028</t>
        </is>
      </c>
      <c r="F717" s="2" t="n">
        <v>792.9800558749998</v>
      </c>
      <c r="G717" s="2" t="n">
        <v>0</v>
      </c>
      <c r="H717" s="2" t="n">
        <v>792.9800558749998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70.79000000000001</v>
      </c>
      <c r="DI717" s="2" t="n">
        <v>0</v>
      </c>
      <c r="DJ717" s="2" t="n">
        <v>76.98999999999999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92.04000000000001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>
      <c r="A718" s="2" t="n">
        <v>4</v>
      </c>
      <c r="B718" s="2" t="inlineStr">
        <is>
          <t>30.06.02.03</t>
        </is>
      </c>
      <c r="C718" s="2" t="inlineStr">
        <is>
          <t>Rodabanca de granito h=10cm</t>
        </is>
      </c>
      <c r="D718" s="2" t="inlineStr">
        <is>
          <t>20/09/2027</t>
        </is>
      </c>
      <c r="E718" s="2" t="inlineStr">
        <is>
          <t>11/10/2028</t>
        </is>
      </c>
      <c r="F718" s="2" t="n">
        <v>884.7204982249998</v>
      </c>
      <c r="G718" s="2" t="n">
        <v>0</v>
      </c>
      <c r="H718" s="2" t="n">
        <v>884.7204982249998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70.79000000000001</v>
      </c>
      <c r="DI718" s="2" t="n">
        <v>0</v>
      </c>
      <c r="DJ718" s="2" t="n">
        <v>76.98999999999999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92.04000000000001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>
      <c r="A719" s="2" t="n">
        <v>4</v>
      </c>
      <c r="B719" s="2" t="inlineStr">
        <is>
          <t>30.06.02.04</t>
        </is>
      </c>
      <c r="C719" s="2" t="inlineStr">
        <is>
          <t>Furo e colagem de bojo</t>
        </is>
      </c>
      <c r="D719" s="2" t="inlineStr">
        <is>
          <t>20/09/2027</t>
        </is>
      </c>
      <c r="E719" s="2" t="inlineStr">
        <is>
          <t>11/10/2028</t>
        </is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70.79000000000001</v>
      </c>
      <c r="DI719" s="2" t="n">
        <v>0</v>
      </c>
      <c r="DJ719" s="2" t="n">
        <v>76.98999999999999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92.04000000000001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>
      <c r="A720" s="2" t="n">
        <v>4</v>
      </c>
      <c r="B720" s="2" t="inlineStr">
        <is>
          <t>30.06.02.05</t>
        </is>
      </c>
      <c r="C720" s="2" t="inlineStr">
        <is>
          <t>Mãos francesas para bancadas</t>
        </is>
      </c>
      <c r="D720" s="2" t="inlineStr">
        <is>
          <t>20/09/2027</t>
        </is>
      </c>
      <c r="E720" s="2" t="inlineStr">
        <is>
          <t>11/10/2028</t>
        </is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70.79000000000001</v>
      </c>
      <c r="DI720" s="2" t="n">
        <v>0</v>
      </c>
      <c r="DJ720" s="2" t="n">
        <v>76.98999999999999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92.04000000000001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>
      <c r="A721" s="2" t="n">
        <v>4</v>
      </c>
      <c r="B721" s="2" t="inlineStr">
        <is>
          <t>30.06.02.06</t>
        </is>
      </c>
      <c r="C721" s="2" t="inlineStr">
        <is>
          <t>Proteção de bancadas contra manuseio de obra</t>
        </is>
      </c>
      <c r="D721" s="2" t="inlineStr">
        <is>
          <t>20/09/2027</t>
        </is>
      </c>
      <c r="E721" s="2" t="inlineStr">
        <is>
          <t>11/10/2028</t>
        </is>
      </c>
      <c r="F721" s="2" t="n">
        <v>47.48026220380522</v>
      </c>
      <c r="G721" s="2" t="n">
        <v>0</v>
      </c>
      <c r="H721" s="2" t="n">
        <v>47.48026220380522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70.79000000000001</v>
      </c>
      <c r="DI721" s="2" t="n">
        <v>0</v>
      </c>
      <c r="DJ721" s="2" t="n">
        <v>76.98999999999999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92.04000000000001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>
      <c r="A722" s="2" t="n">
        <v>3</v>
      </c>
      <c r="B722" s="2" t="inlineStr">
        <is>
          <t>30.06.03</t>
        </is>
      </c>
      <c r="C722" s="2" t="inlineStr">
        <is>
          <t>Bancada de Granito Verde Candeias Escovado</t>
        </is>
      </c>
      <c r="D722" s="2" t="inlineStr">
        <is>
          <t>20/09/2027</t>
        </is>
      </c>
      <c r="E722" s="2" t="inlineStr">
        <is>
          <t>11/10/2028</t>
        </is>
      </c>
      <c r="F722" s="2" t="n">
        <v>15370.65469191942</v>
      </c>
      <c r="G722" s="2" t="n">
        <v>0</v>
      </c>
      <c r="H722" s="2" t="n">
        <v>15370.65469191942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70.79000000000001</v>
      </c>
      <c r="DI722" s="2" t="n">
        <v>0</v>
      </c>
      <c r="DJ722" s="2" t="n">
        <v>76.98999999999999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92.04000000000001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>
      <c r="A723" s="2" t="n">
        <v>4</v>
      </c>
      <c r="B723" s="2" t="inlineStr">
        <is>
          <t>30.06.03.01</t>
        </is>
      </c>
      <c r="C723" s="2" t="inlineStr">
        <is>
          <t>Bancada de Granito Verde Candeias Escovado</t>
        </is>
      </c>
      <c r="D723" s="2" t="inlineStr">
        <is>
          <t>20/09/2027</t>
        </is>
      </c>
      <c r="E723" s="2" t="inlineStr">
        <is>
          <t>11/10/2028</t>
        </is>
      </c>
      <c r="F723" s="2" t="n">
        <v>7727.154398000001</v>
      </c>
      <c r="G723" s="2" t="n">
        <v>0</v>
      </c>
      <c r="H723" s="2" t="n">
        <v>7727.154398000001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70.79000000000001</v>
      </c>
      <c r="DI723" s="2" t="n">
        <v>0</v>
      </c>
      <c r="DJ723" s="2" t="n">
        <v>76.98999999999999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92.04000000000001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>
      <c r="A724" s="2" t="n">
        <v>4</v>
      </c>
      <c r="B724" s="2" t="inlineStr">
        <is>
          <t>30.06.03.02</t>
        </is>
      </c>
      <c r="C724" s="2" t="inlineStr">
        <is>
          <t>Fechamento lateral para bancada de Granito Verde Candeias Escovado</t>
        </is>
      </c>
      <c r="D724" s="2" t="inlineStr">
        <is>
          <t>20/09/2027</t>
        </is>
      </c>
      <c r="E724" s="2" t="inlineStr">
        <is>
          <t>11/10/2028</t>
        </is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70.79000000000001</v>
      </c>
      <c r="DI724" s="2" t="n">
        <v>0</v>
      </c>
      <c r="DJ724" s="2" t="n">
        <v>76.98999999999999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92.04000000000001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>
      <c r="A725" s="2" t="n">
        <v>4</v>
      </c>
      <c r="B725" s="2" t="inlineStr">
        <is>
          <t>30.06.03.03</t>
        </is>
      </c>
      <c r="C725" s="2" t="inlineStr">
        <is>
          <t>Testeira de granito Verde Candeias Escovado h=10cm</t>
        </is>
      </c>
      <c r="D725" s="2" t="inlineStr">
        <is>
          <t>20/09/2027</t>
        </is>
      </c>
      <c r="E725" s="2" t="inlineStr">
        <is>
          <t>11/10/2028</t>
        </is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70.79000000000001</v>
      </c>
      <c r="DI725" s="2" t="n">
        <v>0</v>
      </c>
      <c r="DJ725" s="2" t="n">
        <v>76.98999999999999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92.04000000000001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>
      <c r="A726" s="2" t="n">
        <v>4</v>
      </c>
      <c r="B726" s="2" t="inlineStr">
        <is>
          <t>30.06.03.04</t>
        </is>
      </c>
      <c r="C726" s="2" t="inlineStr">
        <is>
          <t>Rodabanca de granito Verde Candeias Escovado h=10cm</t>
        </is>
      </c>
      <c r="D726" s="2" t="inlineStr">
        <is>
          <t>20/09/2027</t>
        </is>
      </c>
      <c r="E726" s="2" t="inlineStr">
        <is>
          <t>11/10/2028</t>
        </is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70.79000000000001</v>
      </c>
      <c r="DI726" s="2" t="n">
        <v>0</v>
      </c>
      <c r="DJ726" s="2" t="n">
        <v>76.98999999999999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92.04000000000001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>
      <c r="A727" s="2" t="n">
        <v>4</v>
      </c>
      <c r="B727" s="2" t="inlineStr">
        <is>
          <t>30.06.03.05</t>
        </is>
      </c>
      <c r="C727" s="2" t="inlineStr">
        <is>
          <t>Furo e colagem de bojo</t>
        </is>
      </c>
      <c r="D727" s="2" t="inlineStr">
        <is>
          <t>20/09/2027</t>
        </is>
      </c>
      <c r="E727" s="2" t="inlineStr">
        <is>
          <t>11/10/2028</t>
        </is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70.79000000000001</v>
      </c>
      <c r="DI727" s="2" t="n">
        <v>0</v>
      </c>
      <c r="DJ727" s="2" t="n">
        <v>76.98999999999999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92.04000000000001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>
      <c r="A728" s="2" t="n">
        <v>4</v>
      </c>
      <c r="B728" s="2" t="inlineStr">
        <is>
          <t>30.06.03.06</t>
        </is>
      </c>
      <c r="C728" s="2" t="inlineStr">
        <is>
          <t>Mãos francesas para bancadas</t>
        </is>
      </c>
      <c r="D728" s="2" t="inlineStr">
        <is>
          <t>20/09/2027</t>
        </is>
      </c>
      <c r="E728" s="2" t="inlineStr">
        <is>
          <t>11/10/2028</t>
        </is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70.79000000000001</v>
      </c>
      <c r="DI728" s="2" t="n">
        <v>0</v>
      </c>
      <c r="DJ728" s="2" t="n">
        <v>76.98999999999999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92.04000000000001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>
      <c r="A729" s="2" t="n">
        <v>4</v>
      </c>
      <c r="B729" s="2" t="inlineStr">
        <is>
          <t>30.06.03.07</t>
        </is>
      </c>
      <c r="C729" s="2" t="inlineStr">
        <is>
          <t>Proteção de bancadas contra manuseio de obra</t>
        </is>
      </c>
      <c r="D729" s="2" t="inlineStr">
        <is>
          <t>20/09/2027</t>
        </is>
      </c>
      <c r="E729" s="2" t="inlineStr">
        <is>
          <t>11/10/2028</t>
        </is>
      </c>
      <c r="F729" s="2" t="n">
        <v>233.3168354194132</v>
      </c>
      <c r="G729" s="2" t="n">
        <v>0</v>
      </c>
      <c r="H729" s="2" t="n">
        <v>233.3168354194132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70.79000000000001</v>
      </c>
      <c r="DI729" s="2" t="n">
        <v>0</v>
      </c>
      <c r="DJ729" s="2" t="n">
        <v>76.98999999999999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92.04000000000001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>
      <c r="A730" s="2" t="n">
        <v>3</v>
      </c>
      <c r="B730" s="2" t="inlineStr">
        <is>
          <t>30.06.04</t>
        </is>
      </c>
      <c r="C730" s="2" t="inlineStr">
        <is>
          <t>Bancadas de granito White Ornamental</t>
        </is>
      </c>
      <c r="D730" s="2" t="inlineStr">
        <is>
          <t>20/09/2027</t>
        </is>
      </c>
      <c r="E730" s="2" t="inlineStr">
        <is>
          <t>11/10/2028</t>
        </is>
      </c>
      <c r="F730" s="2" t="n">
        <v>29951.47401056578</v>
      </c>
      <c r="G730" s="2" t="n">
        <v>0</v>
      </c>
      <c r="H730" s="2" t="n">
        <v>29951.47401056578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70.79000000000001</v>
      </c>
      <c r="DI730" s="2" t="n">
        <v>0</v>
      </c>
      <c r="DJ730" s="2" t="n">
        <v>76.98999999999999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92.04000000000001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>
      <c r="A731" s="2" t="n">
        <v>4</v>
      </c>
      <c r="B731" s="2" t="inlineStr">
        <is>
          <t>30.06.04.01</t>
        </is>
      </c>
      <c r="C731" s="2" t="inlineStr">
        <is>
          <t>Bancos em Granito White Ornamental levigado</t>
        </is>
      </c>
      <c r="D731" s="2" t="inlineStr">
        <is>
          <t>20/09/2027</t>
        </is>
      </c>
      <c r="E731" s="2" t="inlineStr">
        <is>
          <t>11/10/2028</t>
        </is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70.79000000000001</v>
      </c>
      <c r="DI731" s="2" t="n">
        <v>0</v>
      </c>
      <c r="DJ731" s="2" t="n">
        <v>76.98999999999999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92.04000000000001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>
      <c r="A732" s="2" t="n">
        <v>4</v>
      </c>
      <c r="B732" s="2" t="inlineStr">
        <is>
          <t>30.06.04.02</t>
        </is>
      </c>
      <c r="C732" s="2" t="inlineStr">
        <is>
          <t>Fechamento lateral para bancos em Granito White Ornamental levigado</t>
        </is>
      </c>
      <c r="D732" s="2" t="inlineStr">
        <is>
          <t>20/09/2027</t>
        </is>
      </c>
      <c r="E732" s="2" t="inlineStr">
        <is>
          <t>11/10/2028</t>
        </is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70.79000000000001</v>
      </c>
      <c r="DI732" s="2" t="n">
        <v>0</v>
      </c>
      <c r="DJ732" s="2" t="n">
        <v>76.98999999999999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92.04000000000001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>
      <c r="A733" s="2" t="n">
        <v>4</v>
      </c>
      <c r="B733" s="2" t="inlineStr">
        <is>
          <t>30.06.04.03</t>
        </is>
      </c>
      <c r="C733" s="2" t="inlineStr">
        <is>
          <t>Testeira de granito white ornamental h=10cm</t>
        </is>
      </c>
      <c r="D733" s="2" t="inlineStr">
        <is>
          <t>20/09/2027</t>
        </is>
      </c>
      <c r="E733" s="2" t="inlineStr">
        <is>
          <t>11/10/2028</t>
        </is>
      </c>
      <c r="F733" s="2" t="n">
        <v>4132.047944999999</v>
      </c>
      <c r="G733" s="2" t="n">
        <v>0</v>
      </c>
      <c r="H733" s="2" t="n">
        <v>4132.047944999999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70.79000000000001</v>
      </c>
      <c r="DI733" s="2" t="n">
        <v>0</v>
      </c>
      <c r="DJ733" s="2" t="n">
        <v>76.98999999999999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92.04000000000001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>
      <c r="A734" s="2" t="n">
        <v>4</v>
      </c>
      <c r="B734" s="2" t="inlineStr">
        <is>
          <t>30.06.04.04</t>
        </is>
      </c>
      <c r="C734" s="2" t="inlineStr">
        <is>
          <t>Proteção de bancadas contra manuseio de obra</t>
        </is>
      </c>
      <c r="D734" s="2" t="inlineStr">
        <is>
          <t>20/09/2027</t>
        </is>
      </c>
      <c r="E734" s="2" t="inlineStr">
        <is>
          <t>11/10/2028</t>
        </is>
      </c>
      <c r="F734" s="2" t="n">
        <v>503.9341902657761</v>
      </c>
      <c r="G734" s="2" t="n">
        <v>0</v>
      </c>
      <c r="H734" s="2" t="n">
        <v>503.9341902657761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70.79000000000001</v>
      </c>
      <c r="DI734" s="2" t="n">
        <v>0</v>
      </c>
      <c r="DJ734" s="2" t="n">
        <v>76.98999999999999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92.04000000000001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>
      <c r="A735" s="2" t="n">
        <v>3</v>
      </c>
      <c r="B735" s="2" t="inlineStr">
        <is>
          <t>30.06.05</t>
        </is>
      </c>
      <c r="C735" s="2" t="inlineStr">
        <is>
          <t>Bancada em mármore Branco tradicional levigado</t>
        </is>
      </c>
      <c r="D735" s="2" t="inlineStr">
        <is>
          <t>20/09/2027</t>
        </is>
      </c>
      <c r="E735" s="2" t="inlineStr">
        <is>
          <t>11/10/2028</t>
        </is>
      </c>
      <c r="F735" s="2" t="n">
        <v>1159135.822853316</v>
      </c>
      <c r="G735" s="2" t="n">
        <v>0</v>
      </c>
      <c r="H735" s="2" t="n">
        <v>1159135.822853316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70.79000000000001</v>
      </c>
      <c r="DI735" s="2" t="n">
        <v>0</v>
      </c>
      <c r="DJ735" s="2" t="n">
        <v>76.98999999999999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92.04000000000001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>
      <c r="A736" s="2" t="n">
        <v>4</v>
      </c>
      <c r="B736" s="2" t="inlineStr">
        <is>
          <t>30.06.05.01</t>
        </is>
      </c>
      <c r="C736" s="2" t="inlineStr">
        <is>
          <t>Bancada em mármore Branco tradicional levigado</t>
        </is>
      </c>
      <c r="D736" s="2" t="inlineStr">
        <is>
          <t>20/09/2027</t>
        </is>
      </c>
      <c r="E736" s="2" t="inlineStr">
        <is>
          <t>11/10/2028</t>
        </is>
      </c>
      <c r="F736" s="2" t="n">
        <v>643316.4819929999</v>
      </c>
      <c r="G736" s="2" t="n">
        <v>0</v>
      </c>
      <c r="H736" s="2" t="n">
        <v>643316.4819929999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70.79000000000001</v>
      </c>
      <c r="DI736" s="2" t="n">
        <v>0</v>
      </c>
      <c r="DJ736" s="2" t="n">
        <v>76.98999999999999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92.04000000000001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>
      <c r="A737" s="2" t="n">
        <v>4</v>
      </c>
      <c r="B737" s="2" t="inlineStr">
        <is>
          <t>30.06.05.02</t>
        </is>
      </c>
      <c r="C737" s="2" t="inlineStr">
        <is>
          <t>Bancada esculpida em mármore Branco tradicional levigado.</t>
        </is>
      </c>
      <c r="D737" s="2" t="inlineStr">
        <is>
          <t>20/09/2027</t>
        </is>
      </c>
      <c r="E737" s="2" t="inlineStr">
        <is>
          <t>11/10/2028</t>
        </is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70.79000000000001</v>
      </c>
      <c r="DI737" s="2" t="n">
        <v>0</v>
      </c>
      <c r="DJ737" s="2" t="n">
        <v>76.98999999999999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92.04000000000001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>
      <c r="A738" s="2" t="n">
        <v>4</v>
      </c>
      <c r="B738" s="2" t="inlineStr">
        <is>
          <t>30.06.05.03</t>
        </is>
      </c>
      <c r="C738" s="2" t="inlineStr">
        <is>
          <t>Testeira de mármore Branco tradicional levigado h=10cm</t>
        </is>
      </c>
      <c r="D738" s="2" t="inlineStr">
        <is>
          <t>20/09/2027</t>
        </is>
      </c>
      <c r="E738" s="2" t="inlineStr">
        <is>
          <t>11/10/2028</t>
        </is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70.79000000000001</v>
      </c>
      <c r="DI738" s="2" t="n">
        <v>0</v>
      </c>
      <c r="DJ738" s="2" t="n">
        <v>76.98999999999999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92.04000000000001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>
      <c r="A739" s="2" t="n">
        <v>4</v>
      </c>
      <c r="B739" s="2" t="inlineStr">
        <is>
          <t>30.06.05.04</t>
        </is>
      </c>
      <c r="C739" s="2" t="inlineStr">
        <is>
          <t>Rodabanca de mármore Branco tradicional levigado h=10cm</t>
        </is>
      </c>
      <c r="D739" s="2" t="inlineStr">
        <is>
          <t>20/09/2027</t>
        </is>
      </c>
      <c r="E739" s="2" t="inlineStr">
        <is>
          <t>11/10/2028</t>
        </is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70.79000000000001</v>
      </c>
      <c r="DI739" s="2" t="n">
        <v>0</v>
      </c>
      <c r="DJ739" s="2" t="n">
        <v>76.98999999999999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92.04000000000001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>
      <c r="A740" s="2" t="n">
        <v>4</v>
      </c>
      <c r="B740" s="2" t="inlineStr">
        <is>
          <t>30.06.05.05</t>
        </is>
      </c>
      <c r="C740" s="2" t="inlineStr">
        <is>
          <t>Furo e colagem de bojo</t>
        </is>
      </c>
      <c r="D740" s="2" t="inlineStr">
        <is>
          <t>20/09/2027</t>
        </is>
      </c>
      <c r="E740" s="2" t="inlineStr">
        <is>
          <t>11/10/2028</t>
        </is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70.79000000000001</v>
      </c>
      <c r="DI740" s="2" t="n">
        <v>0</v>
      </c>
      <c r="DJ740" s="2" t="n">
        <v>76.98999999999999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92.04000000000001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>
      <c r="A741" s="2" t="n">
        <v>4</v>
      </c>
      <c r="B741" s="2" t="inlineStr">
        <is>
          <t>30.06.05.06</t>
        </is>
      </c>
      <c r="C741" s="2" t="inlineStr">
        <is>
          <t>Mãos francesas para bancadas</t>
        </is>
      </c>
      <c r="D741" s="2" t="inlineStr">
        <is>
          <t>20/09/2027</t>
        </is>
      </c>
      <c r="E741" s="2" t="inlineStr">
        <is>
          <t>11/10/2028</t>
        </is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70.79000000000001</v>
      </c>
      <c r="DI741" s="2" t="n">
        <v>0</v>
      </c>
      <c r="DJ741" s="2" t="n">
        <v>76.98999999999999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92.04000000000001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>
      <c r="A742" s="2" t="n">
        <v>4</v>
      </c>
      <c r="B742" s="2" t="inlineStr">
        <is>
          <t>30.06.05.07</t>
        </is>
      </c>
      <c r="C742" s="2" t="inlineStr">
        <is>
          <t>Proteção de bancadas contra manuseio de obra</t>
        </is>
      </c>
      <c r="D742" s="2" t="inlineStr">
        <is>
          <t>20/09/2027</t>
        </is>
      </c>
      <c r="E742" s="2" t="inlineStr">
        <is>
          <t>11/10/2028</t>
        </is>
      </c>
      <c r="F742" s="2" t="n">
        <v>3317.459841316429</v>
      </c>
      <c r="G742" s="2" t="n">
        <v>0</v>
      </c>
      <c r="H742" s="2" t="n">
        <v>3317.459841316429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70.79000000000001</v>
      </c>
      <c r="DI742" s="2" t="n">
        <v>0</v>
      </c>
      <c r="DJ742" s="2" t="n">
        <v>76.98999999999999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92.04000000000001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>
      <c r="A743" s="2" t="n">
        <v>3</v>
      </c>
      <c r="B743" s="2" t="inlineStr">
        <is>
          <t>30.06.06</t>
        </is>
      </c>
      <c r="C743" s="2" t="inlineStr">
        <is>
          <t>Bancada em Quartzito Kalahari Escovado e Hidrofugado</t>
        </is>
      </c>
      <c r="D743" s="2" t="inlineStr">
        <is>
          <t>20/09/2027</t>
        </is>
      </c>
      <c r="E743" s="2" t="inlineStr">
        <is>
          <t>11/10/2028</t>
        </is>
      </c>
      <c r="F743" s="2" t="n">
        <v>39526.46620587145</v>
      </c>
      <c r="G743" s="2" t="n">
        <v>0</v>
      </c>
      <c r="H743" s="2" t="n">
        <v>39526.46620587145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70.79000000000001</v>
      </c>
      <c r="DI743" s="2" t="n">
        <v>0</v>
      </c>
      <c r="DJ743" s="2" t="n">
        <v>76.98999999999999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92.04000000000001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>
      <c r="A744" s="2" t="n">
        <v>4</v>
      </c>
      <c r="B744" s="2" t="inlineStr">
        <is>
          <t>30.06.06.01</t>
        </is>
      </c>
      <c r="C744" s="2" t="inlineStr">
        <is>
          <t>Bancada em Quartzito Kalahari Escovado e Hidrofugado</t>
        </is>
      </c>
      <c r="D744" s="2" t="inlineStr">
        <is>
          <t>20/09/2027</t>
        </is>
      </c>
      <c r="E744" s="2" t="inlineStr">
        <is>
          <t>11/10/2028</t>
        </is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70.79000000000001</v>
      </c>
      <c r="DI744" s="2" t="n">
        <v>0</v>
      </c>
      <c r="DJ744" s="2" t="n">
        <v>76.98999999999999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92.04000000000001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>
      <c r="A745" s="2" t="n">
        <v>4</v>
      </c>
      <c r="B745" s="2" t="inlineStr">
        <is>
          <t>30.06.06.02</t>
        </is>
      </c>
      <c r="C745" s="2" t="inlineStr">
        <is>
          <t>Cuba suspensa "esculpida" Quartzito Kalahari Escovado e Hidrofugado</t>
        </is>
      </c>
      <c r="D745" s="2" t="inlineStr">
        <is>
          <t>20/09/2027</t>
        </is>
      </c>
      <c r="E745" s="2" t="inlineStr">
        <is>
          <t>11/10/2028</t>
        </is>
      </c>
      <c r="F745" s="2" t="n">
        <v>6168.856663500001</v>
      </c>
      <c r="G745" s="2" t="n">
        <v>0</v>
      </c>
      <c r="H745" s="2" t="n">
        <v>6168.856663500001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70.79000000000001</v>
      </c>
      <c r="DI745" s="2" t="n">
        <v>0</v>
      </c>
      <c r="DJ745" s="2" t="n">
        <v>76.98999999999999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92.04000000000001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>
      <c r="A746" s="2" t="n">
        <v>4</v>
      </c>
      <c r="B746" s="2" t="inlineStr">
        <is>
          <t>30.06.06.03</t>
        </is>
      </c>
      <c r="C746" s="2" t="inlineStr">
        <is>
          <t>Fechamento lateral para bancada em Quartzito Kalahari Escovado e Hidrofugado</t>
        </is>
      </c>
      <c r="D746" s="2" t="inlineStr">
        <is>
          <t>20/09/2027</t>
        </is>
      </c>
      <c r="E746" s="2" t="inlineStr">
        <is>
          <t>11/10/2028</t>
        </is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70.79000000000001</v>
      </c>
      <c r="DI746" s="2" t="n">
        <v>0</v>
      </c>
      <c r="DJ746" s="2" t="n">
        <v>76.98999999999999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92.04000000000001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>
      <c r="A747" s="2" t="n">
        <v>4</v>
      </c>
      <c r="B747" s="2" t="inlineStr">
        <is>
          <t>30.06.06.04</t>
        </is>
      </c>
      <c r="C747" s="2" t="inlineStr">
        <is>
          <t>Testeira de mármore h=10cm</t>
        </is>
      </c>
      <c r="D747" s="2" t="inlineStr">
        <is>
          <t>20/09/2027</t>
        </is>
      </c>
      <c r="E747" s="2" t="inlineStr">
        <is>
          <t>11/10/2028</t>
        </is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70.79000000000001</v>
      </c>
      <c r="DI747" s="2" t="n">
        <v>0</v>
      </c>
      <c r="DJ747" s="2" t="n">
        <v>76.98999999999999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92.04000000000001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>
      <c r="A748" s="2" t="n">
        <v>4</v>
      </c>
      <c r="B748" s="2" t="inlineStr">
        <is>
          <t>30.06.06.05</t>
        </is>
      </c>
      <c r="C748" s="2" t="inlineStr">
        <is>
          <t>Rodabanca de mármore h=10cm</t>
        </is>
      </c>
      <c r="D748" s="2" t="inlineStr">
        <is>
          <t>20/09/2027</t>
        </is>
      </c>
      <c r="E748" s="2" t="inlineStr">
        <is>
          <t>11/10/2028</t>
        </is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70.79000000000001</v>
      </c>
      <c r="DI748" s="2" t="n">
        <v>0</v>
      </c>
      <c r="DJ748" s="2" t="n">
        <v>76.98999999999999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92.04000000000001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>
      <c r="A749" s="2" t="n">
        <v>4</v>
      </c>
      <c r="B749" s="2" t="inlineStr">
        <is>
          <t>30.06.06.06</t>
        </is>
      </c>
      <c r="C749" s="2" t="inlineStr">
        <is>
          <t>Furo e colagem de bojo</t>
        </is>
      </c>
      <c r="D749" s="2" t="inlineStr">
        <is>
          <t>20/09/2027</t>
        </is>
      </c>
      <c r="E749" s="2" t="inlineStr">
        <is>
          <t>11/10/2028</t>
        </is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70.79000000000001</v>
      </c>
      <c r="DI749" s="2" t="n">
        <v>0</v>
      </c>
      <c r="DJ749" s="2" t="n">
        <v>76.98999999999999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92.04000000000001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>
      <c r="A750" s="2" t="n">
        <v>4</v>
      </c>
      <c r="B750" s="2" t="inlineStr">
        <is>
          <t>30.06.06.07</t>
        </is>
      </c>
      <c r="C750" s="2" t="inlineStr">
        <is>
          <t>Mãos francesas para bancadas</t>
        </is>
      </c>
      <c r="D750" s="2" t="inlineStr">
        <is>
          <t>20/09/2027</t>
        </is>
      </c>
      <c r="E750" s="2" t="inlineStr">
        <is>
          <t>11/10/2028</t>
        </is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70.79000000000001</v>
      </c>
      <c r="DI750" s="2" t="n">
        <v>0</v>
      </c>
      <c r="DJ750" s="2" t="n">
        <v>76.98999999999999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92.04000000000001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>
      <c r="A751" s="2" t="n">
        <v>4</v>
      </c>
      <c r="B751" s="2" t="inlineStr">
        <is>
          <t>30.06.06.08</t>
        </is>
      </c>
      <c r="C751" s="2" t="inlineStr">
        <is>
          <t>Proteção de bancadas contra manuseio de obra</t>
        </is>
      </c>
      <c r="D751" s="2" t="inlineStr">
        <is>
          <t>20/09/2027</t>
        </is>
      </c>
      <c r="E751" s="2" t="inlineStr">
        <is>
          <t>11/10/2028</t>
        </is>
      </c>
      <c r="F751" s="2" t="n">
        <v>182.6018522714508</v>
      </c>
      <c r="G751" s="2" t="n">
        <v>0</v>
      </c>
      <c r="H751" s="2" t="n">
        <v>182.6018522714508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70.79000000000001</v>
      </c>
      <c r="DI751" s="2" t="n">
        <v>0</v>
      </c>
      <c r="DJ751" s="2" t="n">
        <v>76.98999999999999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92.04000000000001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>
      <c r="A752" s="2" t="n">
        <v>3</v>
      </c>
      <c r="B752" s="2" t="inlineStr">
        <is>
          <t>30.06.07</t>
        </is>
      </c>
      <c r="C752" s="2" t="inlineStr">
        <is>
          <t>Peças  diversas</t>
        </is>
      </c>
      <c r="D752" s="2" t="inlineStr">
        <is>
          <t>20/09/2027</t>
        </is>
      </c>
      <c r="E752" s="2" t="inlineStr">
        <is>
          <t>11/10/2028</t>
        </is>
      </c>
      <c r="F752" s="2" t="n">
        <v>664517.2398091368</v>
      </c>
      <c r="G752" s="2" t="n">
        <v>0</v>
      </c>
      <c r="H752" s="2" t="n">
        <v>664517.2398091368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70.79000000000001</v>
      </c>
      <c r="DI752" s="2" t="n">
        <v>0</v>
      </c>
      <c r="DJ752" s="2" t="n">
        <v>76.98999999999999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92.04000000000001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>
      <c r="A753" s="2" t="n">
        <v>4</v>
      </c>
      <c r="B753" s="2" t="inlineStr">
        <is>
          <t>30.06.07.01</t>
        </is>
      </c>
      <c r="C753" s="2" t="inlineStr">
        <is>
          <t>Divisórias à definir (Vestiário Fem.| masc. - Pilotis)</t>
        </is>
      </c>
      <c r="D753" s="2" t="inlineStr">
        <is>
          <t>20/09/2027</t>
        </is>
      </c>
      <c r="E753" s="2" t="inlineStr">
        <is>
          <t>11/10/2028</t>
        </is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70.79000000000001</v>
      </c>
      <c r="DI753" s="2" t="n">
        <v>0</v>
      </c>
      <c r="DJ753" s="2" t="n">
        <v>76.98999999999999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92.04000000000001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>
      <c r="A754" s="2" t="n">
        <v>4</v>
      </c>
      <c r="B754" s="2" t="inlineStr">
        <is>
          <t>30.06.07.02</t>
        </is>
      </c>
      <c r="C754" s="2" t="inlineStr">
        <is>
          <t>Peitoril em granito Branco Ornamental White, acabamento levigado</t>
        </is>
      </c>
      <c r="D754" s="2" t="inlineStr">
        <is>
          <t>20/09/2027</t>
        </is>
      </c>
      <c r="E754" s="2" t="inlineStr">
        <is>
          <t>11/10/2028</t>
        </is>
      </c>
      <c r="F754" s="2" t="n">
        <v>129151.7454101937</v>
      </c>
      <c r="G754" s="2" t="n">
        <v>0</v>
      </c>
      <c r="H754" s="2" t="n">
        <v>129151.7454101937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70.79000000000001</v>
      </c>
      <c r="DI754" s="2" t="n">
        <v>0</v>
      </c>
      <c r="DJ754" s="2" t="n">
        <v>76.98999999999999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92.04000000000001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>
      <c r="A755" s="2" t="n">
        <v>4</v>
      </c>
      <c r="B755" s="2" t="inlineStr">
        <is>
          <t>30.06.07.03</t>
        </is>
      </c>
      <c r="C755" s="2" t="inlineStr">
        <is>
          <t>Soleira| filete em porcelanato, com acabamento acetinado. Ref.: Eliane, Khali OffWhite AC.</t>
        </is>
      </c>
      <c r="D755" s="2" t="inlineStr">
        <is>
          <t>20/09/2027</t>
        </is>
      </c>
      <c r="E755" s="2" t="inlineStr">
        <is>
          <t>11/10/2028</t>
        </is>
      </c>
      <c r="F755" s="2" t="n">
        <v>233222.0935503296</v>
      </c>
      <c r="G755" s="2" t="n">
        <v>0</v>
      </c>
      <c r="H755" s="2" t="n">
        <v>233222.0935503296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70.79000000000001</v>
      </c>
      <c r="DI755" s="2" t="n">
        <v>0</v>
      </c>
      <c r="DJ755" s="2" t="n">
        <v>76.98999999999999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92.04000000000001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>
      <c r="A756" s="2" t="n">
        <v>4</v>
      </c>
      <c r="B756" s="2" t="inlineStr">
        <is>
          <t>30.06.07.04</t>
        </is>
      </c>
      <c r="C756" s="2" t="inlineStr">
        <is>
          <t>Soleira em porcelanato, com acabamento acetinado. Ref.: Eliane, Munari Branco AC.</t>
        </is>
      </c>
      <c r="D756" s="2" t="inlineStr">
        <is>
          <t>20/09/2027</t>
        </is>
      </c>
      <c r="E756" s="2" t="inlineStr">
        <is>
          <t>11/10/2028</t>
        </is>
      </c>
      <c r="F756" s="2" t="n">
        <v>1148.832863560148</v>
      </c>
      <c r="G756" s="2" t="n">
        <v>0</v>
      </c>
      <c r="H756" s="2" t="n">
        <v>1148.832863560148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70.79000000000001</v>
      </c>
      <c r="DI756" s="2" t="n">
        <v>0</v>
      </c>
      <c r="DJ756" s="2" t="n">
        <v>76.98999999999999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92.04000000000001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>
      <c r="A757" s="2" t="n">
        <v>4</v>
      </c>
      <c r="B757" s="2" t="inlineStr">
        <is>
          <t>30.06.07.05</t>
        </is>
      </c>
      <c r="C757" s="2" t="inlineStr">
        <is>
          <t>Soleira| filete em granito Branco Ornamental White, acabamento levigado</t>
        </is>
      </c>
      <c r="D757" s="2" t="inlineStr">
        <is>
          <t>20/09/2027</t>
        </is>
      </c>
      <c r="E757" s="2" t="inlineStr">
        <is>
          <t>11/10/2028</t>
        </is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70.79000000000001</v>
      </c>
      <c r="DI757" s="2" t="n">
        <v>0</v>
      </c>
      <c r="DJ757" s="2" t="n">
        <v>76.98999999999999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92.04000000000001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>
      <c r="A758" s="2" t="n">
        <v>4</v>
      </c>
      <c r="B758" s="2" t="inlineStr">
        <is>
          <t>30.06.07.06</t>
        </is>
      </c>
      <c r="C758" s="2" t="inlineStr">
        <is>
          <t>Soleira| filete em mármore Branco Paraná Matarazzo escovado</t>
        </is>
      </c>
      <c r="D758" s="2" t="inlineStr">
        <is>
          <t>20/09/2027</t>
        </is>
      </c>
      <c r="E758" s="2" t="inlineStr">
        <is>
          <t>11/10/2028</t>
        </is>
      </c>
      <c r="F758" s="2" t="n">
        <v>1339.803771507973</v>
      </c>
      <c r="G758" s="2" t="n">
        <v>0</v>
      </c>
      <c r="H758" s="2" t="n">
        <v>1339.803771507973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70.79000000000001</v>
      </c>
      <c r="DI758" s="2" t="n">
        <v>0</v>
      </c>
      <c r="DJ758" s="2" t="n">
        <v>76.98999999999999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92.04000000000001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>
      <c r="A759" s="2" t="n">
        <v>4</v>
      </c>
      <c r="B759" s="2" t="inlineStr">
        <is>
          <t>30.06.07.07</t>
        </is>
      </c>
      <c r="C759" s="2" t="inlineStr">
        <is>
          <t>Soleira| filete em granito Branco Siena levigado.</t>
        </is>
      </c>
      <c r="D759" s="2" t="inlineStr">
        <is>
          <t>20/09/2027</t>
        </is>
      </c>
      <c r="E759" s="2" t="inlineStr">
        <is>
          <t>11/10/2028</t>
        </is>
      </c>
      <c r="F759" s="2" t="n">
        <v>714.2612698835997</v>
      </c>
      <c r="G759" s="2" t="n">
        <v>0</v>
      </c>
      <c r="H759" s="2" t="n">
        <v>714.2612698835997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70.79000000000001</v>
      </c>
      <c r="DI759" s="2" t="n">
        <v>0</v>
      </c>
      <c r="DJ759" s="2" t="n">
        <v>76.98999999999999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92.04000000000001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>
      <c r="A760" s="2" t="n">
        <v>4</v>
      </c>
      <c r="B760" s="2" t="inlineStr">
        <is>
          <t>30.06.07.08</t>
        </is>
      </c>
      <c r="C760" s="2" t="inlineStr">
        <is>
          <t>Pingadeiras para platibandas e guarda-corpos de alvenaria de mármore branco</t>
        </is>
      </c>
      <c r="D760" s="2" t="inlineStr">
        <is>
          <t>20/09/2027</t>
        </is>
      </c>
      <c r="E760" s="2" t="inlineStr">
        <is>
          <t>11/10/2028</t>
        </is>
      </c>
      <c r="F760" s="2" t="n">
        <v>141411.5288470472</v>
      </c>
      <c r="G760" s="2" t="n">
        <v>0</v>
      </c>
      <c r="H760" s="2" t="n">
        <v>141411.5288470472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70.79000000000001</v>
      </c>
      <c r="DI760" s="2" t="n">
        <v>0</v>
      </c>
      <c r="DJ760" s="2" t="n">
        <v>76.98999999999999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92.04000000000001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>
      <c r="A761" s="2" t="n">
        <v>4</v>
      </c>
      <c r="B761" s="2" t="inlineStr">
        <is>
          <t>30.06.07.09</t>
        </is>
      </c>
      <c r="C761" s="2" t="inlineStr">
        <is>
          <t>Aduelas de granito para porta de elevadores</t>
        </is>
      </c>
      <c r="D761" s="2" t="inlineStr">
        <is>
          <t>20/09/2027</t>
        </is>
      </c>
      <c r="E761" s="2" t="inlineStr">
        <is>
          <t>11/10/2028</t>
        </is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70.79000000000001</v>
      </c>
      <c r="DI761" s="2" t="n">
        <v>0</v>
      </c>
      <c r="DJ761" s="2" t="n">
        <v>76.98999999999999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92.04000000000001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>
      <c r="A762" s="2" t="n">
        <v>4</v>
      </c>
      <c r="B762" s="2" t="inlineStr">
        <is>
          <t>30.06.07.10</t>
        </is>
      </c>
      <c r="C762" s="2" t="inlineStr">
        <is>
          <t>Filete box</t>
        </is>
      </c>
      <c r="D762" s="2" t="inlineStr">
        <is>
          <t>20/09/2027</t>
        </is>
      </c>
      <c r="E762" s="2" t="inlineStr">
        <is>
          <t>11/10/2028</t>
        </is>
      </c>
      <c r="F762" s="2" t="n">
        <v>10166.98072581007</v>
      </c>
      <c r="G762" s="2" t="n">
        <v>0</v>
      </c>
      <c r="H762" s="2" t="n">
        <v>10166.98072581007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70.79000000000001</v>
      </c>
      <c r="DI762" s="2" t="n">
        <v>0</v>
      </c>
      <c r="DJ762" s="2" t="n">
        <v>76.98999999999999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92.04000000000001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>
      <c r="A763" s="2" t="n">
        <v>4</v>
      </c>
      <c r="B763" s="2" t="inlineStr">
        <is>
          <t>30.06.07.11</t>
        </is>
      </c>
      <c r="C763" s="2" t="inlineStr">
        <is>
          <t>Borda piscina L=27cm</t>
        </is>
      </c>
      <c r="D763" s="2" t="inlineStr">
        <is>
          <t>20/09/2027</t>
        </is>
      </c>
      <c r="E763" s="2" t="inlineStr">
        <is>
          <t>11/10/2028</t>
        </is>
      </c>
      <c r="F763" s="2" t="n">
        <v>10792.59798960978</v>
      </c>
      <c r="G763" s="2" t="n">
        <v>0</v>
      </c>
      <c r="H763" s="2" t="n">
        <v>10792.59798960978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70.79000000000001</v>
      </c>
      <c r="DI763" s="2" t="n">
        <v>0</v>
      </c>
      <c r="DJ763" s="2" t="n">
        <v>76.98999999999999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92.04000000000001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>
      <c r="A764" s="2" t="n">
        <v>2</v>
      </c>
      <c r="B764" s="2" t="inlineStr">
        <is>
          <t>30.07</t>
        </is>
      </c>
      <c r="C764" s="2" t="inlineStr">
        <is>
          <t>Revestimento de piscinas</t>
        </is>
      </c>
      <c r="D764" s="2" t="inlineStr">
        <is>
          <t>31/05/2028</t>
        </is>
      </c>
      <c r="E764" s="2" t="inlineStr">
        <is>
          <t>01/08/2028</t>
        </is>
      </c>
      <c r="F764" s="2" t="n">
        <v>117842.0892785322</v>
      </c>
      <c r="G764" s="2" t="n">
        <v>0</v>
      </c>
      <c r="H764" s="2" t="n">
        <v>117842.0892785322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>
      <c r="A765" s="2" t="n">
        <v>3</v>
      </c>
      <c r="B765" s="2" t="inlineStr">
        <is>
          <t>30.07.01</t>
        </is>
      </c>
      <c r="C765" s="2" t="inlineStr">
        <is>
          <t>Argamassas</t>
        </is>
      </c>
      <c r="D765" s="2" t="inlineStr">
        <is>
          <t>31/05/2028</t>
        </is>
      </c>
      <c r="E765" s="2" t="inlineStr">
        <is>
          <t>01/08/2028</t>
        </is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>
      <c r="A766" s="2" t="n">
        <v>4</v>
      </c>
      <c r="B766" s="2" t="inlineStr">
        <is>
          <t>30.07.01.01</t>
        </is>
      </c>
      <c r="C766" s="2" t="inlineStr">
        <is>
          <t>Taliscamento de Parede</t>
        </is>
      </c>
      <c r="D766" s="2" t="inlineStr">
        <is>
          <t>31/05/2028</t>
        </is>
      </c>
      <c r="E766" s="2" t="inlineStr">
        <is>
          <t>01/08/2028</t>
        </is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>
      <c r="A767" s="2" t="n">
        <v>4</v>
      </c>
      <c r="B767" s="2" t="inlineStr">
        <is>
          <t>30.07.01.02</t>
        </is>
      </c>
      <c r="C767" s="2" t="inlineStr">
        <is>
          <t>Chapisco</t>
        </is>
      </c>
      <c r="D767" s="2" t="inlineStr">
        <is>
          <t>31/05/2028</t>
        </is>
      </c>
      <c r="E767" s="2" t="inlineStr">
        <is>
          <t>01/08/2028</t>
        </is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>
      <c r="A768" s="2" t="n">
        <v>4</v>
      </c>
      <c r="B768" s="2" t="inlineStr">
        <is>
          <t>30.07.01.03</t>
        </is>
      </c>
      <c r="C768" s="2" t="inlineStr">
        <is>
          <t>Emboço esp. 50mm</t>
        </is>
      </c>
      <c r="D768" s="2" t="inlineStr">
        <is>
          <t>31/05/2028</t>
        </is>
      </c>
      <c r="E768" s="2" t="inlineStr">
        <is>
          <t>01/08/2028</t>
        </is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>
      <c r="A769" s="2" t="n">
        <v>3</v>
      </c>
      <c r="B769" s="2" t="inlineStr">
        <is>
          <t>30.07.02</t>
        </is>
      </c>
      <c r="C769" s="2" t="inlineStr">
        <is>
          <t>Revestimentos cerâmicos</t>
        </is>
      </c>
      <c r="D769" s="2" t="inlineStr">
        <is>
          <t>31/05/2028</t>
        </is>
      </c>
      <c r="E769" s="2" t="inlineStr">
        <is>
          <t>01/08/2028</t>
        </is>
      </c>
      <c r="F769" s="2" t="n">
        <v>52689.62107192698</v>
      </c>
      <c r="G769" s="2" t="n">
        <v>0</v>
      </c>
      <c r="H769" s="2" t="n">
        <v>52689.62107192698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>
      <c r="A770" s="2" t="n">
        <v>4</v>
      </c>
      <c r="B770" s="2" t="inlineStr">
        <is>
          <t>30.07.02.01</t>
        </is>
      </c>
      <c r="C770" s="2" t="inlineStr">
        <is>
          <t>Revestimento 14,5x14,5cm, linha Barlavento Sea da Portobello,  assentado com argamassa colante em pó ACIII</t>
        </is>
      </c>
      <c r="D770" s="2" t="inlineStr">
        <is>
          <t>31/05/2028</t>
        </is>
      </c>
      <c r="E770" s="2" t="inlineStr">
        <is>
          <t>01/08/2028</t>
        </is>
      </c>
      <c r="F770" s="2" t="n">
        <v>52689.62107192698</v>
      </c>
      <c r="G770" s="2" t="n">
        <v>0</v>
      </c>
      <c r="H770" s="2" t="n">
        <v>52689.62107192698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>
      <c r="A771" s="2" t="n">
        <v>3</v>
      </c>
      <c r="B771" s="2" t="inlineStr">
        <is>
          <t>30.07.03</t>
        </is>
      </c>
      <c r="C771" s="2" t="inlineStr">
        <is>
          <t>Caixilharia especial</t>
        </is>
      </c>
      <c r="D771" s="2" t="inlineStr">
        <is>
          <t>31/05/2028</t>
        </is>
      </c>
      <c r="E771" s="2" t="inlineStr">
        <is>
          <t>01/08/2028</t>
        </is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>
      <c r="A772" s="2" t="n">
        <v>4</v>
      </c>
      <c r="B772" s="2" t="inlineStr">
        <is>
          <t>30.07.03.01</t>
        </is>
      </c>
      <c r="C772" s="2" t="inlineStr">
        <is>
          <t>Pilares revestidos em ACM, tonalidade próxima dos perfis das esquadrias, ref.: alumínio anodizado cor Bronze 104</t>
        </is>
      </c>
      <c r="D772" s="2" t="inlineStr">
        <is>
          <t>31/05/2028</t>
        </is>
      </c>
      <c r="E772" s="2" t="inlineStr">
        <is>
          <t>01/08/2028</t>
        </is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>
      <c r="A773" s="2" t="n">
        <v>1</v>
      </c>
      <c r="B773" s="2" t="inlineStr">
        <is>
          <t>31</t>
        </is>
      </c>
      <c r="C773" s="2" t="inlineStr">
        <is>
          <t>PAVIMENTÇÃO</t>
        </is>
      </c>
      <c r="D773" s="2" t="inlineStr">
        <is>
          <t>30/11/2027</t>
        </is>
      </c>
      <c r="E773" s="2" t="inlineStr">
        <is>
          <t>09/03/2028</t>
        </is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>
      <c r="A774" s="2" t="n">
        <v>2</v>
      </c>
      <c r="B774" s="2" t="inlineStr">
        <is>
          <t>31.01</t>
        </is>
      </c>
      <c r="C774" s="2" t="inlineStr">
        <is>
          <t>Passeios</t>
        </is>
      </c>
      <c r="D774" s="2" t="inlineStr">
        <is>
          <t>30/11/2027</t>
        </is>
      </c>
      <c r="E774" s="2" t="inlineStr">
        <is>
          <t>09/03/2028</t>
        </is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>
      <c r="A775" s="2" t="n">
        <v>3</v>
      </c>
      <c r="B775" s="2" t="inlineStr">
        <is>
          <t>31.01.01</t>
        </is>
      </c>
      <c r="C775" s="2" t="inlineStr">
        <is>
          <t>Calçada de concreto magro esp. 10cm + cimentado esp. 3cm</t>
        </is>
      </c>
      <c r="D775" s="2" t="inlineStr">
        <is>
          <t>30/11/2027</t>
        </is>
      </c>
      <c r="E775" s="2" t="inlineStr">
        <is>
          <t>09/03/2028</t>
        </is>
      </c>
      <c r="F775" s="2" t="n">
        <v>43494.92804227607</v>
      </c>
      <c r="G775" s="2" t="n">
        <v>0</v>
      </c>
      <c r="H775" s="2" t="n">
        <v>43494.92804227607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>
      <c r="A776" s="2" t="n">
        <v>3</v>
      </c>
      <c r="B776" s="2" t="inlineStr">
        <is>
          <t>31.01.02</t>
        </is>
      </c>
      <c r="C776" s="2" t="inlineStr">
        <is>
          <t>Meio Fio</t>
        </is>
      </c>
      <c r="D776" s="2" t="inlineStr">
        <is>
          <t>30/11/2027</t>
        </is>
      </c>
      <c r="E776" s="2" t="inlineStr">
        <is>
          <t>09/03/2028</t>
        </is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>
      <c r="A777" s="2" t="n">
        <v>3</v>
      </c>
      <c r="B777" s="2" t="inlineStr">
        <is>
          <t>31.01.03</t>
        </is>
      </c>
      <c r="C777" s="2" t="inlineStr">
        <is>
          <t>Rebaixo no meio-fio</t>
        </is>
      </c>
      <c r="D777" s="2" t="inlineStr">
        <is>
          <t>30/11/2027</t>
        </is>
      </c>
      <c r="E777" s="2" t="inlineStr">
        <is>
          <t>09/03/2028</t>
        </is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>
      <c r="A778" s="2" t="n">
        <v>3</v>
      </c>
      <c r="B778" s="2" t="inlineStr">
        <is>
          <t>31.01.04</t>
        </is>
      </c>
      <c r="C778" s="2" t="inlineStr">
        <is>
          <t>Sarjeta</t>
        </is>
      </c>
      <c r="D778" s="2" t="inlineStr">
        <is>
          <t>30/11/2027</t>
        </is>
      </c>
      <c r="E778" s="2" t="inlineStr">
        <is>
          <t>09/03/2028</t>
        </is>
      </c>
      <c r="F778" s="2" t="n">
        <v>3498.528385883591</v>
      </c>
      <c r="G778" s="2" t="n">
        <v>0</v>
      </c>
      <c r="H778" s="2" t="n">
        <v>3498.528385883591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>
      <c r="A779" s="2" t="n">
        <v>3</v>
      </c>
      <c r="B779" s="2" t="inlineStr">
        <is>
          <t>31.01.05</t>
        </is>
      </c>
      <c r="C779" s="2" t="inlineStr">
        <is>
          <t>Ladrilho hidráulico 20x20cm, modelo rampa, cor cinza.</t>
        </is>
      </c>
      <c r="D779" s="2" t="inlineStr">
        <is>
          <t>30/11/2027</t>
        </is>
      </c>
      <c r="E779" s="2" t="inlineStr">
        <is>
          <t>09/03/2028</t>
        </is>
      </c>
      <c r="F779" s="2" t="n">
        <v>32045.56844443289</v>
      </c>
      <c r="G779" s="2" t="n">
        <v>0</v>
      </c>
      <c r="H779" s="2" t="n">
        <v>32045.56844443289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>
      <c r="A780" s="2" t="n">
        <v>3</v>
      </c>
      <c r="B780" s="2" t="inlineStr">
        <is>
          <t>31.01.06</t>
        </is>
      </c>
      <c r="C780" s="2" t="inlineStr">
        <is>
          <t>Ladrilho hidráulico anti-derrapante para passeios</t>
        </is>
      </c>
      <c r="D780" s="2" t="inlineStr">
        <is>
          <t>30/11/2027</t>
        </is>
      </c>
      <c r="E780" s="2" t="inlineStr">
        <is>
          <t>09/03/2028</t>
        </is>
      </c>
      <c r="F780" s="2" t="n">
        <v>15246.63889605037</v>
      </c>
      <c r="G780" s="2" t="n">
        <v>0</v>
      </c>
      <c r="H780" s="2" t="n">
        <v>15246.63889605037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>
      <c r="A781" s="2" t="n">
        <v>3</v>
      </c>
      <c r="B781" s="2" t="inlineStr">
        <is>
          <t>31.01.07</t>
        </is>
      </c>
      <c r="C781" s="2" t="inlineStr">
        <is>
          <t>Piso tatil para Portadores de necessidades especiais</t>
        </is>
      </c>
      <c r="D781" s="2" t="inlineStr">
        <is>
          <t>30/11/2027</t>
        </is>
      </c>
      <c r="E781" s="2" t="inlineStr">
        <is>
          <t>09/03/2028</t>
        </is>
      </c>
      <c r="F781" s="2" t="n">
        <v>5078.060502439273</v>
      </c>
      <c r="G781" s="2" t="n">
        <v>0</v>
      </c>
      <c r="H781" s="2" t="n">
        <v>5078.060502439273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>
      <c r="A782" s="2" t="n">
        <v>1</v>
      </c>
      <c r="B782" s="2" t="inlineStr">
        <is>
          <t>32</t>
        </is>
      </c>
      <c r="C782" s="2" t="inlineStr">
        <is>
          <t>REVESTIMENTO DIVERSOS - FACHADA</t>
        </is>
      </c>
      <c r="D782" s="2" t="inlineStr">
        <is>
          <t>18/08/2027</t>
        </is>
      </c>
      <c r="E782" s="2" t="inlineStr">
        <is>
          <t>27/02/2029</t>
        </is>
      </c>
      <c r="F782" s="2" t="n">
        <v>5055622.295905123</v>
      </c>
      <c r="G782" s="2" t="n">
        <v>0</v>
      </c>
      <c r="H782" s="2" t="n">
        <v>5055622.295905123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81.51000000000001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93.34999999999999</v>
      </c>
      <c r="DW782" s="2" t="n">
        <v>93.40000000000001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99.48999999999999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>
      <c r="A783" s="2" t="n">
        <v>2</v>
      </c>
      <c r="B783" s="2" t="inlineStr">
        <is>
          <t>32.01</t>
        </is>
      </c>
      <c r="C783" s="2" t="inlineStr">
        <is>
          <t>Argamassas</t>
        </is>
      </c>
      <c r="D783" s="2" t="inlineStr">
        <is>
          <t>18/08/2027</t>
        </is>
      </c>
      <c r="E783" s="2" t="inlineStr">
        <is>
          <t>06/06/2028</t>
        </is>
      </c>
      <c r="F783" s="2" t="n">
        <v>708626.1302552667</v>
      </c>
      <c r="G783" s="2" t="n">
        <v>0</v>
      </c>
      <c r="H783" s="2" t="n">
        <v>708626.1302552667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>
      <c r="A784" s="2" t="n">
        <v>3</v>
      </c>
      <c r="B784" s="2" t="inlineStr">
        <is>
          <t>32.01.01</t>
        </is>
      </c>
      <c r="C784" s="2" t="inlineStr">
        <is>
          <t>Limpeza de fachadas</t>
        </is>
      </c>
      <c r="D784" s="2" t="inlineStr">
        <is>
          <t>18/08/2027</t>
        </is>
      </c>
      <c r="E784" s="2" t="inlineStr">
        <is>
          <t>06/06/2028</t>
        </is>
      </c>
      <c r="F784" s="2" t="n">
        <v>32138.52138437161</v>
      </c>
      <c r="G784" s="2" t="n">
        <v>0</v>
      </c>
      <c r="H784" s="2" t="n">
        <v>32138.52138437161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>
      <c r="A785" s="2" t="n">
        <v>3</v>
      </c>
      <c r="B785" s="2" t="inlineStr">
        <is>
          <t>32.01.02</t>
        </is>
      </c>
      <c r="C785" s="2" t="inlineStr">
        <is>
          <t>Taliscamento de Parede</t>
        </is>
      </c>
      <c r="D785" s="2" t="inlineStr">
        <is>
          <t>18/08/2027</t>
        </is>
      </c>
      <c r="E785" s="2" t="inlineStr">
        <is>
          <t>06/06/2028</t>
        </is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>
      <c r="A786" s="2" t="n">
        <v>3</v>
      </c>
      <c r="B786" s="2" t="inlineStr">
        <is>
          <t>32.01.03</t>
        </is>
      </c>
      <c r="C786" s="2" t="inlineStr">
        <is>
          <t>Chapisco</t>
        </is>
      </c>
      <c r="D786" s="2" t="inlineStr">
        <is>
          <t>18/08/2027</t>
        </is>
      </c>
      <c r="E786" s="2" t="inlineStr">
        <is>
          <t>06/06/2028</t>
        </is>
      </c>
      <c r="F786" s="2" t="n">
        <v>73379.83654547841</v>
      </c>
      <c r="G786" s="2" t="n">
        <v>0</v>
      </c>
      <c r="H786" s="2" t="n">
        <v>73379.83654547841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>
      <c r="A787" s="2" t="n">
        <v>3</v>
      </c>
      <c r="B787" s="2" t="inlineStr">
        <is>
          <t>32.01.04</t>
        </is>
      </c>
      <c r="C787" s="2" t="inlineStr">
        <is>
          <t>Reboco esp.50mm</t>
        </is>
      </c>
      <c r="D787" s="2" t="inlineStr">
        <is>
          <t>18/08/2027</t>
        </is>
      </c>
      <c r="E787" s="2" t="inlineStr">
        <is>
          <t>06/06/2028</t>
        </is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>
      <c r="A788" s="2" t="n">
        <v>3</v>
      </c>
      <c r="B788" s="2" t="inlineStr">
        <is>
          <t>32.01.05</t>
        </is>
      </c>
      <c r="C788" s="2" t="inlineStr">
        <is>
          <t>Espalas para esquadrias (até 40cm)</t>
        </is>
      </c>
      <c r="D788" s="2" t="inlineStr">
        <is>
          <t>18/08/2027</t>
        </is>
      </c>
      <c r="E788" s="2" t="inlineStr">
        <is>
          <t>06/06/2028</t>
        </is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>
      <c r="A789" s="2" t="n">
        <v>3</v>
      </c>
      <c r="B789" s="2" t="inlineStr">
        <is>
          <t>32.01.06</t>
        </is>
      </c>
      <c r="C789" s="2" t="inlineStr">
        <is>
          <t>Tela metálica no encontro entre alvenaria e estrutura</t>
        </is>
      </c>
      <c r="D789" s="2" t="inlineStr">
        <is>
          <t>18/08/2027</t>
        </is>
      </c>
      <c r="E789" s="2" t="inlineStr">
        <is>
          <t>06/06/2028</t>
        </is>
      </c>
      <c r="F789" s="2" t="n">
        <v>17442.73967960262</v>
      </c>
      <c r="G789" s="2" t="n">
        <v>0</v>
      </c>
      <c r="H789" s="2" t="n">
        <v>17442.73967960262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>
      <c r="A790" s="2" t="n">
        <v>2</v>
      </c>
      <c r="B790" s="2" t="inlineStr">
        <is>
          <t>32.02</t>
        </is>
      </c>
      <c r="C790" s="2" t="inlineStr">
        <is>
          <t>Porcelanato</t>
        </is>
      </c>
      <c r="D790" s="2" t="inlineStr">
        <is>
          <t>09/09/2027</t>
        </is>
      </c>
      <c r="E790" s="2" t="inlineStr">
        <is>
          <t>22/03/2028</t>
        </is>
      </c>
      <c r="F790" s="2" t="n">
        <v>2297085.767107028</v>
      </c>
      <c r="G790" s="2" t="n">
        <v>0</v>
      </c>
      <c r="H790" s="2" t="n">
        <v>2297085.767107028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91.59999999999999</v>
      </c>
      <c r="DB790" s="2" t="n">
        <v>93.59999999999999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>
      <c r="A791" s="2" t="n">
        <v>3</v>
      </c>
      <c r="B791" s="2" t="inlineStr">
        <is>
          <t>32.02.01</t>
        </is>
      </c>
      <c r="C791" s="2" t="inlineStr">
        <is>
          <t>Porcelanato verde, 30x120cm, ref.: Portobello Matéria Prima Verde, conforme paginação da fachada, instalados com sistema de fachada aerada através de dispositivos metálicos de aço galvanizado.</t>
        </is>
      </c>
      <c r="D791" s="2" t="inlineStr">
        <is>
          <t>09/09/2027</t>
        </is>
      </c>
      <c r="E791" s="2" t="inlineStr">
        <is>
          <t>22/03/2028</t>
        </is>
      </c>
      <c r="F791" s="2" t="n">
        <v>2016285.131306028</v>
      </c>
      <c r="G791" s="2" t="n">
        <v>0</v>
      </c>
      <c r="H791" s="2" t="n">
        <v>2016285.131306028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91.59999999999999</v>
      </c>
      <c r="DB791" s="2" t="n">
        <v>93.59999999999999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>
      <c r="A792" s="2" t="n">
        <v>3</v>
      </c>
      <c r="B792" s="2" t="inlineStr">
        <is>
          <t>32.02.02</t>
        </is>
      </c>
      <c r="C792" s="2" t="inlineStr">
        <is>
          <t>Espalas para porcelanato verde, 30x120cm, ref.: Portobello Matéria Prima Verde, conforme paginação da fachada, instalados com sistema de fachada aerada através de dispositivos metálicos de aço galvanizado.</t>
        </is>
      </c>
      <c r="D792" s="2" t="inlineStr">
        <is>
          <t>09/09/2027</t>
        </is>
      </c>
      <c r="E792" s="2" t="inlineStr">
        <is>
          <t>22/03/2028</t>
        </is>
      </c>
      <c r="F792" s="2" t="n">
        <v>280800.6358009999</v>
      </c>
      <c r="G792" s="2" t="n">
        <v>0</v>
      </c>
      <c r="H792" s="2" t="n">
        <v>280800.6358009999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91.59999999999999</v>
      </c>
      <c r="DB792" s="2" t="n">
        <v>93.59999999999999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>
      <c r="A793" s="2" t="n">
        <v>2</v>
      </c>
      <c r="B793" s="2" t="inlineStr">
        <is>
          <t>32.03</t>
        </is>
      </c>
      <c r="C793" s="2" t="inlineStr">
        <is>
          <t>Tratamento de concreto aparente na fachada</t>
        </is>
      </c>
      <c r="D793" s="2" t="inlineStr">
        <is>
          <t>22/06/2028</t>
        </is>
      </c>
      <c r="E793" s="2" t="inlineStr">
        <is>
          <t>07/11/2028</t>
        </is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>
      <c r="A794" s="2" t="n">
        <v>3</v>
      </c>
      <c r="B794" s="2" t="inlineStr">
        <is>
          <t>32.03.01</t>
        </is>
      </c>
      <c r="C794" s="2" t="inlineStr">
        <is>
          <t>Tratamento de concreto aparente</t>
        </is>
      </c>
      <c r="D794" s="2" t="inlineStr">
        <is>
          <t>22/06/2028</t>
        </is>
      </c>
      <c r="E794" s="2" t="inlineStr">
        <is>
          <t>07/11/2028</t>
        </is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>
      <c r="A795" s="2" t="n">
        <v>3</v>
      </c>
      <c r="B795" s="2" t="inlineStr">
        <is>
          <t>32.03.02</t>
        </is>
      </c>
      <c r="C795" s="2" t="inlineStr">
        <is>
          <t>Tratamento de concreto aparante</t>
        </is>
      </c>
      <c r="D795" s="2" t="inlineStr">
        <is>
          <t>22/06/2028</t>
        </is>
      </c>
      <c r="E795" s="2" t="inlineStr">
        <is>
          <t>07/11/2028</t>
        </is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>
      <c r="A796" s="2" t="n">
        <v>2</v>
      </c>
      <c r="B796" s="2" t="inlineStr">
        <is>
          <t>32.04</t>
        </is>
      </c>
      <c r="C796" s="2" t="inlineStr">
        <is>
          <t>Pintura para Fachadas</t>
        </is>
      </c>
      <c r="D796" s="2" t="inlineStr">
        <is>
          <t>27/03/2028</t>
        </is>
      </c>
      <c r="E796" s="2" t="inlineStr">
        <is>
          <t>27/02/2029</t>
        </is>
      </c>
      <c r="F796" s="2" t="n">
        <v>103212.8064768393</v>
      </c>
      <c r="G796" s="2" t="n">
        <v>0</v>
      </c>
      <c r="H796" s="2" t="n">
        <v>103212.8064768393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>
      <c r="A797" s="2" t="n">
        <v>3</v>
      </c>
      <c r="B797" s="2" t="inlineStr">
        <is>
          <t>32.04.01</t>
        </is>
      </c>
      <c r="C797" s="2" t="inlineStr">
        <is>
          <t>Pintura acrílica fosca, cor Mármore. Ref. Suvinil (Varandas)</t>
        </is>
      </c>
      <c r="D797" s="2" t="inlineStr">
        <is>
          <t>27/03/2028</t>
        </is>
      </c>
      <c r="E797" s="2" t="inlineStr">
        <is>
          <t>27/02/2029</t>
        </is>
      </c>
      <c r="F797" s="2" t="n">
        <v>72838.02099815555</v>
      </c>
      <c r="G797" s="2" t="n">
        <v>0</v>
      </c>
      <c r="H797" s="2" t="n">
        <v>72838.02099815555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>
      <c r="A798" s="2" t="n">
        <v>3</v>
      </c>
      <c r="B798" s="2" t="inlineStr">
        <is>
          <t>32.04.02</t>
        </is>
      </c>
      <c r="C798" s="2" t="inlineStr">
        <is>
          <t>Pintura a definir - Barrilete| Cx d'agua| Muros e muretas</t>
        </is>
      </c>
      <c r="D798" s="2" t="inlineStr">
        <is>
          <t>27/03/2028</t>
        </is>
      </c>
      <c r="E798" s="2" t="inlineStr">
        <is>
          <t>27/02/2029</t>
        </is>
      </c>
      <c r="F798" s="2" t="n">
        <v>9629.884013367817</v>
      </c>
      <c r="G798" s="2" t="n">
        <v>0</v>
      </c>
      <c r="H798" s="2" t="n">
        <v>9629.884013367817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>
      <c r="A799" s="2" t="n">
        <v>3</v>
      </c>
      <c r="B799" s="2" t="inlineStr">
        <is>
          <t>32.04.03</t>
        </is>
      </c>
      <c r="C799" s="2" t="inlineStr">
        <is>
          <t>Pintura preta sob brises e pele de vidro</t>
        </is>
      </c>
      <c r="D799" s="2" t="inlineStr">
        <is>
          <t>27/03/2028</t>
        </is>
      </c>
      <c r="E799" s="2" t="inlineStr">
        <is>
          <t>27/02/2029</t>
        </is>
      </c>
      <c r="F799" s="2" t="n">
        <v>20744.90146531595</v>
      </c>
      <c r="G799" s="2" t="n">
        <v>0</v>
      </c>
      <c r="H799" s="2" t="n">
        <v>20744.90146531595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>
      <c r="A800" s="2" t="n">
        <v>2</v>
      </c>
      <c r="B800" s="2" t="inlineStr">
        <is>
          <t>32.05</t>
        </is>
      </c>
      <c r="C800" s="2" t="inlineStr">
        <is>
          <t>Diversos</t>
        </is>
      </c>
      <c r="D800" s="2" t="inlineStr">
        <is>
          <t>18/08/2027</t>
        </is>
      </c>
      <c r="E800" s="2" t="inlineStr">
        <is>
          <t>06/06/2028</t>
        </is>
      </c>
      <c r="F800" s="2" t="n">
        <v>177406.4618619411</v>
      </c>
      <c r="G800" s="2" t="n">
        <v>0</v>
      </c>
      <c r="H800" s="2" t="n">
        <v>177406.4618619411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>
      <c r="A801" s="2" t="n">
        <v>3</v>
      </c>
      <c r="B801" s="2" t="inlineStr">
        <is>
          <t>32.05.01</t>
        </is>
      </c>
      <c r="C801" s="2" t="inlineStr">
        <is>
          <t>Junta de dilatação horizontal para fachadas</t>
        </is>
      </c>
      <c r="D801" s="2" t="inlineStr">
        <is>
          <t>18/08/2027</t>
        </is>
      </c>
      <c r="E801" s="2" t="inlineStr">
        <is>
          <t>06/06/2028</t>
        </is>
      </c>
      <c r="F801" s="2" t="n">
        <v>135433.2389602211</v>
      </c>
      <c r="G801" s="2" t="n">
        <v>0</v>
      </c>
      <c r="H801" s="2" t="n">
        <v>135433.2389602211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>
      <c r="A802" s="2" t="n">
        <v>3</v>
      </c>
      <c r="B802" s="2" t="inlineStr">
        <is>
          <t>32.05.02</t>
        </is>
      </c>
      <c r="C802" s="2" t="inlineStr">
        <is>
          <t>Junta de dilatação vertical pra fachadas</t>
        </is>
      </c>
      <c r="D802" s="2" t="inlineStr">
        <is>
          <t>18/08/2027</t>
        </is>
      </c>
      <c r="E802" s="2" t="inlineStr">
        <is>
          <t>06/06/2028</t>
        </is>
      </c>
      <c r="F802" s="2" t="n">
        <v>12979.78429758804</v>
      </c>
      <c r="G802" s="2" t="n">
        <v>0</v>
      </c>
      <c r="H802" s="2" t="n">
        <v>12979.78429758804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>
      <c r="A803" s="2" t="n">
        <v>3</v>
      </c>
      <c r="B803" s="2" t="inlineStr">
        <is>
          <t>32.05.03</t>
        </is>
      </c>
      <c r="C803" s="2" t="inlineStr">
        <is>
          <t>Desbaste de rebarbas, estuque e aplicação de silicone hidrofugante sobre superfícies de concreto aparente (2 demãos silicone incolor hidrofugante)</t>
        </is>
      </c>
      <c r="D803" s="2" t="inlineStr">
        <is>
          <t>18/08/2027</t>
        </is>
      </c>
      <c r="E803" s="2" t="inlineStr">
        <is>
          <t>06/06/2028</t>
        </is>
      </c>
      <c r="F803" s="2" t="n">
        <v>28993.43860413191</v>
      </c>
      <c r="G803" s="2" t="n">
        <v>0</v>
      </c>
      <c r="H803" s="2" t="n">
        <v>28993.43860413191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>
      <c r="A804" s="2" t="n">
        <v>2</v>
      </c>
      <c r="B804" s="2" t="inlineStr">
        <is>
          <t>32.06</t>
        </is>
      </c>
      <c r="C804" s="2" t="inlineStr">
        <is>
          <t>Muros</t>
        </is>
      </c>
      <c r="D804" s="2" t="inlineStr">
        <is>
          <t>30/11/2027</t>
        </is>
      </c>
      <c r="E804" s="2" t="inlineStr">
        <is>
          <t>09/03/2028</t>
        </is>
      </c>
      <c r="F804" s="2" t="n">
        <v>320257.6302040482</v>
      </c>
      <c r="G804" s="2" t="n">
        <v>0</v>
      </c>
      <c r="H804" s="2" t="n">
        <v>320257.6302040482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>
      <c r="A805" s="2" t="n">
        <v>3</v>
      </c>
      <c r="B805" s="2" t="inlineStr">
        <is>
          <t>32.06.01</t>
        </is>
      </c>
      <c r="C805" s="2" t="inlineStr">
        <is>
          <t>Pilaretes e cintas de concreto seção de 15x15cm</t>
        </is>
      </c>
      <c r="D805" s="2" t="inlineStr">
        <is>
          <t>30/11/2027</t>
        </is>
      </c>
      <c r="E805" s="2" t="inlineStr">
        <is>
          <t>09/03/2028</t>
        </is>
      </c>
      <c r="F805" s="2" t="n">
        <v>67765.57690952934</v>
      </c>
      <c r="G805" s="2" t="n">
        <v>0</v>
      </c>
      <c r="H805" s="2" t="n">
        <v>67765.57690952934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>
      <c r="A806" s="2" t="n">
        <v>4</v>
      </c>
      <c r="B806" s="2" t="inlineStr">
        <is>
          <t>32.06.01.01</t>
        </is>
      </c>
      <c r="C806" s="2" t="inlineStr">
        <is>
          <t>Armadura Ca-50</t>
        </is>
      </c>
      <c r="D806" s="2" t="inlineStr">
        <is>
          <t>30/11/2027</t>
        </is>
      </c>
      <c r="E806" s="2" t="inlineStr">
        <is>
          <t>09/03/2028</t>
        </is>
      </c>
      <c r="F806" s="2" t="n">
        <v>33358.22481591628</v>
      </c>
      <c r="G806" s="2" t="n">
        <v>0</v>
      </c>
      <c r="H806" s="2" t="n">
        <v>33358.22481591628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>
      <c r="A807" s="2" t="n">
        <v>4</v>
      </c>
      <c r="B807" s="2" t="inlineStr">
        <is>
          <t>32.06.01.02</t>
        </is>
      </c>
      <c r="C807" s="2" t="inlineStr">
        <is>
          <t>Armadura Ca-60</t>
        </is>
      </c>
      <c r="D807" s="2" t="inlineStr">
        <is>
          <t>30/11/2027</t>
        </is>
      </c>
      <c r="E807" s="2" t="inlineStr">
        <is>
          <t>09/03/2028</t>
        </is>
      </c>
      <c r="F807" s="2" t="n">
        <v>3819.808378696357</v>
      </c>
      <c r="G807" s="2" t="n">
        <v>0</v>
      </c>
      <c r="H807" s="2" t="n">
        <v>3819.808378696357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>
      <c r="A808" s="2" t="n">
        <v>4</v>
      </c>
      <c r="B808" s="2" t="inlineStr">
        <is>
          <t>32.06.01.03</t>
        </is>
      </c>
      <c r="C808" s="2" t="inlineStr">
        <is>
          <t>Concreto preparado na obra, controle "A", brita 1 e 2, fck 20 Mpa</t>
        </is>
      </c>
      <c r="D808" s="2" t="inlineStr">
        <is>
          <t>30/11/2027</t>
        </is>
      </c>
      <c r="E808" s="2" t="inlineStr">
        <is>
          <t>09/03/2028</t>
        </is>
      </c>
      <c r="F808" s="2" t="n">
        <v>30587.54371491671</v>
      </c>
      <c r="G808" s="2" t="n">
        <v>0</v>
      </c>
      <c r="H808" s="2" t="n">
        <v>30587.54371491671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>
      <c r="A809" s="2" t="n">
        <v>3</v>
      </c>
      <c r="B809" s="2" t="inlineStr">
        <is>
          <t>32.06.02</t>
        </is>
      </c>
      <c r="C809" s="2" t="inlineStr">
        <is>
          <t>Alvenaria de vedação com blocos de concreto esp. 14cm</t>
        </is>
      </c>
      <c r="D809" s="2" t="inlineStr">
        <is>
          <t>30/11/2027</t>
        </is>
      </c>
      <c r="E809" s="2" t="inlineStr">
        <is>
          <t>09/03/2028</t>
        </is>
      </c>
      <c r="F809" s="2" t="n">
        <v>113433.5770520989</v>
      </c>
      <c r="G809" s="2" t="n">
        <v>0</v>
      </c>
      <c r="H809" s="2" t="n">
        <v>113433.5770520989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>
      <c r="A810" s="2" t="n">
        <v>4</v>
      </c>
      <c r="B810" s="2" t="inlineStr">
        <is>
          <t>32.06.02.01</t>
        </is>
      </c>
      <c r="C810" s="2" t="inlineStr">
        <is>
          <t>Alvenaria de vedação com blocos de concreto esp. 14m</t>
        </is>
      </c>
      <c r="D810" s="2" t="inlineStr">
        <is>
          <t>30/11/2027</t>
        </is>
      </c>
      <c r="E810" s="2" t="inlineStr">
        <is>
          <t>09/03/2028</t>
        </is>
      </c>
      <c r="F810" s="2" t="n">
        <v>113433.5770520989</v>
      </c>
      <c r="G810" s="2" t="n">
        <v>0</v>
      </c>
      <c r="H810" s="2" t="n">
        <v>113433.5770520989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>
      <c r="A811" s="2" t="n">
        <v>3</v>
      </c>
      <c r="B811" s="2" t="inlineStr">
        <is>
          <t>32.06.03</t>
        </is>
      </c>
      <c r="C811" s="2" t="inlineStr">
        <is>
          <t>Revestimento do muro com argamassa de cimento e areia</t>
        </is>
      </c>
      <c r="D811" s="2" t="inlineStr">
        <is>
          <t>30/11/2027</t>
        </is>
      </c>
      <c r="E811" s="2" t="inlineStr">
        <is>
          <t>09/03/2028</t>
        </is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>
      <c r="A812" s="2" t="n">
        <v>4</v>
      </c>
      <c r="B812" s="2" t="inlineStr">
        <is>
          <t>32.06.03.01</t>
        </is>
      </c>
      <c r="C812" s="2" t="inlineStr">
        <is>
          <t>Taliscamento de Parede</t>
        </is>
      </c>
      <c r="D812" s="2" t="inlineStr">
        <is>
          <t>30/11/2027</t>
        </is>
      </c>
      <c r="E812" s="2" t="inlineStr">
        <is>
          <t>09/03/2028</t>
        </is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>
      <c r="A813" s="2" t="n">
        <v>4</v>
      </c>
      <c r="B813" s="2" t="inlineStr">
        <is>
          <t>32.06.03.02</t>
        </is>
      </c>
      <c r="C813" s="2" t="inlineStr">
        <is>
          <t>Chapisco</t>
        </is>
      </c>
      <c r="D813" s="2" t="inlineStr">
        <is>
          <t>30/11/2027</t>
        </is>
      </c>
      <c r="E813" s="2" t="inlineStr">
        <is>
          <t>09/03/2028</t>
        </is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>
      <c r="A814" s="2" t="n">
        <v>4</v>
      </c>
      <c r="B814" s="2" t="inlineStr">
        <is>
          <t>32.06.03.03</t>
        </is>
      </c>
      <c r="C814" s="2" t="inlineStr">
        <is>
          <t>Reboco</t>
        </is>
      </c>
      <c r="D814" s="2" t="inlineStr">
        <is>
          <t>30/11/2027</t>
        </is>
      </c>
      <c r="E814" s="2" t="inlineStr">
        <is>
          <t>09/03/2028</t>
        </is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>
      <c r="A815" s="2" t="n">
        <v>1</v>
      </c>
      <c r="B815" s="2" t="inlineStr">
        <is>
          <t>33</t>
        </is>
      </c>
      <c r="C815" s="2" t="inlineStr">
        <is>
          <t>FORROS DIVERSOS</t>
        </is>
      </c>
      <c r="D815" s="2" t="inlineStr">
        <is>
          <t>15/10/2027</t>
        </is>
      </c>
      <c r="E815" s="2" t="inlineStr">
        <is>
          <t>03/11/2028</t>
        </is>
      </c>
      <c r="F815" s="2" t="n">
        <v>1690544.877226372</v>
      </c>
      <c r="G815" s="2" t="n">
        <v>0</v>
      </c>
      <c r="H815" s="2" t="n">
        <v>1690544.877226372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9.779999999999999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69.73999999999999</v>
      </c>
      <c r="DK815" s="2" t="n">
        <v>71.51000000000001</v>
      </c>
      <c r="DL815" s="2" t="n">
        <v>0</v>
      </c>
      <c r="DM815" s="2" t="n">
        <v>77.18000000000001</v>
      </c>
      <c r="DN815" s="2" t="n">
        <v>79.36</v>
      </c>
      <c r="DO815" s="2" t="n">
        <v>0</v>
      </c>
      <c r="DP815" s="2" t="n">
        <v>85.03</v>
      </c>
      <c r="DQ815" s="2" t="n">
        <v>86.84999999999999</v>
      </c>
      <c r="DR815" s="2" t="n">
        <v>0</v>
      </c>
      <c r="DS815" s="2" t="n">
        <v>92.65000000000001</v>
      </c>
      <c r="DT815" s="2" t="n">
        <v>95.09999999999999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>
      <c r="A816" s="2" t="n">
        <v>2</v>
      </c>
      <c r="B816" s="2" t="inlineStr">
        <is>
          <t>33.01</t>
        </is>
      </c>
      <c r="C816" s="2" t="inlineStr">
        <is>
          <t>Forro de Gesso</t>
        </is>
      </c>
      <c r="D816" s="2" t="inlineStr">
        <is>
          <t>15/10/2027</t>
        </is>
      </c>
      <c r="E816" s="2" t="inlineStr">
        <is>
          <t>03/11/2028</t>
        </is>
      </c>
      <c r="F816" s="2" t="n">
        <v>1690544.877226372</v>
      </c>
      <c r="G816" s="2" t="n">
        <v>0</v>
      </c>
      <c r="H816" s="2" t="n">
        <v>1690544.877226372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9.779999999999999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69.73999999999999</v>
      </c>
      <c r="DK816" s="2" t="n">
        <v>71.51000000000001</v>
      </c>
      <c r="DL816" s="2" t="n">
        <v>0</v>
      </c>
      <c r="DM816" s="2" t="n">
        <v>77.18000000000001</v>
      </c>
      <c r="DN816" s="2" t="n">
        <v>79.36</v>
      </c>
      <c r="DO816" s="2" t="n">
        <v>0</v>
      </c>
      <c r="DP816" s="2" t="n">
        <v>85.03</v>
      </c>
      <c r="DQ816" s="2" t="n">
        <v>86.84999999999999</v>
      </c>
      <c r="DR816" s="2" t="n">
        <v>0</v>
      </c>
      <c r="DS816" s="2" t="n">
        <v>92.65000000000001</v>
      </c>
      <c r="DT816" s="2" t="n">
        <v>95.09999999999999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>
      <c r="A817" s="2" t="n">
        <v>3</v>
      </c>
      <c r="B817" s="2" t="inlineStr">
        <is>
          <t>33.01.01</t>
        </is>
      </c>
      <c r="C817" s="2" t="inlineStr">
        <is>
          <t>Chapisco rolado</t>
        </is>
      </c>
      <c r="D817" s="2" t="inlineStr">
        <is>
          <t>15/10/2027</t>
        </is>
      </c>
      <c r="E817" s="2" t="inlineStr">
        <is>
          <t>03/11/2028</t>
        </is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9.779999999999999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69.73999999999999</v>
      </c>
      <c r="DK817" s="2" t="n">
        <v>71.51000000000001</v>
      </c>
      <c r="DL817" s="2" t="n">
        <v>0</v>
      </c>
      <c r="DM817" s="2" t="n">
        <v>77.18000000000001</v>
      </c>
      <c r="DN817" s="2" t="n">
        <v>79.36</v>
      </c>
      <c r="DO817" s="2" t="n">
        <v>0</v>
      </c>
      <c r="DP817" s="2" t="n">
        <v>85.03</v>
      </c>
      <c r="DQ817" s="2" t="n">
        <v>86.84999999999999</v>
      </c>
      <c r="DR817" s="2" t="n">
        <v>0</v>
      </c>
      <c r="DS817" s="2" t="n">
        <v>92.65000000000001</v>
      </c>
      <c r="DT817" s="2" t="n">
        <v>95.09999999999999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>
      <c r="A818" s="2" t="n">
        <v>3</v>
      </c>
      <c r="B818" s="2" t="inlineStr">
        <is>
          <t>33.01.02</t>
        </is>
      </c>
      <c r="C818" s="2" t="inlineStr">
        <is>
          <t>Gesso Corrido em Tetos</t>
        </is>
      </c>
      <c r="D818" s="2" t="inlineStr">
        <is>
          <t>15/10/2027</t>
        </is>
      </c>
      <c r="E818" s="2" t="inlineStr">
        <is>
          <t>03/11/2028</t>
        </is>
      </c>
      <c r="F818" s="2" t="n">
        <v>453.1109290490664</v>
      </c>
      <c r="G818" s="2" t="n">
        <v>0</v>
      </c>
      <c r="H818" s="2" t="n">
        <v>453.1109290490664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9.779999999999999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69.73999999999999</v>
      </c>
      <c r="DK818" s="2" t="n">
        <v>71.51000000000001</v>
      </c>
      <c r="DL818" s="2" t="n">
        <v>0</v>
      </c>
      <c r="DM818" s="2" t="n">
        <v>77.18000000000001</v>
      </c>
      <c r="DN818" s="2" t="n">
        <v>79.36</v>
      </c>
      <c r="DO818" s="2" t="n">
        <v>0</v>
      </c>
      <c r="DP818" s="2" t="n">
        <v>85.03</v>
      </c>
      <c r="DQ818" s="2" t="n">
        <v>86.84999999999999</v>
      </c>
      <c r="DR818" s="2" t="n">
        <v>0</v>
      </c>
      <c r="DS818" s="2" t="n">
        <v>92.65000000000001</v>
      </c>
      <c r="DT818" s="2" t="n">
        <v>95.09999999999999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>
      <c r="A819" s="2" t="n">
        <v>3</v>
      </c>
      <c r="B819" s="2" t="inlineStr">
        <is>
          <t>33.01.03</t>
        </is>
      </c>
      <c r="C819" s="2" t="inlineStr">
        <is>
          <t>Forro de gesso acartonado</t>
        </is>
      </c>
      <c r="D819" s="2" t="inlineStr">
        <is>
          <t>15/10/2027</t>
        </is>
      </c>
      <c r="E819" s="2" t="inlineStr">
        <is>
          <t>03/11/2028</t>
        </is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9.779999999999999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69.73999999999999</v>
      </c>
      <c r="DK819" s="2" t="n">
        <v>71.51000000000001</v>
      </c>
      <c r="DL819" s="2" t="n">
        <v>0</v>
      </c>
      <c r="DM819" s="2" t="n">
        <v>77.18000000000001</v>
      </c>
      <c r="DN819" s="2" t="n">
        <v>79.36</v>
      </c>
      <c r="DO819" s="2" t="n">
        <v>0</v>
      </c>
      <c r="DP819" s="2" t="n">
        <v>85.03</v>
      </c>
      <c r="DQ819" s="2" t="n">
        <v>86.84999999999999</v>
      </c>
      <c r="DR819" s="2" t="n">
        <v>0</v>
      </c>
      <c r="DS819" s="2" t="n">
        <v>92.65000000000001</v>
      </c>
      <c r="DT819" s="2" t="n">
        <v>95.09999999999999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>
      <c r="A820" s="2" t="n">
        <v>3</v>
      </c>
      <c r="B820" s="2" t="inlineStr">
        <is>
          <t>33.01.04</t>
        </is>
      </c>
      <c r="C820" s="2" t="inlineStr">
        <is>
          <t>Sanca renovação de ar</t>
        </is>
      </c>
      <c r="D820" s="2" t="inlineStr">
        <is>
          <t>15/10/2027</t>
        </is>
      </c>
      <c r="E820" s="2" t="inlineStr">
        <is>
          <t>03/11/2028</t>
        </is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9.779999999999999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69.73999999999999</v>
      </c>
      <c r="DK820" s="2" t="n">
        <v>71.51000000000001</v>
      </c>
      <c r="DL820" s="2" t="n">
        <v>0</v>
      </c>
      <c r="DM820" s="2" t="n">
        <v>77.18000000000001</v>
      </c>
      <c r="DN820" s="2" t="n">
        <v>79.36</v>
      </c>
      <c r="DO820" s="2" t="n">
        <v>0</v>
      </c>
      <c r="DP820" s="2" t="n">
        <v>85.03</v>
      </c>
      <c r="DQ820" s="2" t="n">
        <v>86.84999999999999</v>
      </c>
      <c r="DR820" s="2" t="n">
        <v>0</v>
      </c>
      <c r="DS820" s="2" t="n">
        <v>92.65000000000001</v>
      </c>
      <c r="DT820" s="2" t="n">
        <v>95.09999999999999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>
      <c r="A821" s="2" t="n">
        <v>3</v>
      </c>
      <c r="B821" s="2" t="inlineStr">
        <is>
          <t>33.01.05</t>
        </is>
      </c>
      <c r="C821" s="2" t="inlineStr">
        <is>
          <t>Moldura de 50cm</t>
        </is>
      </c>
      <c r="D821" s="2" t="inlineStr">
        <is>
          <t>15/10/2027</t>
        </is>
      </c>
      <c r="E821" s="2" t="inlineStr">
        <is>
          <t>03/11/2028</t>
        </is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9.779999999999999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69.73999999999999</v>
      </c>
      <c r="DK821" s="2" t="n">
        <v>71.51000000000001</v>
      </c>
      <c r="DL821" s="2" t="n">
        <v>0</v>
      </c>
      <c r="DM821" s="2" t="n">
        <v>77.18000000000001</v>
      </c>
      <c r="DN821" s="2" t="n">
        <v>79.36</v>
      </c>
      <c r="DO821" s="2" t="n">
        <v>0</v>
      </c>
      <c r="DP821" s="2" t="n">
        <v>85.03</v>
      </c>
      <c r="DQ821" s="2" t="n">
        <v>86.84999999999999</v>
      </c>
      <c r="DR821" s="2" t="n">
        <v>0</v>
      </c>
      <c r="DS821" s="2" t="n">
        <v>92.65000000000001</v>
      </c>
      <c r="DT821" s="2" t="n">
        <v>95.09999999999999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>
      <c r="A822" s="2" t="n">
        <v>3</v>
      </c>
      <c r="B822" s="2" t="inlineStr">
        <is>
          <t>33.01.06</t>
        </is>
      </c>
      <c r="C822" s="2" t="inlineStr">
        <is>
          <t>Tabica Metálica</t>
        </is>
      </c>
      <c r="D822" s="2" t="inlineStr">
        <is>
          <t>15/10/2027</t>
        </is>
      </c>
      <c r="E822" s="2" t="inlineStr">
        <is>
          <t>03/11/2028</t>
        </is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9.779999999999999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69.73999999999999</v>
      </c>
      <c r="DK822" s="2" t="n">
        <v>71.51000000000001</v>
      </c>
      <c r="DL822" s="2" t="n">
        <v>0</v>
      </c>
      <c r="DM822" s="2" t="n">
        <v>77.18000000000001</v>
      </c>
      <c r="DN822" s="2" t="n">
        <v>79.36</v>
      </c>
      <c r="DO822" s="2" t="n">
        <v>0</v>
      </c>
      <c r="DP822" s="2" t="n">
        <v>85.03</v>
      </c>
      <c r="DQ822" s="2" t="n">
        <v>86.84999999999999</v>
      </c>
      <c r="DR822" s="2" t="n">
        <v>0</v>
      </c>
      <c r="DS822" s="2" t="n">
        <v>92.65000000000001</v>
      </c>
      <c r="DT822" s="2" t="n">
        <v>95.09999999999999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>
      <c r="A823" s="2" t="n">
        <v>1</v>
      </c>
      <c r="B823" s="2" t="inlineStr">
        <is>
          <t>34</t>
        </is>
      </c>
      <c r="C823" s="2" t="inlineStr">
        <is>
          <t>LOUÇAS E METAIS</t>
        </is>
      </c>
      <c r="D823" s="2" t="inlineStr">
        <is>
          <t>01/03/2028</t>
        </is>
      </c>
      <c r="E823" s="2" t="inlineStr">
        <is>
          <t>05/02/2029</t>
        </is>
      </c>
      <c r="F823" s="2" t="n">
        <v>2050613.496965477</v>
      </c>
      <c r="G823" s="2" t="n">
        <v>0</v>
      </c>
      <c r="H823" s="2" t="n">
        <v>2050613.496965477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66.20999999999999</v>
      </c>
      <c r="DX823" s="2" t="n">
        <v>0</v>
      </c>
      <c r="DY823" s="2" t="n">
        <v>72.79000000000001</v>
      </c>
      <c r="DZ823" s="2" t="n">
        <v>75.18000000000001</v>
      </c>
      <c r="EA823" s="2" t="n">
        <v>0</v>
      </c>
      <c r="EB823" s="2" t="n">
        <v>80.93000000000001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98.68000000000001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>
      <c r="A824" s="2" t="n">
        <v>2</v>
      </c>
      <c r="B824" s="2" t="inlineStr">
        <is>
          <t>34.01</t>
        </is>
      </c>
      <c r="C824" s="2" t="inlineStr">
        <is>
          <t>Vaso sanitario</t>
        </is>
      </c>
      <c r="D824" s="2" t="inlineStr">
        <is>
          <t>01/03/2028</t>
        </is>
      </c>
      <c r="E824" s="2" t="inlineStr">
        <is>
          <t>05/02/2029</t>
        </is>
      </c>
      <c r="F824" s="2" t="n">
        <v>759214.8249782419</v>
      </c>
      <c r="G824" s="2" t="n">
        <v>0</v>
      </c>
      <c r="H824" s="2" t="n">
        <v>759214.8249782419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66.20999999999999</v>
      </c>
      <c r="DX824" s="2" t="n">
        <v>0</v>
      </c>
      <c r="DY824" s="2" t="n">
        <v>72.79000000000001</v>
      </c>
      <c r="DZ824" s="2" t="n">
        <v>75.18000000000001</v>
      </c>
      <c r="EA824" s="2" t="n">
        <v>0</v>
      </c>
      <c r="EB824" s="2" t="n">
        <v>80.93000000000001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98.68000000000001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>
      <c r="A825" s="2" t="n">
        <v>3</v>
      </c>
      <c r="B825" s="2" t="inlineStr">
        <is>
          <t>34.01.01</t>
        </is>
      </c>
      <c r="C825" s="2" t="inlineStr">
        <is>
          <t>Bacia com caixa acoplada Deca linha Level cor branco</t>
        </is>
      </c>
      <c r="D825" s="2" t="inlineStr">
        <is>
          <t>01/03/2028</t>
        </is>
      </c>
      <c r="E825" s="2" t="inlineStr">
        <is>
          <t>05/02/2029</t>
        </is>
      </c>
      <c r="F825" s="2" t="n">
        <v>414156.8439858553</v>
      </c>
      <c r="G825" s="2" t="n">
        <v>0</v>
      </c>
      <c r="H825" s="2" t="n">
        <v>414156.8439858553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66.20999999999999</v>
      </c>
      <c r="DX825" s="2" t="n">
        <v>0</v>
      </c>
      <c r="DY825" s="2" t="n">
        <v>72.79000000000001</v>
      </c>
      <c r="DZ825" s="2" t="n">
        <v>75.18000000000001</v>
      </c>
      <c r="EA825" s="2" t="n">
        <v>0</v>
      </c>
      <c r="EB825" s="2" t="n">
        <v>80.93000000000001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98.68000000000001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>
      <c r="A826" s="2" t="n">
        <v>3</v>
      </c>
      <c r="B826" s="2" t="inlineStr">
        <is>
          <t>34.01.02</t>
        </is>
      </c>
      <c r="C826" s="2" t="inlineStr">
        <is>
          <t>Bacia com caixa acoplada Deca linha Izy cor branco</t>
        </is>
      </c>
      <c r="D826" s="2" t="inlineStr">
        <is>
          <t>01/03/2028</t>
        </is>
      </c>
      <c r="E826" s="2" t="inlineStr">
        <is>
          <t>05/02/2029</t>
        </is>
      </c>
      <c r="F826" s="2" t="n">
        <v>84463.84865253586</v>
      </c>
      <c r="G826" s="2" t="n">
        <v>0</v>
      </c>
      <c r="H826" s="2" t="n">
        <v>84463.84865253586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66.20999999999999</v>
      </c>
      <c r="DX826" s="2" t="n">
        <v>0</v>
      </c>
      <c r="DY826" s="2" t="n">
        <v>72.79000000000001</v>
      </c>
      <c r="DZ826" s="2" t="n">
        <v>75.18000000000001</v>
      </c>
      <c r="EA826" s="2" t="n">
        <v>0</v>
      </c>
      <c r="EB826" s="2" t="n">
        <v>80.93000000000001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98.68000000000001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>
      <c r="A827" s="2" t="n">
        <v>3</v>
      </c>
      <c r="B827" s="2" t="inlineStr">
        <is>
          <t>34.01.03</t>
        </is>
      </c>
      <c r="C827" s="2" t="inlineStr">
        <is>
          <t>Vaso sanitário de louça branca com caixa acoplada (Guarita, IS zeladoria)</t>
        </is>
      </c>
      <c r="D827" s="2" t="inlineStr">
        <is>
          <t>01/03/2028</t>
        </is>
      </c>
      <c r="E827" s="2" t="inlineStr">
        <is>
          <t>05/02/2029</t>
        </is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66.20999999999999</v>
      </c>
      <c r="DX827" s="2" t="n">
        <v>0</v>
      </c>
      <c r="DY827" s="2" t="n">
        <v>72.79000000000001</v>
      </c>
      <c r="DZ827" s="2" t="n">
        <v>75.18000000000001</v>
      </c>
      <c r="EA827" s="2" t="n">
        <v>0</v>
      </c>
      <c r="EB827" s="2" t="n">
        <v>80.93000000000001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98.68000000000001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>
      <c r="A828" s="2" t="n">
        <v>3</v>
      </c>
      <c r="B828" s="2" t="inlineStr">
        <is>
          <t>34.01.04</t>
        </is>
      </c>
      <c r="C828" s="2" t="inlineStr">
        <is>
          <t>Bacia c/ Caixa Acoplada _Deca Vogue Plus Conforto_ Branca Cód.:  P.515.17</t>
        </is>
      </c>
      <c r="D828" s="2" t="inlineStr">
        <is>
          <t>01/03/2028</t>
        </is>
      </c>
      <c r="E828" s="2" t="inlineStr">
        <is>
          <t>05/02/2029</t>
        </is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66.20999999999999</v>
      </c>
      <c r="DX828" s="2" t="n">
        <v>0</v>
      </c>
      <c r="DY828" s="2" t="n">
        <v>72.79000000000001</v>
      </c>
      <c r="DZ828" s="2" t="n">
        <v>75.18000000000001</v>
      </c>
      <c r="EA828" s="2" t="n">
        <v>0</v>
      </c>
      <c r="EB828" s="2" t="n">
        <v>80.93000000000001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98.68000000000001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>
      <c r="A829" s="2" t="n">
        <v>3</v>
      </c>
      <c r="B829" s="2" t="inlineStr">
        <is>
          <t>34.01.05</t>
        </is>
      </c>
      <c r="C829" s="2" t="inlineStr">
        <is>
          <t>Ligação flexível cromada 40cm</t>
        </is>
      </c>
      <c r="D829" s="2" t="inlineStr">
        <is>
          <t>01/03/2028</t>
        </is>
      </c>
      <c r="E829" s="2" t="inlineStr">
        <is>
          <t>05/02/2029</t>
        </is>
      </c>
      <c r="F829" s="2" t="n">
        <v>16065.83332891097</v>
      </c>
      <c r="G829" s="2" t="n">
        <v>0</v>
      </c>
      <c r="H829" s="2" t="n">
        <v>16065.83332891097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66.20999999999999</v>
      </c>
      <c r="DX829" s="2" t="n">
        <v>0</v>
      </c>
      <c r="DY829" s="2" t="n">
        <v>72.79000000000001</v>
      </c>
      <c r="DZ829" s="2" t="n">
        <v>75.18000000000001</v>
      </c>
      <c r="EA829" s="2" t="n">
        <v>0</v>
      </c>
      <c r="EB829" s="2" t="n">
        <v>80.93000000000001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98.68000000000001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>
      <c r="A830" s="2" t="n">
        <v>3</v>
      </c>
      <c r="B830" s="2" t="inlineStr">
        <is>
          <t>34.01.06</t>
        </is>
      </c>
      <c r="C830" s="2" t="inlineStr">
        <is>
          <t>Ducha higiênica despressurizada, acabamento cromado; ref.: Deca 1948.C.ACT.CR</t>
        </is>
      </c>
      <c r="D830" s="2" t="inlineStr">
        <is>
          <t>01/03/2028</t>
        </is>
      </c>
      <c r="E830" s="2" t="inlineStr">
        <is>
          <t>05/02/2029</t>
        </is>
      </c>
      <c r="F830" s="2" t="n">
        <v>167713.9946212878</v>
      </c>
      <c r="G830" s="2" t="n">
        <v>0</v>
      </c>
      <c r="H830" s="2" t="n">
        <v>167713.9946212878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66.20999999999999</v>
      </c>
      <c r="DX830" s="2" t="n">
        <v>0</v>
      </c>
      <c r="DY830" s="2" t="n">
        <v>72.79000000000001</v>
      </c>
      <c r="DZ830" s="2" t="n">
        <v>75.18000000000001</v>
      </c>
      <c r="EA830" s="2" t="n">
        <v>0</v>
      </c>
      <c r="EB830" s="2" t="n">
        <v>80.93000000000001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98.68000000000001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>
      <c r="A831" s="2" t="n">
        <v>3</v>
      </c>
      <c r="B831" s="2" t="inlineStr">
        <is>
          <t>34.01.07</t>
        </is>
      </c>
      <c r="C831" s="2" t="inlineStr">
        <is>
          <t>(Ducha sauna) Ducha Higiênica Despressurizada Deca Universal – Cromado, Cód.: 1948.C.ACT.CR;</t>
        </is>
      </c>
      <c r="D831" s="2" t="inlineStr">
        <is>
          <t>01/03/2028</t>
        </is>
      </c>
      <c r="E831" s="2" t="inlineStr">
        <is>
          <t>05/02/2029</t>
        </is>
      </c>
      <c r="F831" s="2" t="n">
        <v>673.5501792019591</v>
      </c>
      <c r="G831" s="2" t="n">
        <v>0</v>
      </c>
      <c r="H831" s="2" t="n">
        <v>673.5501792019591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66.20999999999999</v>
      </c>
      <c r="DX831" s="2" t="n">
        <v>0</v>
      </c>
      <c r="DY831" s="2" t="n">
        <v>72.79000000000001</v>
      </c>
      <c r="DZ831" s="2" t="n">
        <v>75.18000000000001</v>
      </c>
      <c r="EA831" s="2" t="n">
        <v>0</v>
      </c>
      <c r="EB831" s="2" t="n">
        <v>80.93000000000001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98.68000000000001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>
      <c r="A832" s="2" t="n">
        <v>3</v>
      </c>
      <c r="B832" s="2" t="inlineStr">
        <is>
          <t>34.01.08</t>
        </is>
      </c>
      <c r="C832" s="2" t="inlineStr">
        <is>
          <t>Ducha higiênica despressurizada, acabamento cromado; ref.: Deca 1948.C.ACT.CR</t>
        </is>
      </c>
      <c r="D832" s="2" t="inlineStr">
        <is>
          <t>01/03/2028</t>
        </is>
      </c>
      <c r="E832" s="2" t="inlineStr">
        <is>
          <t>05/02/2029</t>
        </is>
      </c>
      <c r="F832" s="2" t="n">
        <v>70049.21863700374</v>
      </c>
      <c r="G832" s="2" t="n">
        <v>0</v>
      </c>
      <c r="H832" s="2" t="n">
        <v>70049.21863700374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66.20999999999999</v>
      </c>
      <c r="DX832" s="2" t="n">
        <v>0</v>
      </c>
      <c r="DY832" s="2" t="n">
        <v>72.79000000000001</v>
      </c>
      <c r="DZ832" s="2" t="n">
        <v>75.18000000000001</v>
      </c>
      <c r="EA832" s="2" t="n">
        <v>0</v>
      </c>
      <c r="EB832" s="2" t="n">
        <v>80.93000000000001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98.68000000000001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>
      <c r="A833" s="2" t="n">
        <v>2</v>
      </c>
      <c r="B833" s="2" t="inlineStr">
        <is>
          <t>34.02</t>
        </is>
      </c>
      <c r="C833" s="2" t="inlineStr">
        <is>
          <t>Lavatorio</t>
        </is>
      </c>
      <c r="D833" s="2" t="inlineStr">
        <is>
          <t>01/03/2028</t>
        </is>
      </c>
      <c r="E833" s="2" t="inlineStr">
        <is>
          <t>05/02/2029</t>
        </is>
      </c>
      <c r="F833" s="2" t="n">
        <v>575925.0247102351</v>
      </c>
      <c r="G833" s="2" t="n">
        <v>0</v>
      </c>
      <c r="H833" s="2" t="n">
        <v>575925.0247102351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66.20999999999999</v>
      </c>
      <c r="DX833" s="2" t="n">
        <v>0</v>
      </c>
      <c r="DY833" s="2" t="n">
        <v>72.79000000000001</v>
      </c>
      <c r="DZ833" s="2" t="n">
        <v>75.18000000000001</v>
      </c>
      <c r="EA833" s="2" t="n">
        <v>0</v>
      </c>
      <c r="EB833" s="2" t="n">
        <v>80.93000000000001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98.68000000000001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>
      <c r="A834" s="2" t="n">
        <v>3</v>
      </c>
      <c r="B834" s="2" t="inlineStr">
        <is>
          <t>34.02.01</t>
        </is>
      </c>
      <c r="C834" s="2" t="inlineStr">
        <is>
          <t>Lavatório com Coluna Suspensa para banheiro de Deficiente Físico</t>
        </is>
      </c>
      <c r="D834" s="2" t="inlineStr">
        <is>
          <t>01/03/2028</t>
        </is>
      </c>
      <c r="E834" s="2" t="inlineStr">
        <is>
          <t>05/02/2029</t>
        </is>
      </c>
      <c r="F834" s="2" t="n">
        <v>694.3211468925381</v>
      </c>
      <c r="G834" s="2" t="n">
        <v>0</v>
      </c>
      <c r="H834" s="2" t="n">
        <v>694.3211468925381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66.20999999999999</v>
      </c>
      <c r="DX834" s="2" t="n">
        <v>0</v>
      </c>
      <c r="DY834" s="2" t="n">
        <v>72.79000000000001</v>
      </c>
      <c r="DZ834" s="2" t="n">
        <v>75.18000000000001</v>
      </c>
      <c r="EA834" s="2" t="n">
        <v>0</v>
      </c>
      <c r="EB834" s="2" t="n">
        <v>80.93000000000001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98.68000000000001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>
      <c r="A835" s="2" t="n">
        <v>3</v>
      </c>
      <c r="B835" s="2" t="inlineStr">
        <is>
          <t>34.02.02</t>
        </is>
      </c>
      <c r="C835" s="2" t="inlineStr">
        <is>
          <t>Lavatório suspenso de canto, Deca Izy branco, L.101.17</t>
        </is>
      </c>
      <c r="D835" s="2" t="inlineStr">
        <is>
          <t>01/03/2028</t>
        </is>
      </c>
      <c r="E835" s="2" t="inlineStr">
        <is>
          <t>05/02/2029</t>
        </is>
      </c>
      <c r="F835" s="2" t="n">
        <v>18831.73619773436</v>
      </c>
      <c r="G835" s="2" t="n">
        <v>0</v>
      </c>
      <c r="H835" s="2" t="n">
        <v>18831.73619773436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66.20999999999999</v>
      </c>
      <c r="DX835" s="2" t="n">
        <v>0</v>
      </c>
      <c r="DY835" s="2" t="n">
        <v>72.79000000000001</v>
      </c>
      <c r="DZ835" s="2" t="n">
        <v>75.18000000000001</v>
      </c>
      <c r="EA835" s="2" t="n">
        <v>0</v>
      </c>
      <c r="EB835" s="2" t="n">
        <v>80.93000000000001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98.68000000000001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>
      <c r="A836" s="2" t="n">
        <v>3</v>
      </c>
      <c r="B836" s="2" t="inlineStr">
        <is>
          <t>34.02.03</t>
        </is>
      </c>
      <c r="C836" s="2" t="inlineStr">
        <is>
          <t>Lavatório de louça suspensa (Lavabo guarita)</t>
        </is>
      </c>
      <c r="D836" s="2" t="inlineStr">
        <is>
          <t>01/03/2028</t>
        </is>
      </c>
      <c r="E836" s="2" t="inlineStr">
        <is>
          <t>05/02/2029</t>
        </is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66.20999999999999</v>
      </c>
      <c r="DX836" s="2" t="n">
        <v>0</v>
      </c>
      <c r="DY836" s="2" t="n">
        <v>72.79000000000001</v>
      </c>
      <c r="DZ836" s="2" t="n">
        <v>75.18000000000001</v>
      </c>
      <c r="EA836" s="2" t="n">
        <v>0</v>
      </c>
      <c r="EB836" s="2" t="n">
        <v>80.93000000000001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98.68000000000001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>
      <c r="A837" s="2" t="n">
        <v>3</v>
      </c>
      <c r="B837" s="2" t="inlineStr">
        <is>
          <t>34.02.04</t>
        </is>
      </c>
      <c r="C837" s="2" t="inlineStr">
        <is>
          <t>Lavatório suspenso, Deca Izy branco, L.100.17</t>
        </is>
      </c>
      <c r="D837" s="2" t="inlineStr">
        <is>
          <t>01/03/2028</t>
        </is>
      </c>
      <c r="E837" s="2" t="inlineStr">
        <is>
          <t>05/02/2029</t>
        </is>
      </c>
      <c r="F837" s="2" t="n">
        <v>2305.926881355228</v>
      </c>
      <c r="G837" s="2" t="n">
        <v>0</v>
      </c>
      <c r="H837" s="2" t="n">
        <v>2305.926881355228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66.20999999999999</v>
      </c>
      <c r="DX837" s="2" t="n">
        <v>0</v>
      </c>
      <c r="DY837" s="2" t="n">
        <v>72.79000000000001</v>
      </c>
      <c r="DZ837" s="2" t="n">
        <v>75.18000000000001</v>
      </c>
      <c r="EA837" s="2" t="n">
        <v>0</v>
      </c>
      <c r="EB837" s="2" t="n">
        <v>80.93000000000001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98.68000000000001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>
      <c r="A838" s="2" t="n">
        <v>3</v>
      </c>
      <c r="B838" s="2" t="inlineStr">
        <is>
          <t>34.02.05</t>
        </is>
      </c>
      <c r="C838" s="2" t="inlineStr">
        <is>
          <t>Cuba de embutir retangular branco, Deca L.375.17</t>
        </is>
      </c>
      <c r="D838" s="2" t="inlineStr">
        <is>
          <t>01/03/2028</t>
        </is>
      </c>
      <c r="E838" s="2" t="inlineStr">
        <is>
          <t>05/02/2029</t>
        </is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66.20999999999999</v>
      </c>
      <c r="DX838" s="2" t="n">
        <v>0</v>
      </c>
      <c r="DY838" s="2" t="n">
        <v>72.79000000000001</v>
      </c>
      <c r="DZ838" s="2" t="n">
        <v>75.18000000000001</v>
      </c>
      <c r="EA838" s="2" t="n">
        <v>0</v>
      </c>
      <c r="EB838" s="2" t="n">
        <v>80.93000000000001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98.68000000000001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>
      <c r="A839" s="2" t="n">
        <v>3</v>
      </c>
      <c r="B839" s="2" t="inlineStr">
        <is>
          <t>34.02.06</t>
        </is>
      </c>
      <c r="C839" s="2" t="inlineStr">
        <is>
          <t>Cuba de semi encaixe quadrada com mesa, Deca l.61040.M.17 branca</t>
        </is>
      </c>
      <c r="D839" s="2" t="inlineStr">
        <is>
          <t>01/03/2028</t>
        </is>
      </c>
      <c r="E839" s="2" t="inlineStr">
        <is>
          <t>05/02/2029</t>
        </is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66.20999999999999</v>
      </c>
      <c r="DX839" s="2" t="n">
        <v>0</v>
      </c>
      <c r="DY839" s="2" t="n">
        <v>72.79000000000001</v>
      </c>
      <c r="DZ839" s="2" t="n">
        <v>75.18000000000001</v>
      </c>
      <c r="EA839" s="2" t="n">
        <v>0</v>
      </c>
      <c r="EB839" s="2" t="n">
        <v>80.93000000000001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98.68000000000001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>
      <c r="A840" s="2" t="n">
        <v>3</v>
      </c>
      <c r="B840" s="2" t="inlineStr">
        <is>
          <t>34.02.07</t>
        </is>
      </c>
      <c r="C840" s="2" t="inlineStr">
        <is>
          <t>Torneira de mesa bica baixa, para lavatório, ref.: Deca Level 1197.C26, cromado</t>
        </is>
      </c>
      <c r="D840" s="2" t="inlineStr">
        <is>
          <t>01/03/2028</t>
        </is>
      </c>
      <c r="E840" s="2" t="inlineStr">
        <is>
          <t>05/02/2029</t>
        </is>
      </c>
      <c r="F840" s="2" t="n">
        <v>54051.91756179199</v>
      </c>
      <c r="G840" s="2" t="n">
        <v>0</v>
      </c>
      <c r="H840" s="2" t="n">
        <v>54051.91756179199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66.20999999999999</v>
      </c>
      <c r="DX840" s="2" t="n">
        <v>0</v>
      </c>
      <c r="DY840" s="2" t="n">
        <v>72.79000000000001</v>
      </c>
      <c r="DZ840" s="2" t="n">
        <v>75.18000000000001</v>
      </c>
      <c r="EA840" s="2" t="n">
        <v>0</v>
      </c>
      <c r="EB840" s="2" t="n">
        <v>80.93000000000001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98.68000000000001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>
      <c r="A841" s="2" t="n">
        <v>3</v>
      </c>
      <c r="B841" s="2" t="inlineStr">
        <is>
          <t>34.02.08</t>
        </is>
      </c>
      <c r="C841" s="2" t="inlineStr">
        <is>
          <t>Torneira cromada para lavatório (Lavabo guarita)</t>
        </is>
      </c>
      <c r="D841" s="2" t="inlineStr">
        <is>
          <t>01/03/2028</t>
        </is>
      </c>
      <c r="E841" s="2" t="inlineStr">
        <is>
          <t>05/02/2029</t>
        </is>
      </c>
      <c r="F841" s="2" t="n">
        <v>315.5501792019591</v>
      </c>
      <c r="G841" s="2" t="n">
        <v>0</v>
      </c>
      <c r="H841" s="2" t="n">
        <v>315.5501792019591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66.20999999999999</v>
      </c>
      <c r="DX841" s="2" t="n">
        <v>0</v>
      </c>
      <c r="DY841" s="2" t="n">
        <v>72.79000000000001</v>
      </c>
      <c r="DZ841" s="2" t="n">
        <v>75.18000000000001</v>
      </c>
      <c r="EA841" s="2" t="n">
        <v>0</v>
      </c>
      <c r="EB841" s="2" t="n">
        <v>80.93000000000001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98.68000000000001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>
      <c r="A842" s="2" t="n">
        <v>3</v>
      </c>
      <c r="B842" s="2" t="inlineStr">
        <is>
          <t>34.02.09</t>
        </is>
      </c>
      <c r="C842" s="2" t="inlineStr">
        <is>
          <t>Torneira de mesa bica baixa, para lavatório, ref.: Deca Link 1197.C.LNK, cromado</t>
        </is>
      </c>
      <c r="D842" s="2" t="inlineStr">
        <is>
          <t>01/03/2028</t>
        </is>
      </c>
      <c r="E842" s="2" t="inlineStr">
        <is>
          <t>05/02/2029</t>
        </is>
      </c>
      <c r="F842" s="2" t="n">
        <v>30923.91756179199</v>
      </c>
      <c r="G842" s="2" t="n">
        <v>0</v>
      </c>
      <c r="H842" s="2" t="n">
        <v>30923.91756179199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66.20999999999999</v>
      </c>
      <c r="DX842" s="2" t="n">
        <v>0</v>
      </c>
      <c r="DY842" s="2" t="n">
        <v>72.79000000000001</v>
      </c>
      <c r="DZ842" s="2" t="n">
        <v>75.18000000000001</v>
      </c>
      <c r="EA842" s="2" t="n">
        <v>0</v>
      </c>
      <c r="EB842" s="2" t="n">
        <v>80.93000000000001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98.68000000000001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>
      <c r="A843" s="2" t="n">
        <v>3</v>
      </c>
      <c r="B843" s="2" t="inlineStr">
        <is>
          <t>34.02.10</t>
        </is>
      </c>
      <c r="C843" s="2" t="inlineStr">
        <is>
          <t>Torneira de mesa com fechamento automático para lavatório, ref.: Deca, Decamatic Eco 1173.C, cromado</t>
        </is>
      </c>
      <c r="D843" s="2" t="inlineStr">
        <is>
          <t>01/03/2028</t>
        </is>
      </c>
      <c r="E843" s="2" t="inlineStr">
        <is>
          <t>05/02/2029</t>
        </is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66.20999999999999</v>
      </c>
      <c r="DX843" s="2" t="n">
        <v>0</v>
      </c>
      <c r="DY843" s="2" t="n">
        <v>72.79000000000001</v>
      </c>
      <c r="DZ843" s="2" t="n">
        <v>75.18000000000001</v>
      </c>
      <c r="EA843" s="2" t="n">
        <v>0</v>
      </c>
      <c r="EB843" s="2" t="n">
        <v>80.93000000000001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98.68000000000001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>
      <c r="A844" s="2" t="n">
        <v>3</v>
      </c>
      <c r="B844" s="2" t="inlineStr">
        <is>
          <t>34.02.11</t>
        </is>
      </c>
      <c r="C844" s="2" t="inlineStr">
        <is>
          <t>Torneira De Mesa Com Fechamento Automático Para Lavatório DECA Decamatic Eco Conforto Cromado Cód.: 1173.C.CONF</t>
        </is>
      </c>
      <c r="D844" s="2" t="inlineStr">
        <is>
          <t>01/03/2028</t>
        </is>
      </c>
      <c r="E844" s="2" t="inlineStr">
        <is>
          <t>05/02/2029</t>
        </is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66.20999999999999</v>
      </c>
      <c r="DX844" s="2" t="n">
        <v>0</v>
      </c>
      <c r="DY844" s="2" t="n">
        <v>72.79000000000001</v>
      </c>
      <c r="DZ844" s="2" t="n">
        <v>75.18000000000001</v>
      </c>
      <c r="EA844" s="2" t="n">
        <v>0</v>
      </c>
      <c r="EB844" s="2" t="n">
        <v>80.93000000000001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98.68000000000001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>
      <c r="A845" s="2" t="n">
        <v>3</v>
      </c>
      <c r="B845" s="2" t="inlineStr">
        <is>
          <t>34.02.12</t>
        </is>
      </c>
      <c r="C845" s="2" t="inlineStr">
        <is>
          <t>Misturador monocomando de mesa bica baixa, para lavatório; ref.: Deca Level 2875.C26, cromado</t>
        </is>
      </c>
      <c r="D845" s="2" t="inlineStr">
        <is>
          <t>01/03/2028</t>
        </is>
      </c>
      <c r="E845" s="2" t="inlineStr">
        <is>
          <t>05/02/2029</t>
        </is>
      </c>
      <c r="F845" s="2" t="n">
        <v>119656.9946212878</v>
      </c>
      <c r="G845" s="2" t="n">
        <v>0</v>
      </c>
      <c r="H845" s="2" t="n">
        <v>119656.9946212878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66.20999999999999</v>
      </c>
      <c r="DX845" s="2" t="n">
        <v>0</v>
      </c>
      <c r="DY845" s="2" t="n">
        <v>72.79000000000001</v>
      </c>
      <c r="DZ845" s="2" t="n">
        <v>75.18000000000001</v>
      </c>
      <c r="EA845" s="2" t="n">
        <v>0</v>
      </c>
      <c r="EB845" s="2" t="n">
        <v>80.93000000000001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98.68000000000001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>
      <c r="A846" s="2" t="n">
        <v>3</v>
      </c>
      <c r="B846" s="2" t="inlineStr">
        <is>
          <t>34.02.13</t>
        </is>
      </c>
      <c r="C846" s="2" t="inlineStr">
        <is>
          <t>Ligação flexível cromada 40cm</t>
        </is>
      </c>
      <c r="D846" s="2" t="inlineStr">
        <is>
          <t>01/03/2028</t>
        </is>
      </c>
      <c r="E846" s="2" t="inlineStr">
        <is>
          <t>05/02/2029</t>
        </is>
      </c>
      <c r="F846" s="2" t="n">
        <v>16065.83332891097</v>
      </c>
      <c r="G846" s="2" t="n">
        <v>0</v>
      </c>
      <c r="H846" s="2" t="n">
        <v>16065.83332891097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66.20999999999999</v>
      </c>
      <c r="DX846" s="2" t="n">
        <v>0</v>
      </c>
      <c r="DY846" s="2" t="n">
        <v>72.79000000000001</v>
      </c>
      <c r="DZ846" s="2" t="n">
        <v>75.18000000000001</v>
      </c>
      <c r="EA846" s="2" t="n">
        <v>0</v>
      </c>
      <c r="EB846" s="2" t="n">
        <v>80.93000000000001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>
      <c r="A847" s="2" t="n">
        <v>3</v>
      </c>
      <c r="B847" s="2" t="inlineStr">
        <is>
          <t>34.02.14</t>
        </is>
      </c>
      <c r="C847" s="2" t="inlineStr">
        <is>
          <t>Válvula cromada para lavatório</t>
        </is>
      </c>
      <c r="D847" s="2" t="inlineStr">
        <is>
          <t>01/03/2028</t>
        </is>
      </c>
      <c r="E847" s="2" t="inlineStr">
        <is>
          <t>05/02/2029</t>
        </is>
      </c>
      <c r="F847" s="2" t="n">
        <v>53496.53225369921</v>
      </c>
      <c r="G847" s="2" t="n">
        <v>0</v>
      </c>
      <c r="H847" s="2" t="n">
        <v>53496.53225369921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66.20999999999999</v>
      </c>
      <c r="DX847" s="2" t="n">
        <v>0</v>
      </c>
      <c r="DY847" s="2" t="n">
        <v>72.79000000000001</v>
      </c>
      <c r="DZ847" s="2" t="n">
        <v>75.18000000000001</v>
      </c>
      <c r="EA847" s="2" t="n">
        <v>0</v>
      </c>
      <c r="EB847" s="2" t="n">
        <v>80.93000000000001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>
      <c r="A848" s="2" t="n">
        <v>3</v>
      </c>
      <c r="B848" s="2" t="inlineStr">
        <is>
          <t>34.02.15</t>
        </is>
      </c>
      <c r="C848" s="2" t="inlineStr">
        <is>
          <t>Válvula de Escoamento Click para Lavatório, Cuba e Bidê Cromado, Cód.: 1601.C.CLI</t>
        </is>
      </c>
      <c r="D848" s="2" t="inlineStr">
        <is>
          <t>01/03/2028</t>
        </is>
      </c>
      <c r="E848" s="2" t="inlineStr">
        <is>
          <t>05/02/2029</t>
        </is>
      </c>
      <c r="F848" s="2" t="n">
        <v>699.3010752117544</v>
      </c>
      <c r="G848" s="2" t="n">
        <v>0</v>
      </c>
      <c r="H848" s="2" t="n">
        <v>699.3010752117544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66.20999999999999</v>
      </c>
      <c r="DX848" s="2" t="n">
        <v>0</v>
      </c>
      <c r="DY848" s="2" t="n">
        <v>72.79000000000001</v>
      </c>
      <c r="DZ848" s="2" t="n">
        <v>75.18000000000001</v>
      </c>
      <c r="EA848" s="2" t="n">
        <v>0</v>
      </c>
      <c r="EB848" s="2" t="n">
        <v>80.93000000000001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>
      <c r="A849" s="2" t="n">
        <v>3</v>
      </c>
      <c r="B849" s="2" t="inlineStr">
        <is>
          <t>34.02.16</t>
        </is>
      </c>
      <c r="C849" s="2" t="inlineStr">
        <is>
          <t>Sifão cromado para lavatório</t>
        </is>
      </c>
      <c r="D849" s="2" t="inlineStr">
        <is>
          <t>01/03/2028</t>
        </is>
      </c>
      <c r="E849" s="2" t="inlineStr">
        <is>
          <t>05/02/2029</t>
        </is>
      </c>
      <c r="F849" s="2" t="n">
        <v>51201.53225369921</v>
      </c>
      <c r="G849" s="2" t="n">
        <v>0</v>
      </c>
      <c r="H849" s="2" t="n">
        <v>51201.53225369921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66.20999999999999</v>
      </c>
      <c r="DX849" s="2" t="n">
        <v>0</v>
      </c>
      <c r="DY849" s="2" t="n">
        <v>72.79000000000001</v>
      </c>
      <c r="DZ849" s="2" t="n">
        <v>75.18000000000001</v>
      </c>
      <c r="EA849" s="2" t="n">
        <v>0</v>
      </c>
      <c r="EB849" s="2" t="n">
        <v>80.93000000000001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>
      <c r="A850" s="2" t="n">
        <v>3</v>
      </c>
      <c r="B850" s="2" t="inlineStr">
        <is>
          <t>34.02.17</t>
        </is>
      </c>
      <c r="C850" s="2" t="inlineStr">
        <is>
          <t>Sifão Articulado Cromado, Deca, Cód.: 1682.C.100.112</t>
        </is>
      </c>
      <c r="D850" s="2" t="inlineStr">
        <is>
          <t>01/03/2028</t>
        </is>
      </c>
      <c r="E850" s="2" t="inlineStr">
        <is>
          <t>05/02/2029</t>
        </is>
      </c>
      <c r="F850" s="2" t="n">
        <v>669.3010752117544</v>
      </c>
      <c r="G850" s="2" t="n">
        <v>0</v>
      </c>
      <c r="H850" s="2" t="n">
        <v>669.3010752117544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66.20999999999999</v>
      </c>
      <c r="DX850" s="2" t="n">
        <v>0</v>
      </c>
      <c r="DY850" s="2" t="n">
        <v>72.79000000000001</v>
      </c>
      <c r="DZ850" s="2" t="n">
        <v>75.18000000000001</v>
      </c>
      <c r="EA850" s="2" t="n">
        <v>0</v>
      </c>
      <c r="EB850" s="2" t="n">
        <v>80.93000000000001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>
      <c r="A851" s="2" t="n">
        <v>2</v>
      </c>
      <c r="B851" s="2" t="inlineStr">
        <is>
          <t>34.03</t>
        </is>
      </c>
      <c r="C851" s="2" t="inlineStr">
        <is>
          <t>Pias</t>
        </is>
      </c>
      <c r="D851" s="2" t="inlineStr">
        <is>
          <t>01/03/2028</t>
        </is>
      </c>
      <c r="E851" s="2" t="inlineStr">
        <is>
          <t>05/02/2029</t>
        </is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66.20999999999999</v>
      </c>
      <c r="DX851" s="2" t="n">
        <v>0</v>
      </c>
      <c r="DY851" s="2" t="n">
        <v>72.79000000000001</v>
      </c>
      <c r="DZ851" s="2" t="n">
        <v>75.18000000000001</v>
      </c>
      <c r="EA851" s="2" t="n">
        <v>0</v>
      </c>
      <c r="EB851" s="2" t="n">
        <v>80.93000000000001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>
      <c r="A852" s="2" t="n">
        <v>3</v>
      </c>
      <c r="B852" s="2" t="inlineStr">
        <is>
          <t>34.03.01</t>
        </is>
      </c>
      <c r="C852" s="2" t="inlineStr">
        <is>
          <t>Cuba simples de embutir, em aço inox escovado 56x34x18cm, Mekal CS-2</t>
        </is>
      </c>
      <c r="D852" s="2" t="inlineStr">
        <is>
          <t>01/03/2028</t>
        </is>
      </c>
      <c r="E852" s="2" t="inlineStr">
        <is>
          <t>05/02/2029</t>
        </is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66.20999999999999</v>
      </c>
      <c r="DX852" s="2" t="n">
        <v>0</v>
      </c>
      <c r="DY852" s="2" t="n">
        <v>72.79000000000001</v>
      </c>
      <c r="DZ852" s="2" t="n">
        <v>75.18000000000001</v>
      </c>
      <c r="EA852" s="2" t="n">
        <v>0</v>
      </c>
      <c r="EB852" s="2" t="n">
        <v>80.93000000000001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>
      <c r="A853" s="2" t="n">
        <v>3</v>
      </c>
      <c r="B853" s="2" t="inlineStr">
        <is>
          <t>34.03.02</t>
        </is>
      </c>
      <c r="C853" s="2" t="inlineStr">
        <is>
          <t>Cuba de aço inox a definir (Copa SS)</t>
        </is>
      </c>
      <c r="D853" s="2" t="inlineStr">
        <is>
          <t>01/03/2028</t>
        </is>
      </c>
      <c r="E853" s="2" t="inlineStr">
        <is>
          <t>05/02/2029</t>
        </is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66.20999999999999</v>
      </c>
      <c r="DX853" s="2" t="n">
        <v>0</v>
      </c>
      <c r="DY853" s="2" t="n">
        <v>72.79000000000001</v>
      </c>
      <c r="DZ853" s="2" t="n">
        <v>75.18000000000001</v>
      </c>
      <c r="EA853" s="2" t="n">
        <v>0</v>
      </c>
      <c r="EB853" s="2" t="n">
        <v>80.93000000000001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>
      <c r="A854" s="2" t="n">
        <v>3</v>
      </c>
      <c r="B854" s="2" t="inlineStr">
        <is>
          <t>34.03.03</t>
        </is>
      </c>
      <c r="C854" s="2" t="inlineStr">
        <is>
          <t>Cuba Inox Mekal Retta LR-50 R10 Cód.: 01035516; Ralo Quadrado Elegance 17,5x17,5cm Escovado Mozaik Cód.: RBLE1520;</t>
        </is>
      </c>
      <c r="D854" s="2" t="inlineStr">
        <is>
          <t>01/03/2028</t>
        </is>
      </c>
      <c r="E854" s="2" t="inlineStr">
        <is>
          <t>05/02/2029</t>
        </is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66.20999999999999</v>
      </c>
      <c r="DX854" s="2" t="n">
        <v>0</v>
      </c>
      <c r="DY854" s="2" t="n">
        <v>72.79000000000001</v>
      </c>
      <c r="DZ854" s="2" t="n">
        <v>75.18000000000001</v>
      </c>
      <c r="EA854" s="2" t="n">
        <v>0</v>
      </c>
      <c r="EB854" s="2" t="n">
        <v>80.93000000000001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>
      <c r="A855" s="2" t="n">
        <v>3</v>
      </c>
      <c r="B855" s="2" t="inlineStr">
        <is>
          <t>34.03.04</t>
        </is>
      </c>
      <c r="C855" s="2" t="inlineStr">
        <is>
          <t>Torneira de mesa bica móvel 90°, ref.: Deca Link 1166.C.LNK, cromado</t>
        </is>
      </c>
      <c r="D855" s="2" t="inlineStr">
        <is>
          <t>01/03/2028</t>
        </is>
      </c>
      <c r="E855" s="2" t="inlineStr">
        <is>
          <t>05/02/2029</t>
        </is>
      </c>
      <c r="F855" s="2" t="n">
        <v>51039.46774099395</v>
      </c>
      <c r="G855" s="2" t="n">
        <v>0</v>
      </c>
      <c r="H855" s="2" t="n">
        <v>51039.46774099395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66.20999999999999</v>
      </c>
      <c r="DX855" s="2" t="n">
        <v>0</v>
      </c>
      <c r="DY855" s="2" t="n">
        <v>72.79000000000001</v>
      </c>
      <c r="DZ855" s="2" t="n">
        <v>75.18000000000001</v>
      </c>
      <c r="EA855" s="2" t="n">
        <v>0</v>
      </c>
      <c r="EB855" s="2" t="n">
        <v>80.93000000000001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>
      <c r="A856" s="2" t="n">
        <v>3</v>
      </c>
      <c r="B856" s="2" t="inlineStr">
        <is>
          <t>34.03.05</t>
        </is>
      </c>
      <c r="C856" s="2" t="inlineStr">
        <is>
          <t>Torneira cromada para pia de cozinha (Copa SS)</t>
        </is>
      </c>
      <c r="D856" s="2" t="inlineStr">
        <is>
          <t>01/03/2028</t>
        </is>
      </c>
      <c r="E856" s="2" t="inlineStr">
        <is>
          <t>05/02/2029</t>
        </is>
      </c>
      <c r="F856" s="2" t="n">
        <v>415.5501792019591</v>
      </c>
      <c r="G856" s="2" t="n">
        <v>0</v>
      </c>
      <c r="H856" s="2" t="n">
        <v>415.5501792019591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66.20999999999999</v>
      </c>
      <c r="DX856" s="2" t="n">
        <v>0</v>
      </c>
      <c r="DY856" s="2" t="n">
        <v>72.79000000000001</v>
      </c>
      <c r="DZ856" s="2" t="n">
        <v>75.18000000000001</v>
      </c>
      <c r="EA856" s="2" t="n">
        <v>0</v>
      </c>
      <c r="EB856" s="2" t="n">
        <v>80.93000000000001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>
      <c r="A857" s="2" t="n">
        <v>3</v>
      </c>
      <c r="B857" s="2" t="inlineStr">
        <is>
          <t>34.03.06</t>
        </is>
      </c>
      <c r="C857" s="2" t="inlineStr">
        <is>
          <t>Torneira bica alta de mesa para cozinha Docol Doc cromado/preto Cód.: 00738957</t>
        </is>
      </c>
      <c r="D857" s="2" t="inlineStr">
        <is>
          <t>01/03/2028</t>
        </is>
      </c>
      <c r="E857" s="2" t="inlineStr">
        <is>
          <t>05/02/2029</t>
        </is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66.20999999999999</v>
      </c>
      <c r="DX857" s="2" t="n">
        <v>0</v>
      </c>
      <c r="DY857" s="2" t="n">
        <v>72.79000000000001</v>
      </c>
      <c r="DZ857" s="2" t="n">
        <v>75.18000000000001</v>
      </c>
      <c r="EA857" s="2" t="n">
        <v>0</v>
      </c>
      <c r="EB857" s="2" t="n">
        <v>80.93000000000001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>
      <c r="A858" s="2" t="n">
        <v>3</v>
      </c>
      <c r="B858" s="2" t="inlineStr">
        <is>
          <t>34.03.07</t>
        </is>
      </c>
      <c r="C858" s="2" t="inlineStr">
        <is>
          <t>Ligação flexível cromada 40cm</t>
        </is>
      </c>
      <c r="D858" s="2" t="inlineStr">
        <is>
          <t>01/03/2028</t>
        </is>
      </c>
      <c r="E858" s="2" t="inlineStr">
        <is>
          <t>05/02/2029</t>
        </is>
      </c>
      <c r="F858" s="2" t="n">
        <v>3627.768816205702</v>
      </c>
      <c r="G858" s="2" t="n">
        <v>0</v>
      </c>
      <c r="H858" s="2" t="n">
        <v>3627.768816205702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66.20999999999999</v>
      </c>
      <c r="DX858" s="2" t="n">
        <v>0</v>
      </c>
      <c r="DY858" s="2" t="n">
        <v>72.79000000000001</v>
      </c>
      <c r="DZ858" s="2" t="n">
        <v>75.18000000000001</v>
      </c>
      <c r="EA858" s="2" t="n">
        <v>0</v>
      </c>
      <c r="EB858" s="2" t="n">
        <v>80.93000000000001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>
      <c r="A859" s="2" t="n">
        <v>3</v>
      </c>
      <c r="B859" s="2" t="inlineStr">
        <is>
          <t>34.03.08</t>
        </is>
      </c>
      <c r="C859" s="2" t="inlineStr">
        <is>
          <t>Válvula de aço inox para pia americana</t>
        </is>
      </c>
      <c r="D859" s="2" t="inlineStr">
        <is>
          <t>01/03/2028</t>
        </is>
      </c>
      <c r="E859" s="2" t="inlineStr">
        <is>
          <t>05/02/2029</t>
        </is>
      </c>
      <c r="F859" s="2" t="n">
        <v>8562.768816205702</v>
      </c>
      <c r="G859" s="2" t="n">
        <v>0</v>
      </c>
      <c r="H859" s="2" t="n">
        <v>8562.768816205702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66.20999999999999</v>
      </c>
      <c r="DX859" s="2" t="n">
        <v>0</v>
      </c>
      <c r="DY859" s="2" t="n">
        <v>72.79000000000001</v>
      </c>
      <c r="DZ859" s="2" t="n">
        <v>75.18000000000001</v>
      </c>
      <c r="EA859" s="2" t="n">
        <v>0</v>
      </c>
      <c r="EB859" s="2" t="n">
        <v>80.93000000000001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>
      <c r="A860" s="2" t="n">
        <v>3</v>
      </c>
      <c r="B860" s="2" t="inlineStr">
        <is>
          <t>34.03.09</t>
        </is>
      </c>
      <c r="C860" s="2" t="inlineStr">
        <is>
          <t>Sifão cromado para pia de cozinha</t>
        </is>
      </c>
      <c r="D860" s="2" t="inlineStr">
        <is>
          <t>01/03/2028</t>
        </is>
      </c>
      <c r="E860" s="2" t="inlineStr">
        <is>
          <t>05/02/2029</t>
        </is>
      </c>
      <c r="F860" s="2" t="n">
        <v>11155.01792019591</v>
      </c>
      <c r="G860" s="2" t="n">
        <v>0</v>
      </c>
      <c r="H860" s="2" t="n">
        <v>11155.01792019591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66.20999999999999</v>
      </c>
      <c r="DX860" s="2" t="n">
        <v>0</v>
      </c>
      <c r="DY860" s="2" t="n">
        <v>72.79000000000001</v>
      </c>
      <c r="DZ860" s="2" t="n">
        <v>75.18000000000001</v>
      </c>
      <c r="EA860" s="2" t="n">
        <v>0</v>
      </c>
      <c r="EB860" s="2" t="n">
        <v>80.93000000000001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>
      <c r="A861" s="2" t="n">
        <v>3</v>
      </c>
      <c r="B861" s="2" t="inlineStr">
        <is>
          <t>34.03.10</t>
        </is>
      </c>
      <c r="C861" s="2" t="inlineStr">
        <is>
          <t>Sifão Articulado Cromado, Deca, Cód.: 1682.C.112</t>
        </is>
      </c>
      <c r="D861" s="2" t="inlineStr">
        <is>
          <t>01/03/2028</t>
        </is>
      </c>
      <c r="E861" s="2" t="inlineStr">
        <is>
          <t>05/02/2029</t>
        </is>
      </c>
      <c r="F861" s="2" t="n">
        <v>557.7508960097954</v>
      </c>
      <c r="G861" s="2" t="n">
        <v>0</v>
      </c>
      <c r="H861" s="2" t="n">
        <v>557.7508960097954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66.20999999999999</v>
      </c>
      <c r="DX861" s="2" t="n">
        <v>0</v>
      </c>
      <c r="DY861" s="2" t="n">
        <v>72.79000000000001</v>
      </c>
      <c r="DZ861" s="2" t="n">
        <v>75.18000000000001</v>
      </c>
      <c r="EA861" s="2" t="n">
        <v>0</v>
      </c>
      <c r="EB861" s="2" t="n">
        <v>80.93000000000001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98.68000000000001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>
      <c r="A862" s="2" t="n">
        <v>2</v>
      </c>
      <c r="B862" s="2" t="inlineStr">
        <is>
          <t>34.04</t>
        </is>
      </c>
      <c r="C862" s="2" t="inlineStr">
        <is>
          <t>Tanque</t>
        </is>
      </c>
      <c r="D862" s="2" t="inlineStr">
        <is>
          <t>01/03/2028</t>
        </is>
      </c>
      <c r="E862" s="2" t="inlineStr">
        <is>
          <t>05/02/2029</t>
        </is>
      </c>
      <c r="F862" s="2" t="n">
        <v>145390.4121804264</v>
      </c>
      <c r="G862" s="2" t="n">
        <v>0</v>
      </c>
      <c r="H862" s="2" t="n">
        <v>145390.4121804264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66.20999999999999</v>
      </c>
      <c r="DX862" s="2" t="n">
        <v>0</v>
      </c>
      <c r="DY862" s="2" t="n">
        <v>72.79000000000001</v>
      </c>
      <c r="DZ862" s="2" t="n">
        <v>75.18000000000001</v>
      </c>
      <c r="EA862" s="2" t="n">
        <v>0</v>
      </c>
      <c r="EB862" s="2" t="n">
        <v>80.93000000000001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98.68000000000001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>
      <c r="A863" s="2" t="n">
        <v>3</v>
      </c>
      <c r="B863" s="2" t="inlineStr">
        <is>
          <t>34.04.01</t>
        </is>
      </c>
      <c r="C863" s="2" t="inlineStr">
        <is>
          <t>Tanque para lavanderia, capacidade 32L, 50x40cm, em aço inox escovado, Mekal CT-5</t>
        </is>
      </c>
      <c r="D863" s="2" t="inlineStr">
        <is>
          <t>01/03/2028</t>
        </is>
      </c>
      <c r="E863" s="2" t="inlineStr">
        <is>
          <t>05/02/2029</t>
        </is>
      </c>
      <c r="F863" s="2" t="n">
        <v>102621.7361977344</v>
      </c>
      <c r="G863" s="2" t="n">
        <v>0</v>
      </c>
      <c r="H863" s="2" t="n">
        <v>102621.7361977344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66.20999999999999</v>
      </c>
      <c r="DX863" s="2" t="n">
        <v>0</v>
      </c>
      <c r="DY863" s="2" t="n">
        <v>72.79000000000001</v>
      </c>
      <c r="DZ863" s="2" t="n">
        <v>75.18000000000001</v>
      </c>
      <c r="EA863" s="2" t="n">
        <v>0</v>
      </c>
      <c r="EB863" s="2" t="n">
        <v>80.93000000000001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98.68000000000001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>
      <c r="A864" s="2" t="n">
        <v>3</v>
      </c>
      <c r="B864" s="2" t="inlineStr">
        <is>
          <t>34.04.02</t>
        </is>
      </c>
      <c r="C864" s="2" t="inlineStr">
        <is>
          <t>Tanque 30L branco, Deca, TQ.02.17</t>
        </is>
      </c>
      <c r="D864" s="2" t="inlineStr">
        <is>
          <t>01/03/2028</t>
        </is>
      </c>
      <c r="E864" s="2" t="inlineStr">
        <is>
          <t>05/02/2029</t>
        </is>
      </c>
      <c r="F864" s="2" t="n">
        <v>444.3211468925381</v>
      </c>
      <c r="G864" s="2" t="n">
        <v>0</v>
      </c>
      <c r="H864" s="2" t="n">
        <v>444.3211468925381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66.20999999999999</v>
      </c>
      <c r="DX864" s="2" t="n">
        <v>0</v>
      </c>
      <c r="DY864" s="2" t="n">
        <v>72.79000000000001</v>
      </c>
      <c r="DZ864" s="2" t="n">
        <v>75.18000000000001</v>
      </c>
      <c r="EA864" s="2" t="n">
        <v>0</v>
      </c>
      <c r="EB864" s="2" t="n">
        <v>80.93000000000001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98.68000000000001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>
      <c r="A865" s="2" t="n">
        <v>3</v>
      </c>
      <c r="B865" s="2" t="inlineStr">
        <is>
          <t>34.04.03</t>
        </is>
      </c>
      <c r="C865" s="2" t="inlineStr">
        <is>
          <t>Torneira de mesa bica móvel 90°, ref.: Deca Link 1166.C.LNK, cromado</t>
        </is>
      </c>
      <c r="D865" s="2" t="inlineStr">
        <is>
          <t>01/03/2028</t>
        </is>
      </c>
      <c r="E865" s="2" t="inlineStr">
        <is>
          <t>05/02/2029</t>
        </is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66.20999999999999</v>
      </c>
      <c r="DX865" s="2" t="n">
        <v>0</v>
      </c>
      <c r="DY865" s="2" t="n">
        <v>72.79000000000001</v>
      </c>
      <c r="DZ865" s="2" t="n">
        <v>75.18000000000001</v>
      </c>
      <c r="EA865" s="2" t="n">
        <v>0</v>
      </c>
      <c r="EB865" s="2" t="n">
        <v>80.93000000000001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98.68000000000001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>
      <c r="A866" s="2" t="n">
        <v>3</v>
      </c>
      <c r="B866" s="2" t="inlineStr">
        <is>
          <t>34.04.04</t>
        </is>
      </c>
      <c r="C866" s="2" t="inlineStr">
        <is>
          <t>Torneira  de parede para Jardim e Tanque com Adaptador de Mangueira  Deca Standard Cromado Cód.: 1153.C39</t>
        </is>
      </c>
      <c r="D866" s="2" t="inlineStr">
        <is>
          <t>01/03/2028</t>
        </is>
      </c>
      <c r="E866" s="2" t="inlineStr">
        <is>
          <t>05/02/2029</t>
        </is>
      </c>
      <c r="F866" s="2" t="n">
        <v>203.1003584039181</v>
      </c>
      <c r="G866" s="2" t="n">
        <v>0</v>
      </c>
      <c r="H866" s="2" t="n">
        <v>203.1003584039181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66.20999999999999</v>
      </c>
      <c r="DX866" s="2" t="n">
        <v>0</v>
      </c>
      <c r="DY866" s="2" t="n">
        <v>72.79000000000001</v>
      </c>
      <c r="DZ866" s="2" t="n">
        <v>75.18000000000001</v>
      </c>
      <c r="EA866" s="2" t="n">
        <v>0</v>
      </c>
      <c r="EB866" s="2" t="n">
        <v>80.93000000000001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98.68000000000001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>
      <c r="A867" s="2" t="n">
        <v>3</v>
      </c>
      <c r="B867" s="2" t="inlineStr">
        <is>
          <t>34.04.05</t>
        </is>
      </c>
      <c r="C867" s="2" t="inlineStr">
        <is>
          <t>Válvula cromada para tanque</t>
        </is>
      </c>
      <c r="D867" s="2" t="inlineStr">
        <is>
          <t>01/03/2028</t>
        </is>
      </c>
      <c r="E867" s="2" t="inlineStr">
        <is>
          <t>05/02/2029</t>
        </is>
      </c>
      <c r="F867" s="2" t="n">
        <v>4238.118278599825</v>
      </c>
      <c r="G867" s="2" t="n">
        <v>0</v>
      </c>
      <c r="H867" s="2" t="n">
        <v>4238.118278599825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66.20999999999999</v>
      </c>
      <c r="DX867" s="2" t="n">
        <v>0</v>
      </c>
      <c r="DY867" s="2" t="n">
        <v>72.79000000000001</v>
      </c>
      <c r="DZ867" s="2" t="n">
        <v>75.18000000000001</v>
      </c>
      <c r="EA867" s="2" t="n">
        <v>0</v>
      </c>
      <c r="EB867" s="2" t="n">
        <v>80.93000000000001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98.68000000000001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>
      <c r="A868" s="2" t="n">
        <v>3</v>
      </c>
      <c r="B868" s="2" t="inlineStr">
        <is>
          <t>34.04.06</t>
        </is>
      </c>
      <c r="C868" s="2" t="inlineStr">
        <is>
          <t>Sifão cromado para tanque</t>
        </is>
      </c>
      <c r="D868" s="2" t="inlineStr">
        <is>
          <t>01/03/2028</t>
        </is>
      </c>
      <c r="E868" s="2" t="inlineStr">
        <is>
          <t>05/02/2029</t>
        </is>
      </c>
      <c r="F868" s="2" t="n">
        <v>11155.01792019591</v>
      </c>
      <c r="G868" s="2" t="n">
        <v>0</v>
      </c>
      <c r="H868" s="2" t="n">
        <v>11155.01792019591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66.20999999999999</v>
      </c>
      <c r="DX868" s="2" t="n">
        <v>0</v>
      </c>
      <c r="DY868" s="2" t="n">
        <v>72.79000000000001</v>
      </c>
      <c r="DZ868" s="2" t="n">
        <v>75.18000000000001</v>
      </c>
      <c r="EA868" s="2" t="n">
        <v>0</v>
      </c>
      <c r="EB868" s="2" t="n">
        <v>80.93000000000001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98.68000000000001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>
      <c r="A869" s="2" t="n">
        <v>3</v>
      </c>
      <c r="B869" s="2" t="inlineStr">
        <is>
          <t>34.04.07</t>
        </is>
      </c>
      <c r="C869" s="2" t="inlineStr">
        <is>
          <t>Sifão Articulado Cromado, Deca, Cód.: 1682.C.112</t>
        </is>
      </c>
      <c r="D869" s="2" t="inlineStr">
        <is>
          <t>01/03/2028</t>
        </is>
      </c>
      <c r="E869" s="2" t="inlineStr">
        <is>
          <t>05/02/2029</t>
        </is>
      </c>
      <c r="F869" s="2" t="n">
        <v>73.10035840391814</v>
      </c>
      <c r="G869" s="2" t="n">
        <v>0</v>
      </c>
      <c r="H869" s="2" t="n">
        <v>73.10035840391814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66.20999999999999</v>
      </c>
      <c r="DX869" s="2" t="n">
        <v>0</v>
      </c>
      <c r="DY869" s="2" t="n">
        <v>72.79000000000001</v>
      </c>
      <c r="DZ869" s="2" t="n">
        <v>75.18000000000001</v>
      </c>
      <c r="EA869" s="2" t="n">
        <v>0</v>
      </c>
      <c r="EB869" s="2" t="n">
        <v>80.93000000000001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98.68000000000001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>
      <c r="A870" s="2" t="n">
        <v>2</v>
      </c>
      <c r="B870" s="2" t="inlineStr">
        <is>
          <t>34.05</t>
        </is>
      </c>
      <c r="C870" s="2" t="inlineStr">
        <is>
          <t>Banho</t>
        </is>
      </c>
      <c r="D870" s="2" t="inlineStr">
        <is>
          <t>01/03/2028</t>
        </is>
      </c>
      <c r="E870" s="2" t="inlineStr">
        <is>
          <t>05/02/2029</t>
        </is>
      </c>
      <c r="F870" s="2" t="n">
        <v>163811.1267717113</v>
      </c>
      <c r="G870" s="2" t="n">
        <v>0</v>
      </c>
      <c r="H870" s="2" t="n">
        <v>163811.1267717113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66.20999999999999</v>
      </c>
      <c r="DX870" s="2" t="n">
        <v>0</v>
      </c>
      <c r="DY870" s="2" t="n">
        <v>72.79000000000001</v>
      </c>
      <c r="DZ870" s="2" t="n">
        <v>75.18000000000001</v>
      </c>
      <c r="EA870" s="2" t="n">
        <v>0</v>
      </c>
      <c r="EB870" s="2" t="n">
        <v>80.93000000000001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98.68000000000001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>
      <c r="A871" s="2" t="n">
        <v>3</v>
      </c>
      <c r="B871" s="2" t="inlineStr">
        <is>
          <t>34.05.01</t>
        </is>
      </c>
      <c r="C871" s="2" t="inlineStr">
        <is>
          <t>Chuveiro de Parede com Tubo Deca Acqua Plus Standart Cromado, Cód.: 1990.C.STD;</t>
        </is>
      </c>
      <c r="D871" s="2" t="inlineStr">
        <is>
          <t>01/03/2028</t>
        </is>
      </c>
      <c r="E871" s="2" t="inlineStr">
        <is>
          <t>05/02/2029</t>
        </is>
      </c>
      <c r="F871" s="2" t="n">
        <v>306.5501792019591</v>
      </c>
      <c r="G871" s="2" t="n">
        <v>0</v>
      </c>
      <c r="H871" s="2" t="n">
        <v>306.5501792019591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66.20999999999999</v>
      </c>
      <c r="DX871" s="2" t="n">
        <v>0</v>
      </c>
      <c r="DY871" s="2" t="n">
        <v>72.79000000000001</v>
      </c>
      <c r="DZ871" s="2" t="n">
        <v>75.18000000000001</v>
      </c>
      <c r="EA871" s="2" t="n">
        <v>0</v>
      </c>
      <c r="EB871" s="2" t="n">
        <v>80.93000000000001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98.68000000000001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>
      <c r="A872" s="2" t="n">
        <v>3</v>
      </c>
      <c r="B872" s="2" t="inlineStr">
        <is>
          <t>34.05.02</t>
        </is>
      </c>
      <c r="C872" s="2" t="inlineStr">
        <is>
          <t>Chuveiro elétrico a definir</t>
        </is>
      </c>
      <c r="D872" s="2" t="inlineStr">
        <is>
          <t>01/03/2028</t>
        </is>
      </c>
      <c r="E872" s="2" t="inlineStr">
        <is>
          <t>05/02/2029</t>
        </is>
      </c>
      <c r="F872" s="2" t="n">
        <v>657.7508960097953</v>
      </c>
      <c r="G872" s="2" t="n">
        <v>0</v>
      </c>
      <c r="H872" s="2" t="n">
        <v>657.7508960097953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66.20999999999999</v>
      </c>
      <c r="DX872" s="2" t="n">
        <v>0</v>
      </c>
      <c r="DY872" s="2" t="n">
        <v>72.79000000000001</v>
      </c>
      <c r="DZ872" s="2" t="n">
        <v>75.18000000000001</v>
      </c>
      <c r="EA872" s="2" t="n">
        <v>0</v>
      </c>
      <c r="EB872" s="2" t="n">
        <v>80.93000000000001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98.68000000000001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>
      <c r="A873" s="2" t="n">
        <v>3</v>
      </c>
      <c r="B873" s="2" t="inlineStr">
        <is>
          <t>34.05.03</t>
        </is>
      </c>
      <c r="C873" s="2" t="inlineStr">
        <is>
          <t>Registro de pressão com acabamento para chuveiro elétrico</t>
        </is>
      </c>
      <c r="D873" s="2" t="inlineStr">
        <is>
          <t>01/03/2028</t>
        </is>
      </c>
      <c r="E873" s="2" t="inlineStr">
        <is>
          <t>05/02/2029</t>
        </is>
      </c>
      <c r="F873" s="2" t="n">
        <v>369.3010752117544</v>
      </c>
      <c r="G873" s="2" t="n">
        <v>0</v>
      </c>
      <c r="H873" s="2" t="n">
        <v>369.3010752117544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66.20999999999999</v>
      </c>
      <c r="DX873" s="2" t="n">
        <v>0</v>
      </c>
      <c r="DY873" s="2" t="n">
        <v>72.79000000000001</v>
      </c>
      <c r="DZ873" s="2" t="n">
        <v>75.18000000000001</v>
      </c>
      <c r="EA873" s="2" t="n">
        <v>0</v>
      </c>
      <c r="EB873" s="2" t="n">
        <v>80.93000000000001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98.68000000000001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>
      <c r="A874" s="2" t="n">
        <v>3</v>
      </c>
      <c r="B874" s="2" t="inlineStr">
        <is>
          <t>34.05.04</t>
        </is>
      </c>
      <c r="C874" s="2" t="inlineStr">
        <is>
          <t>Acabamento de monocomando de chuveiro, ref.: Deca Level 4993.C26.CHU, cromado</t>
        </is>
      </c>
      <c r="D874" s="2" t="inlineStr">
        <is>
          <t>01/03/2028</t>
        </is>
      </c>
      <c r="E874" s="2" t="inlineStr">
        <is>
          <t>05/02/2029</t>
        </is>
      </c>
      <c r="F874" s="2" t="n">
        <v>162477.5246212878</v>
      </c>
      <c r="G874" s="2" t="n">
        <v>0</v>
      </c>
      <c r="H874" s="2" t="n">
        <v>162477.5246212878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66.20999999999999</v>
      </c>
      <c r="DX874" s="2" t="n">
        <v>0</v>
      </c>
      <c r="DY874" s="2" t="n">
        <v>72.79000000000001</v>
      </c>
      <c r="DZ874" s="2" t="n">
        <v>75.18000000000001</v>
      </c>
      <c r="EA874" s="2" t="n">
        <v>0</v>
      </c>
      <c r="EB874" s="2" t="n">
        <v>80.93000000000001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98.68000000000001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>
      <c r="A875" s="2" t="n">
        <v>2</v>
      </c>
      <c r="B875" s="2" t="inlineStr">
        <is>
          <t>34.06</t>
        </is>
      </c>
      <c r="C875" s="2" t="inlineStr">
        <is>
          <t>Acessibilidade</t>
        </is>
      </c>
      <c r="D875" s="2" t="inlineStr">
        <is>
          <t>01/03/2028</t>
        </is>
      </c>
      <c r="E875" s="2" t="inlineStr">
        <is>
          <t>05/02/2029</t>
        </is>
      </c>
      <c r="F875" s="2" t="n">
        <v>25561.28911759612</v>
      </c>
      <c r="G875" s="2" t="n">
        <v>0</v>
      </c>
      <c r="H875" s="2" t="n">
        <v>25561.28911759612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66.20999999999999</v>
      </c>
      <c r="DX875" s="2" t="n">
        <v>0</v>
      </c>
      <c r="DY875" s="2" t="n">
        <v>72.79000000000001</v>
      </c>
      <c r="DZ875" s="2" t="n">
        <v>75.18000000000001</v>
      </c>
      <c r="EA875" s="2" t="n">
        <v>0</v>
      </c>
      <c r="EB875" s="2" t="n">
        <v>80.93000000000001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98.68000000000001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>
      <c r="A876" s="2" t="n">
        <v>3</v>
      </c>
      <c r="B876" s="2" t="inlineStr">
        <is>
          <t>34.06.01</t>
        </is>
      </c>
      <c r="C876" s="2" t="inlineStr">
        <is>
          <t>Barra para banheiro de P.N.E em aço polido, ref.: Deca Conforto L=70cm</t>
        </is>
      </c>
      <c r="D876" s="2" t="inlineStr">
        <is>
          <t>01/03/2028</t>
        </is>
      </c>
      <c r="E876" s="2" t="inlineStr">
        <is>
          <t>05/02/2029</t>
        </is>
      </c>
      <c r="F876" s="2" t="n">
        <v>8901.791594023014</v>
      </c>
      <c r="G876" s="2" t="n">
        <v>0</v>
      </c>
      <c r="H876" s="2" t="n">
        <v>8901.791594023014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66.20999999999999</v>
      </c>
      <c r="DX876" s="2" t="n">
        <v>0</v>
      </c>
      <c r="DY876" s="2" t="n">
        <v>72.79000000000001</v>
      </c>
      <c r="DZ876" s="2" t="n">
        <v>75.18000000000001</v>
      </c>
      <c r="EA876" s="2" t="n">
        <v>0</v>
      </c>
      <c r="EB876" s="2" t="n">
        <v>80.93000000000001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98.68000000000001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>
      <c r="A877" s="2" t="n">
        <v>3</v>
      </c>
      <c r="B877" s="2" t="inlineStr">
        <is>
          <t>34.06.02</t>
        </is>
      </c>
      <c r="C877" s="2" t="inlineStr">
        <is>
          <t>Barra para banheiro de P.N.E em aço polido, ref.: Deca Conforto L=80cm</t>
        </is>
      </c>
      <c r="D877" s="2" t="inlineStr">
        <is>
          <t>01/03/2028</t>
        </is>
      </c>
      <c r="E877" s="2" t="inlineStr">
        <is>
          <t>05/02/2029</t>
        </is>
      </c>
      <c r="F877" s="2" t="n">
        <v>5029.390442981949</v>
      </c>
      <c r="G877" s="2" t="n">
        <v>0</v>
      </c>
      <c r="H877" s="2" t="n">
        <v>5029.390442981949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66.20999999999999</v>
      </c>
      <c r="DX877" s="2" t="n">
        <v>0</v>
      </c>
      <c r="DY877" s="2" t="n">
        <v>72.79000000000001</v>
      </c>
      <c r="DZ877" s="2" t="n">
        <v>75.18000000000001</v>
      </c>
      <c r="EA877" s="2" t="n">
        <v>0</v>
      </c>
      <c r="EB877" s="2" t="n">
        <v>80.93000000000001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98.68000000000001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>
      <c r="A878" s="2" t="n">
        <v>3</v>
      </c>
      <c r="B878" s="2" t="inlineStr">
        <is>
          <t>34.06.03</t>
        </is>
      </c>
      <c r="C878" s="2" t="inlineStr">
        <is>
          <t>Barra para banheiro de P.N.E em aço polido, ref.: Deca Conforto para lavatório</t>
        </is>
      </c>
      <c r="D878" s="2" t="inlineStr">
        <is>
          <t>01/03/2028</t>
        </is>
      </c>
      <c r="E878" s="2" t="inlineStr">
        <is>
          <t>05/02/2029</t>
        </is>
      </c>
      <c r="F878" s="2" t="n">
        <v>8172.759469845668</v>
      </c>
      <c r="G878" s="2" t="n">
        <v>0</v>
      </c>
      <c r="H878" s="2" t="n">
        <v>8172.759469845668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66.20999999999999</v>
      </c>
      <c r="DX878" s="2" t="n">
        <v>0</v>
      </c>
      <c r="DY878" s="2" t="n">
        <v>72.79000000000001</v>
      </c>
      <c r="DZ878" s="2" t="n">
        <v>75.18000000000001</v>
      </c>
      <c r="EA878" s="2" t="n">
        <v>0</v>
      </c>
      <c r="EB878" s="2" t="n">
        <v>80.93000000000001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98.68000000000001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>
      <c r="A879" s="2" t="n">
        <v>3</v>
      </c>
      <c r="B879" s="2" t="inlineStr">
        <is>
          <t>34.06.04</t>
        </is>
      </c>
      <c r="C879" s="2" t="inlineStr">
        <is>
          <t>Cadeira articulada para banho P.N.E. acabamento inox</t>
        </is>
      </c>
      <c r="D879" s="2" t="inlineStr">
        <is>
          <t>01/03/2028</t>
        </is>
      </c>
      <c r="E879" s="2" t="inlineStr">
        <is>
          <t>05/02/2029</t>
        </is>
      </c>
      <c r="F879" s="2" t="n">
        <v>3457.347610745487</v>
      </c>
      <c r="G879" s="2" t="n">
        <v>0</v>
      </c>
      <c r="H879" s="2" t="n">
        <v>3457.347610745487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66.20999999999999</v>
      </c>
      <c r="DX879" s="2" t="n">
        <v>0</v>
      </c>
      <c r="DY879" s="2" t="n">
        <v>72.79000000000001</v>
      </c>
      <c r="DZ879" s="2" t="n">
        <v>75.18000000000001</v>
      </c>
      <c r="EA879" s="2" t="n">
        <v>0</v>
      </c>
      <c r="EB879" s="2" t="n">
        <v>80.93000000000001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98.68000000000001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>
      <c r="A880" s="2" t="n">
        <v>2</v>
      </c>
      <c r="B880" s="2" t="inlineStr">
        <is>
          <t>34.07</t>
        </is>
      </c>
      <c r="C880" s="2" t="inlineStr">
        <is>
          <t>Diversos</t>
        </is>
      </c>
      <c r="D880" s="2" t="inlineStr">
        <is>
          <t>01/03/2028</t>
        </is>
      </c>
      <c r="E880" s="2" t="inlineStr">
        <is>
          <t>05/02/2029</t>
        </is>
      </c>
      <c r="F880" s="2" t="n">
        <v>239592.4948384529</v>
      </c>
      <c r="G880" s="2" t="n">
        <v>0</v>
      </c>
      <c r="H880" s="2" t="n">
        <v>239592.4948384529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66.20999999999999</v>
      </c>
      <c r="DX880" s="2" t="n">
        <v>0</v>
      </c>
      <c r="DY880" s="2" t="n">
        <v>72.79000000000001</v>
      </c>
      <c r="DZ880" s="2" t="n">
        <v>75.18000000000001</v>
      </c>
      <c r="EA880" s="2" t="n">
        <v>0</v>
      </c>
      <c r="EB880" s="2" t="n">
        <v>80.93000000000001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98.68000000000001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>
      <c r="A881" s="2" t="n">
        <v>3</v>
      </c>
      <c r="B881" s="2" t="inlineStr">
        <is>
          <t>34.07.01</t>
        </is>
      </c>
      <c r="C881" s="2" t="inlineStr">
        <is>
          <t>Torneira de limpeza com bico rosqueado</t>
        </is>
      </c>
      <c r="D881" s="2" t="inlineStr">
        <is>
          <t>01/03/2028</t>
        </is>
      </c>
      <c r="E881" s="2" t="inlineStr">
        <is>
          <t>05/02/2029</t>
        </is>
      </c>
      <c r="F881" s="2" t="n">
        <v>2201.854838452895</v>
      </c>
      <c r="G881" s="2" t="n">
        <v>0</v>
      </c>
      <c r="H881" s="2" t="n">
        <v>2201.854838452895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66.20999999999999</v>
      </c>
      <c r="DX881" s="2" t="n">
        <v>0</v>
      </c>
      <c r="DY881" s="2" t="n">
        <v>72.79000000000001</v>
      </c>
      <c r="DZ881" s="2" t="n">
        <v>75.18000000000001</v>
      </c>
      <c r="EA881" s="2" t="n">
        <v>0</v>
      </c>
      <c r="EB881" s="2" t="n">
        <v>80.93000000000001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98.68000000000001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>
      <c r="A882" s="2" t="n">
        <v>3</v>
      </c>
      <c r="B882" s="2" t="inlineStr">
        <is>
          <t>34.07.02</t>
        </is>
      </c>
      <c r="C882" s="2" t="inlineStr">
        <is>
          <t>Dispenser de sabonete líquido de parede, para espuma de sabão, ref.: Draco Star, Prime Press Espuma 70.032, acabamento white</t>
        </is>
      </c>
      <c r="D882" s="2" t="inlineStr">
        <is>
          <t>01/03/2028</t>
        </is>
      </c>
      <c r="E882" s="2" t="inlineStr">
        <is>
          <t>05/02/2029</t>
        </is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66.20999999999999</v>
      </c>
      <c r="DX882" s="2" t="n">
        <v>0</v>
      </c>
      <c r="DY882" s="2" t="n">
        <v>72.79000000000001</v>
      </c>
      <c r="DZ882" s="2" t="n">
        <v>75.18000000000001</v>
      </c>
      <c r="EA882" s="2" t="n">
        <v>0</v>
      </c>
      <c r="EB882" s="2" t="n">
        <v>80.93000000000001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98.68000000000001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>
      <c r="A883" s="2" t="n">
        <v>3</v>
      </c>
      <c r="B883" s="2" t="inlineStr">
        <is>
          <t>34.07.03</t>
        </is>
      </c>
      <c r="C883" s="2" t="inlineStr">
        <is>
          <t>Dispenser de papel toalha para papel interfolhado, ref.: Draco Star 70.106, acabamento white.</t>
        </is>
      </c>
      <c r="D883" s="2" t="inlineStr">
        <is>
          <t>01/03/2028</t>
        </is>
      </c>
      <c r="E883" s="2" t="inlineStr">
        <is>
          <t>05/02/2029</t>
        </is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66.20999999999999</v>
      </c>
      <c r="DX883" s="2" t="n">
        <v>0</v>
      </c>
      <c r="DY883" s="2" t="n">
        <v>72.79000000000001</v>
      </c>
      <c r="DZ883" s="2" t="n">
        <v>75.18000000000001</v>
      </c>
      <c r="EA883" s="2" t="n">
        <v>0</v>
      </c>
      <c r="EB883" s="2" t="n">
        <v>80.93000000000001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98.68000000000001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>
      <c r="A884" s="2" t="n">
        <v>3</v>
      </c>
      <c r="B884" s="2" t="inlineStr">
        <is>
          <t>34.07.04</t>
        </is>
      </c>
      <c r="C884" s="2" t="inlineStr">
        <is>
          <t>Suporte de papel higiênico duplo, ref.: Draco Star 70.278, acabamento white.</t>
        </is>
      </c>
      <c r="D884" s="2" t="inlineStr">
        <is>
          <t>01/03/2028</t>
        </is>
      </c>
      <c r="E884" s="2" t="inlineStr">
        <is>
          <t>05/02/2029</t>
        </is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66.20999999999999</v>
      </c>
      <c r="DX884" s="2" t="n">
        <v>0</v>
      </c>
      <c r="DY884" s="2" t="n">
        <v>72.79000000000001</v>
      </c>
      <c r="DZ884" s="2" t="n">
        <v>75.18000000000001</v>
      </c>
      <c r="EA884" s="2" t="n">
        <v>0</v>
      </c>
      <c r="EB884" s="2" t="n">
        <v>80.93000000000001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98.68000000000001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>
      <c r="A885" s="2" t="n">
        <v>3</v>
      </c>
      <c r="B885" s="2" t="inlineStr">
        <is>
          <t>34.07.05</t>
        </is>
      </c>
      <c r="C885" s="2" t="inlineStr">
        <is>
          <t>Papeleira Quadrada Deca Clean Cromado, Cód.: 2020.C.CLN</t>
        </is>
      </c>
      <c r="D885" s="2" t="inlineStr">
        <is>
          <t>01/03/2028</t>
        </is>
      </c>
      <c r="E885" s="2" t="inlineStr">
        <is>
          <t>05/02/2029</t>
        </is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66.20999999999999</v>
      </c>
      <c r="DX885" s="2" t="n">
        <v>0</v>
      </c>
      <c r="DY885" s="2" t="n">
        <v>72.79000000000001</v>
      </c>
      <c r="DZ885" s="2" t="n">
        <v>75.18000000000001</v>
      </c>
      <c r="EA885" s="2" t="n">
        <v>0</v>
      </c>
      <c r="EB885" s="2" t="n">
        <v>80.93000000000001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98.68000000000001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>
      <c r="A886" s="2" t="n">
        <v>3</v>
      </c>
      <c r="B886" s="2" t="inlineStr">
        <is>
          <t>34.07.06</t>
        </is>
      </c>
      <c r="C886" s="2" t="inlineStr">
        <is>
          <t>Ralo oculto quadrado</t>
        </is>
      </c>
      <c r="D886" s="2" t="inlineStr">
        <is>
          <t>01/03/2028</t>
        </is>
      </c>
      <c r="E886" s="2" t="inlineStr">
        <is>
          <t>05/02/2029</t>
        </is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66.20999999999999</v>
      </c>
      <c r="DX886" s="2" t="n">
        <v>0</v>
      </c>
      <c r="DY886" s="2" t="n">
        <v>72.79000000000001</v>
      </c>
      <c r="DZ886" s="2" t="n">
        <v>75.18000000000001</v>
      </c>
      <c r="EA886" s="2" t="n">
        <v>0</v>
      </c>
      <c r="EB886" s="2" t="n">
        <v>80.93000000000001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98.68000000000001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>
      <c r="A887" s="2" t="n">
        <v>3</v>
      </c>
      <c r="B887" s="2" t="inlineStr">
        <is>
          <t>34.07.07</t>
        </is>
      </c>
      <c r="C887" s="2" t="inlineStr">
        <is>
          <t>Ralo Quadrado Elegance 17,5x17,5cm Escovado Mozaik Cód.: RBLE1520</t>
        </is>
      </c>
      <c r="D887" s="2" t="inlineStr">
        <is>
          <t>01/03/2028</t>
        </is>
      </c>
      <c r="E887" s="2" t="inlineStr">
        <is>
          <t>05/02/2029</t>
        </is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66.20999999999999</v>
      </c>
      <c r="DX887" s="2" t="n">
        <v>0</v>
      </c>
      <c r="DY887" s="2" t="n">
        <v>72.79000000000001</v>
      </c>
      <c r="DZ887" s="2" t="n">
        <v>75.18000000000001</v>
      </c>
      <c r="EA887" s="2" t="n">
        <v>0</v>
      </c>
      <c r="EB887" s="2" t="n">
        <v>80.93000000000001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98.68000000000001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>
      <c r="A888" s="2" t="n">
        <v>3</v>
      </c>
      <c r="B888" s="2" t="inlineStr">
        <is>
          <t>34.07.08</t>
        </is>
      </c>
      <c r="C888" s="2" t="inlineStr">
        <is>
          <t>Acabamento para registro, ref.: Deca Level, cromado</t>
        </is>
      </c>
      <c r="D888" s="2" t="inlineStr">
        <is>
          <t>01/03/2028</t>
        </is>
      </c>
      <c r="E888" s="2" t="inlineStr">
        <is>
          <t>05/02/2029</t>
        </is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66.20999999999999</v>
      </c>
      <c r="DX888" s="2" t="n">
        <v>0</v>
      </c>
      <c r="DY888" s="2" t="n">
        <v>72.79000000000001</v>
      </c>
      <c r="DZ888" s="2" t="n">
        <v>75.18000000000001</v>
      </c>
      <c r="EA888" s="2" t="n">
        <v>0</v>
      </c>
      <c r="EB888" s="2" t="n">
        <v>80.93000000000001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98.68000000000001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>
      <c r="A889" s="2" t="n">
        <v>3</v>
      </c>
      <c r="B889" s="2" t="inlineStr">
        <is>
          <t>34.07.09</t>
        </is>
      </c>
      <c r="C889" s="2" t="inlineStr">
        <is>
          <t>Acabamento de registro, ref.: Deca Link, cromado.</t>
        </is>
      </c>
      <c r="D889" s="2" t="inlineStr">
        <is>
          <t>01/03/2028</t>
        </is>
      </c>
      <c r="E889" s="2" t="inlineStr">
        <is>
          <t>05/02/2029</t>
        </is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66.20999999999999</v>
      </c>
      <c r="DX889" s="2" t="n">
        <v>0</v>
      </c>
      <c r="DY889" s="2" t="n">
        <v>72.79000000000001</v>
      </c>
      <c r="DZ889" s="2" t="n">
        <v>75.18000000000001</v>
      </c>
      <c r="EA889" s="2" t="n">
        <v>0</v>
      </c>
      <c r="EB889" s="2" t="n">
        <v>80.93000000000001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98.68000000000001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>
      <c r="A890" s="2" t="n">
        <v>3</v>
      </c>
      <c r="B890" s="2" t="inlineStr">
        <is>
          <t>34.07.10</t>
        </is>
      </c>
      <c r="C890" s="2" t="inlineStr">
        <is>
          <t>Acabamento para Registro de Gaveta Linha Cubo Cromado, Deca Cód.: 4900.C86</t>
        </is>
      </c>
      <c r="D890" s="2" t="inlineStr">
        <is>
          <t>01/03/2028</t>
        </is>
      </c>
      <c r="E890" s="2" t="inlineStr">
        <is>
          <t>05/02/2029</t>
        </is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66.20999999999999</v>
      </c>
      <c r="DX890" s="2" t="n">
        <v>0</v>
      </c>
      <c r="DY890" s="2" t="n">
        <v>72.79000000000001</v>
      </c>
      <c r="DZ890" s="2" t="n">
        <v>75.18000000000001</v>
      </c>
      <c r="EA890" s="2" t="n">
        <v>0</v>
      </c>
      <c r="EB890" s="2" t="n">
        <v>80.93000000000001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98.68000000000001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>
      <c r="A891" s="2" t="n">
        <v>3</v>
      </c>
      <c r="B891" s="2" t="inlineStr">
        <is>
          <t>34.07.11</t>
        </is>
      </c>
      <c r="C891" s="2" t="inlineStr">
        <is>
          <t>Acabamento para Registro de Pressão com Mecanismo 1/2 Volta Linha Cubo, Cromado, Deca Cód.: 4916.C86</t>
        </is>
      </c>
      <c r="D891" s="2" t="inlineStr">
        <is>
          <t>01/03/2028</t>
        </is>
      </c>
      <c r="E891" s="2" t="inlineStr">
        <is>
          <t>05/02/2029</t>
        </is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66.20999999999999</v>
      </c>
      <c r="DX891" s="2" t="n">
        <v>0</v>
      </c>
      <c r="DY891" s="2" t="n">
        <v>72.79000000000001</v>
      </c>
      <c r="DZ891" s="2" t="n">
        <v>75.18000000000001</v>
      </c>
      <c r="EA891" s="2" t="n">
        <v>0</v>
      </c>
      <c r="EB891" s="2" t="n">
        <v>80.93000000000001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98.68000000000001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>
      <c r="A892" s="2" t="n">
        <v>1</v>
      </c>
      <c r="B892" s="2" t="inlineStr">
        <is>
          <t>35</t>
        </is>
      </c>
      <c r="C892" s="2" t="inlineStr">
        <is>
          <t>PINTURAS</t>
        </is>
      </c>
      <c r="D892" s="2" t="inlineStr">
        <is>
          <t>19/10/2026</t>
        </is>
      </c>
      <c r="E892" s="2" t="inlineStr">
        <is>
          <t>02/04/2029</t>
        </is>
      </c>
      <c r="F892" s="2" t="n">
        <v>3676746.932637811</v>
      </c>
      <c r="G892" s="2" t="n">
        <v>0</v>
      </c>
      <c r="H892" s="2" t="n">
        <v>3676746.932637811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76.93000000000001</v>
      </c>
      <c r="ED892" s="2" t="n">
        <v>0</v>
      </c>
      <c r="EE892" s="2" t="n">
        <v>78.14</v>
      </c>
      <c r="EF892" s="2" t="n">
        <v>81.95999999999999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98.45999999999999</v>
      </c>
      <c r="ER892" s="2" t="n">
        <v>98.45999999999999</v>
      </c>
      <c r="ES892" s="2" t="n">
        <v>0</v>
      </c>
    </row>
    <row r="893">
      <c r="A893" s="2" t="n">
        <v>2</v>
      </c>
      <c r="B893" s="2" t="inlineStr">
        <is>
          <t>35.01</t>
        </is>
      </c>
      <c r="C893" s="2" t="inlineStr">
        <is>
          <t>Latex Acrílico</t>
        </is>
      </c>
      <c r="D893" s="2" t="inlineStr">
        <is>
          <t>11/01/2028</t>
        </is>
      </c>
      <c r="E893" s="2" t="inlineStr">
        <is>
          <t>02/04/2029</t>
        </is>
      </c>
      <c r="F893" s="2" t="n">
        <v>2249424.420092636</v>
      </c>
      <c r="G893" s="2" t="n">
        <v>0</v>
      </c>
      <c r="H893" s="2" t="n">
        <v>2249424.420092636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8.859999999999999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71.04000000000001</v>
      </c>
      <c r="EA893" s="2" t="n">
        <v>0</v>
      </c>
      <c r="EB893" s="2" t="n">
        <v>76.31999999999999</v>
      </c>
      <c r="EC893" s="2" t="n">
        <v>78.27</v>
      </c>
      <c r="ED893" s="2" t="n">
        <v>0</v>
      </c>
      <c r="EE893" s="2" t="n">
        <v>82.22</v>
      </c>
      <c r="EF893" s="2" t="n">
        <v>84.26000000000001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96.84999999999999</v>
      </c>
      <c r="EM893" s="2" t="n">
        <v>0</v>
      </c>
      <c r="EN893" s="2" t="n">
        <v>99.81999999999999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>
      <c r="A894" s="2" t="n">
        <v>3</v>
      </c>
      <c r="B894" s="2" t="inlineStr">
        <is>
          <t>35.01.01</t>
        </is>
      </c>
      <c r="C894" s="2" t="inlineStr">
        <is>
          <t>Emassamento acrílico (1 demão + retoques)</t>
        </is>
      </c>
      <c r="D894" s="2" t="inlineStr">
        <is>
          <t>11/01/2028</t>
        </is>
      </c>
      <c r="E894" s="2" t="inlineStr">
        <is>
          <t>02/04/2029</t>
        </is>
      </c>
      <c r="F894" s="2" t="n">
        <v>553494.8368130275</v>
      </c>
      <c r="G894" s="2" t="n">
        <v>0</v>
      </c>
      <c r="H894" s="2" t="n">
        <v>553494.8368130275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8.859999999999999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71.04000000000001</v>
      </c>
      <c r="EA894" s="2" t="n">
        <v>0</v>
      </c>
      <c r="EB894" s="2" t="n">
        <v>76.31999999999999</v>
      </c>
      <c r="EC894" s="2" t="n">
        <v>78.27</v>
      </c>
      <c r="ED894" s="2" t="n">
        <v>0</v>
      </c>
      <c r="EE894" s="2" t="n">
        <v>82.22</v>
      </c>
      <c r="EF894" s="2" t="n">
        <v>84.26000000000001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96.84999999999999</v>
      </c>
      <c r="EM894" s="2" t="n">
        <v>0</v>
      </c>
      <c r="EN894" s="2" t="n">
        <v>99.81999999999999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>
      <c r="A895" s="2" t="n">
        <v>3</v>
      </c>
      <c r="B895" s="2" t="inlineStr">
        <is>
          <t>35.01.02</t>
        </is>
      </c>
      <c r="C895" s="2" t="inlineStr">
        <is>
          <t>Emassamento acrílico (1 demão + retoques)</t>
        </is>
      </c>
      <c r="D895" s="2" t="inlineStr">
        <is>
          <t>11/01/2028</t>
        </is>
      </c>
      <c r="E895" s="2" t="inlineStr">
        <is>
          <t>02/04/2029</t>
        </is>
      </c>
      <c r="F895" s="2" t="n">
        <v>553494.8368130275</v>
      </c>
      <c r="G895" s="2" t="n">
        <v>0</v>
      </c>
      <c r="H895" s="2" t="n">
        <v>553494.8368130275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8.859999999999999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71.04000000000001</v>
      </c>
      <c r="EA895" s="2" t="n">
        <v>0</v>
      </c>
      <c r="EB895" s="2" t="n">
        <v>76.31999999999999</v>
      </c>
      <c r="EC895" s="2" t="n">
        <v>78.27</v>
      </c>
      <c r="ED895" s="2" t="n">
        <v>0</v>
      </c>
      <c r="EE895" s="2" t="n">
        <v>82.22</v>
      </c>
      <c r="EF895" s="2" t="n">
        <v>84.26000000000001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96.84999999999999</v>
      </c>
      <c r="EM895" s="2" t="n">
        <v>0</v>
      </c>
      <c r="EN895" s="2" t="n">
        <v>99.81999999999999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>
      <c r="A896" s="2" t="n">
        <v>3</v>
      </c>
      <c r="B896" s="2" t="inlineStr">
        <is>
          <t>35.01.03</t>
        </is>
      </c>
      <c r="C896" s="2" t="inlineStr">
        <is>
          <t>Pintura acrílica fosca, cor Mármore. Ref. Suvinil sobre paredes - Reboco (1 demão selador + 3 demãos Latex acrílico)</t>
        </is>
      </c>
      <c r="D896" s="2" t="inlineStr">
        <is>
          <t>11/01/2028</t>
        </is>
      </c>
      <c r="E896" s="2" t="inlineStr">
        <is>
          <t>02/04/2029</t>
        </is>
      </c>
      <c r="F896" s="2" t="n">
        <v>65171.25919441812</v>
      </c>
      <c r="G896" s="2" t="n">
        <v>0</v>
      </c>
      <c r="H896" s="2" t="n">
        <v>65171.25919441812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8.859999999999999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71.04000000000001</v>
      </c>
      <c r="EA896" s="2" t="n">
        <v>0</v>
      </c>
      <c r="EB896" s="2" t="n">
        <v>76.31999999999999</v>
      </c>
      <c r="EC896" s="2" t="n">
        <v>78.27</v>
      </c>
      <c r="ED896" s="2" t="n">
        <v>0</v>
      </c>
      <c r="EE896" s="2" t="n">
        <v>82.22</v>
      </c>
      <c r="EF896" s="2" t="n">
        <v>84.26000000000001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96.84999999999999</v>
      </c>
      <c r="EM896" s="2" t="n">
        <v>0</v>
      </c>
      <c r="EN896" s="2" t="n">
        <v>99.81999999999999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>
      <c r="A897" s="2" t="n">
        <v>3</v>
      </c>
      <c r="B897" s="2" t="inlineStr">
        <is>
          <t>35.01.04</t>
        </is>
      </c>
      <c r="C897" s="2" t="inlineStr">
        <is>
          <t>Pintura  acrílica, cor Branco neve, acabamento acetinado. Ref.: Suvinil sobre paredes - Reboco (1 demão selador + 3 demãos Latex acrílico)</t>
        </is>
      </c>
      <c r="D897" s="2" t="inlineStr">
        <is>
          <t>11/01/2028</t>
        </is>
      </c>
      <c r="E897" s="2" t="inlineStr">
        <is>
          <t>02/04/2029</t>
        </is>
      </c>
      <c r="F897" s="2" t="n">
        <v>267773.2681852594</v>
      </c>
      <c r="G897" s="2" t="n">
        <v>0</v>
      </c>
      <c r="H897" s="2" t="n">
        <v>267773.2681852594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8.859999999999999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71.04000000000001</v>
      </c>
      <c r="EA897" s="2" t="n">
        <v>0</v>
      </c>
      <c r="EB897" s="2" t="n">
        <v>76.31999999999999</v>
      </c>
      <c r="EC897" s="2" t="n">
        <v>78.27</v>
      </c>
      <c r="ED897" s="2" t="n">
        <v>0</v>
      </c>
      <c r="EE897" s="2" t="n">
        <v>82.22</v>
      </c>
      <c r="EF897" s="2" t="n">
        <v>84.26000000000001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96.84999999999999</v>
      </c>
      <c r="EM897" s="2" t="n">
        <v>0</v>
      </c>
      <c r="EN897" s="2" t="n">
        <v>99.81999999999999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>
      <c r="A898" s="2" t="n">
        <v>3</v>
      </c>
      <c r="B898" s="2" t="inlineStr">
        <is>
          <t>35.01.05</t>
        </is>
      </c>
      <c r="C898" s="2" t="inlineStr">
        <is>
          <t>Pintura  acrílica, cor Branco neve, acabamento acetinado. Ref.: Suvinil sobre paredes - Drywall (1 demão selador + 3 demãos Latex acrílico)</t>
        </is>
      </c>
      <c r="D898" s="2" t="inlineStr">
        <is>
          <t>11/01/2028</t>
        </is>
      </c>
      <c r="E898" s="2" t="inlineStr">
        <is>
          <t>02/04/2029</t>
        </is>
      </c>
      <c r="F898" s="2" t="n">
        <v>461539.4268221169</v>
      </c>
      <c r="G898" s="2" t="n">
        <v>0</v>
      </c>
      <c r="H898" s="2" t="n">
        <v>461539.4268221169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8.859999999999999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71.04000000000001</v>
      </c>
      <c r="EA898" s="2" t="n">
        <v>0</v>
      </c>
      <c r="EB898" s="2" t="n">
        <v>76.31999999999999</v>
      </c>
      <c r="EC898" s="2" t="n">
        <v>78.27</v>
      </c>
      <c r="ED898" s="2" t="n">
        <v>0</v>
      </c>
      <c r="EE898" s="2" t="n">
        <v>82.22</v>
      </c>
      <c r="EF898" s="2" t="n">
        <v>84.26000000000001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96.84999999999999</v>
      </c>
      <c r="EM898" s="2" t="n">
        <v>0</v>
      </c>
      <c r="EN898" s="2" t="n">
        <v>99.81999999999999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>
      <c r="A899" s="2" t="n">
        <v>3</v>
      </c>
      <c r="B899" s="2" t="inlineStr">
        <is>
          <t>35.01.06</t>
        </is>
      </c>
      <c r="C899" s="2" t="inlineStr">
        <is>
          <t>Pintura  acrílica fosca cinza claro sobre paredes - Reboco (1 demão selador + 3 demãos Latex acrílico)</t>
        </is>
      </c>
      <c r="D899" s="2" t="inlineStr">
        <is>
          <t>11/01/2028</t>
        </is>
      </c>
      <c r="E899" s="2" t="inlineStr">
        <is>
          <t>02/04/2029</t>
        </is>
      </c>
      <c r="F899" s="2" t="n">
        <v>51391.65375278632</v>
      </c>
      <c r="G899" s="2" t="n">
        <v>0</v>
      </c>
      <c r="H899" s="2" t="n">
        <v>51391.65375278632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8.859999999999999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71.04000000000001</v>
      </c>
      <c r="EA899" s="2" t="n">
        <v>0</v>
      </c>
      <c r="EB899" s="2" t="n">
        <v>76.31999999999999</v>
      </c>
      <c r="EC899" s="2" t="n">
        <v>78.27</v>
      </c>
      <c r="ED899" s="2" t="n">
        <v>0</v>
      </c>
      <c r="EE899" s="2" t="n">
        <v>82.22</v>
      </c>
      <c r="EF899" s="2" t="n">
        <v>84.26000000000001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96.84999999999999</v>
      </c>
      <c r="EM899" s="2" t="n">
        <v>0</v>
      </c>
      <c r="EN899" s="2" t="n">
        <v>99.81999999999999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>
      <c r="A900" s="2" t="n">
        <v>3</v>
      </c>
      <c r="B900" s="2" t="inlineStr">
        <is>
          <t>35.01.07</t>
        </is>
      </c>
      <c r="C900" s="2" t="inlineStr">
        <is>
          <t>Pintura acrílica fosca. Ref.: Branco Neve; Suvinil sob tetos  (2 demãos Latex acrílico)</t>
        </is>
      </c>
      <c r="D900" s="2" t="inlineStr">
        <is>
          <t>11/01/2028</t>
        </is>
      </c>
      <c r="E900" s="2" t="inlineStr">
        <is>
          <t>02/04/2029</t>
        </is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8.859999999999999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71.04000000000001</v>
      </c>
      <c r="EA900" s="2" t="n">
        <v>0</v>
      </c>
      <c r="EB900" s="2" t="n">
        <v>76.31999999999999</v>
      </c>
      <c r="EC900" s="2" t="n">
        <v>78.27</v>
      </c>
      <c r="ED900" s="2" t="n">
        <v>0</v>
      </c>
      <c r="EE900" s="2" t="n">
        <v>82.22</v>
      </c>
      <c r="EF900" s="2" t="n">
        <v>84.26000000000001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96.84999999999999</v>
      </c>
      <c r="EM900" s="2" t="n">
        <v>0</v>
      </c>
      <c r="EN900" s="2" t="n">
        <v>99.81999999999999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>
      <c r="A901" s="2" t="n">
        <v>3</v>
      </c>
      <c r="B901" s="2" t="inlineStr">
        <is>
          <t>35.01.08</t>
        </is>
      </c>
      <c r="C901" s="2" t="inlineStr">
        <is>
          <t>Pintura acrílica fosca. Ref.: Mármore; Suvinil sob tetos  (2 demãos Latex acrílico)</t>
        </is>
      </c>
      <c r="D901" s="2" t="inlineStr">
        <is>
          <t>11/01/2028</t>
        </is>
      </c>
      <c r="E901" s="2" t="inlineStr">
        <is>
          <t>02/04/2029</t>
        </is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8.859999999999999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71.04000000000001</v>
      </c>
      <c r="EA901" s="2" t="n">
        <v>0</v>
      </c>
      <c r="EB901" s="2" t="n">
        <v>76.31999999999999</v>
      </c>
      <c r="EC901" s="2" t="n">
        <v>78.27</v>
      </c>
      <c r="ED901" s="2" t="n">
        <v>0</v>
      </c>
      <c r="EE901" s="2" t="n">
        <v>82.22</v>
      </c>
      <c r="EF901" s="2" t="n">
        <v>84.26000000000001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96.84999999999999</v>
      </c>
      <c r="EM901" s="2" t="n">
        <v>0</v>
      </c>
      <c r="EN901" s="2" t="n">
        <v>99.81999999999999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>
      <c r="A902" s="2" t="n">
        <v>2</v>
      </c>
      <c r="B902" s="2" t="inlineStr">
        <is>
          <t>35.02</t>
        </is>
      </c>
      <c r="C902" s="2" t="inlineStr">
        <is>
          <t>Esmalte sintético</t>
        </is>
      </c>
      <c r="D902" s="2" t="inlineStr">
        <is>
          <t>17/04/2028</t>
        </is>
      </c>
      <c r="E902" s="2" t="inlineStr">
        <is>
          <t>15/01/2029</t>
        </is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70.56999999999999</v>
      </c>
      <c r="EC902" s="2" t="n">
        <v>82.91</v>
      </c>
      <c r="ED902" s="2" t="n">
        <v>0</v>
      </c>
      <c r="EE902" s="2" t="n">
        <v>78.17</v>
      </c>
      <c r="EF902" s="2" t="n">
        <v>90.51000000000001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>
      <c r="A903" s="2" t="n">
        <v>3</v>
      </c>
      <c r="B903" s="2" t="inlineStr">
        <is>
          <t>35.02.01</t>
        </is>
      </c>
      <c r="C903" s="2" t="inlineStr">
        <is>
          <t>Pintura esmalte sobre esquadrias de aço  (1 demão zarcão + 2 demãos esmalte)</t>
        </is>
      </c>
      <c r="D903" s="2" t="inlineStr">
        <is>
          <t>05/05/2028</t>
        </is>
      </c>
      <c r="E903" s="2" t="inlineStr">
        <is>
          <t>01/06/2028</t>
        </is>
      </c>
      <c r="F903" s="2" t="n">
        <v>56263.55909148065</v>
      </c>
      <c r="G903" s="2" t="n">
        <v>0</v>
      </c>
      <c r="H903" s="2" t="n">
        <v>56263.55909148065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>
      <c r="A904" s="2" t="n">
        <v>3</v>
      </c>
      <c r="B904" s="2" t="inlineStr">
        <is>
          <t>35.02.02</t>
        </is>
      </c>
      <c r="C904" s="2" t="inlineStr">
        <is>
          <t>Pintura de tubulações aparentes para estacionamentos (1 demão zarcão + 2 demãos esmalte)</t>
        </is>
      </c>
      <c r="D904" s="2" t="inlineStr">
        <is>
          <t>17/04/2028</t>
        </is>
      </c>
      <c r="E904" s="2" t="inlineStr">
        <is>
          <t>15/01/2029</t>
        </is>
      </c>
      <c r="F904" s="2" t="n">
        <v>205944.0080661644</v>
      </c>
      <c r="G904" s="2" t="n">
        <v>0</v>
      </c>
      <c r="H904" s="2" t="n">
        <v>205944.0080661644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78.23999999999999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>
      <c r="A905" s="2" t="n">
        <v>2</v>
      </c>
      <c r="B905" s="2" t="inlineStr">
        <is>
          <t>35.03</t>
        </is>
      </c>
      <c r="C905" s="2" t="inlineStr">
        <is>
          <t>Pintura Texturizada</t>
        </is>
      </c>
      <c r="D905" s="2" t="inlineStr">
        <is>
          <t>17/04/2028</t>
        </is>
      </c>
      <c r="E905" s="2" t="inlineStr">
        <is>
          <t>09/03/2029</t>
        </is>
      </c>
      <c r="F905" s="2" t="n">
        <v>170242.5560705028</v>
      </c>
      <c r="G905" s="2" t="n">
        <v>0</v>
      </c>
      <c r="H905" s="2" t="n">
        <v>170242.5560705028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>
      <c r="A906" s="2" t="n">
        <v>3</v>
      </c>
      <c r="B906" s="2" t="inlineStr">
        <is>
          <t>35.03.01</t>
        </is>
      </c>
      <c r="C906" s="2" t="inlineStr">
        <is>
          <t>Textura acrílica rolada fosca na cor Mármore. Ref.: Suvinil.</t>
        </is>
      </c>
      <c r="D906" s="2" t="inlineStr">
        <is>
          <t>17/04/2028</t>
        </is>
      </c>
      <c r="E906" s="2" t="inlineStr">
        <is>
          <t>09/03/2029</t>
        </is>
      </c>
      <c r="F906" s="2" t="n">
        <v>135146.8133705028</v>
      </c>
      <c r="G906" s="2" t="n">
        <v>0</v>
      </c>
      <c r="H906" s="2" t="n">
        <v>135146.8133705028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>
      <c r="A907" s="2" t="n">
        <v>3</v>
      </c>
      <c r="B907" s="2" t="inlineStr">
        <is>
          <t>35.03.02</t>
        </is>
      </c>
      <c r="C907" s="2" t="inlineStr">
        <is>
          <t>Textura DECORART.IT Efeito Velvet tom Coral Cinza de Grife</t>
        </is>
      </c>
      <c r="D907" s="2" t="inlineStr">
        <is>
          <t>17/04/2028</t>
        </is>
      </c>
      <c r="E907" s="2" t="inlineStr">
        <is>
          <t>09/03/2029</t>
        </is>
      </c>
      <c r="F907" s="2" t="n">
        <v>30991.32420000001</v>
      </c>
      <c r="G907" s="2" t="n">
        <v>0</v>
      </c>
      <c r="H907" s="2" t="n">
        <v>30991.32420000001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>
      <c r="A908" s="2" t="n">
        <v>3</v>
      </c>
      <c r="B908" s="2" t="inlineStr">
        <is>
          <t>35.03.03</t>
        </is>
      </c>
      <c r="C908" s="2" t="inlineStr">
        <is>
          <t>Textura Dacapo Rev. Cristal Areia</t>
        </is>
      </c>
      <c r="D908" s="2" t="inlineStr">
        <is>
          <t>17/04/2028</t>
        </is>
      </c>
      <c r="E908" s="2" t="inlineStr">
        <is>
          <t>09/03/2029</t>
        </is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>
      <c r="A909" s="2" t="n">
        <v>2</v>
      </c>
      <c r="B909" s="2" t="inlineStr">
        <is>
          <t>35.04</t>
        </is>
      </c>
      <c r="C909" s="2" t="inlineStr">
        <is>
          <t>Pintura de pisos</t>
        </is>
      </c>
      <c r="D909" s="2" t="inlineStr">
        <is>
          <t>19/05/2028</t>
        </is>
      </c>
      <c r="E909" s="2" t="inlineStr">
        <is>
          <t>23/02/2029</t>
        </is>
      </c>
      <c r="F909" s="2" t="n">
        <v>121225.1724712322</v>
      </c>
      <c r="G909" s="2" t="n">
        <v>0</v>
      </c>
      <c r="H909" s="2" t="n">
        <v>121225.1724712322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64.65000000000001</v>
      </c>
      <c r="EG909" s="2" t="n">
        <v>0</v>
      </c>
      <c r="EH909" s="2" t="n">
        <v>66.45999999999999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>
      <c r="A910" s="2" t="n">
        <v>3</v>
      </c>
      <c r="B910" s="2" t="inlineStr">
        <is>
          <t>35.04.01</t>
        </is>
      </c>
      <c r="C910" s="2" t="inlineStr">
        <is>
          <t>Pintura de demarcação de vagas com borracha clorada</t>
        </is>
      </c>
      <c r="D910" s="2" t="inlineStr">
        <is>
          <t>19/05/2028</t>
        </is>
      </c>
      <c r="E910" s="2" t="inlineStr">
        <is>
          <t>23/02/2029</t>
        </is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64.65000000000001</v>
      </c>
      <c r="EG910" s="2" t="n">
        <v>0</v>
      </c>
      <c r="EH910" s="2" t="n">
        <v>66.45999999999999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>
      <c r="A911" s="2" t="n">
        <v>3</v>
      </c>
      <c r="B911" s="2" t="inlineStr">
        <is>
          <t>35.04.02</t>
        </is>
      </c>
      <c r="C911" s="2" t="inlineStr">
        <is>
          <t>Pintura de pisos com emulsão acrílica Novacor Pisos ou similar  (2 demãos emulsão acrílica)</t>
        </is>
      </c>
      <c r="D911" s="2" t="inlineStr">
        <is>
          <t>19/05/2028</t>
        </is>
      </c>
      <c r="E911" s="2" t="inlineStr">
        <is>
          <t>23/02/2029</t>
        </is>
      </c>
      <c r="F911" s="2" t="n">
        <v>38106.42247123216</v>
      </c>
      <c r="G911" s="2" t="n">
        <v>0</v>
      </c>
      <c r="H911" s="2" t="n">
        <v>38106.42247123216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64.65000000000001</v>
      </c>
      <c r="EG911" s="2" t="n">
        <v>0</v>
      </c>
      <c r="EH911" s="2" t="n">
        <v>66.45999999999999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>
      <c r="A912" s="2" t="n">
        <v>2</v>
      </c>
      <c r="B912" s="2" t="inlineStr">
        <is>
          <t>35.05</t>
        </is>
      </c>
      <c r="C912" s="2" t="inlineStr">
        <is>
          <t>Caiação</t>
        </is>
      </c>
      <c r="D912" s="2" t="inlineStr">
        <is>
          <t>19/05/2028</t>
        </is>
      </c>
      <c r="E912" s="2" t="inlineStr">
        <is>
          <t>09/10/2028</t>
        </is>
      </c>
      <c r="F912" s="2" t="n">
        <v>46607.99878410152</v>
      </c>
      <c r="G912" s="2" t="n">
        <v>0</v>
      </c>
      <c r="H912" s="2" t="n">
        <v>46607.99878410152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73.73999999999999</v>
      </c>
      <c r="DU912" s="2" t="n">
        <v>0</v>
      </c>
      <c r="DV912" s="2" t="n">
        <v>81.81999999999999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>
      <c r="A913" s="2" t="n">
        <v>3</v>
      </c>
      <c r="B913" s="2" t="inlineStr">
        <is>
          <t>35.05.01</t>
        </is>
      </c>
      <c r="C913" s="2" t="inlineStr">
        <is>
          <t>Pintura tipo caiação com três demãos</t>
        </is>
      </c>
      <c r="D913" s="2" t="inlineStr">
        <is>
          <t>19/05/2028</t>
        </is>
      </c>
      <c r="E913" s="2" t="inlineStr">
        <is>
          <t>09/10/2028</t>
        </is>
      </c>
      <c r="F913" s="2" t="n">
        <v>46607.99878410152</v>
      </c>
      <c r="G913" s="2" t="n">
        <v>0</v>
      </c>
      <c r="H913" s="2" t="n">
        <v>46607.99878410152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73.73999999999999</v>
      </c>
      <c r="DU913" s="2" t="n">
        <v>0</v>
      </c>
      <c r="DV913" s="2" t="n">
        <v>81.81999999999999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>
      <c r="A914" s="2" t="n">
        <v>2</v>
      </c>
      <c r="B914" s="2" t="inlineStr">
        <is>
          <t>35.06</t>
        </is>
      </c>
      <c r="C914" s="2" t="inlineStr">
        <is>
          <t>Verniz</t>
        </is>
      </c>
      <c r="D914" s="2" t="inlineStr">
        <is>
          <t>19/10/2026</t>
        </is>
      </c>
      <c r="E914" s="2" t="inlineStr">
        <is>
          <t>10/05/2027</t>
        </is>
      </c>
      <c r="F914" s="2" t="n">
        <v>551081.8205879439</v>
      </c>
      <c r="G914" s="2" t="n">
        <v>0</v>
      </c>
      <c r="H914" s="2" t="n">
        <v>551081.8205879439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76.93000000000001</v>
      </c>
      <c r="BV914" s="2" t="n">
        <v>0</v>
      </c>
      <c r="BW914" s="2" t="n">
        <v>92.75</v>
      </c>
      <c r="BX914" s="2" t="n">
        <v>94.81999999999999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>
      <c r="A915" s="2" t="n">
        <v>3</v>
      </c>
      <c r="B915" s="2" t="inlineStr">
        <is>
          <t>35.06.01</t>
        </is>
      </c>
      <c r="C915" s="2" t="inlineStr">
        <is>
          <t>Desbaste de rebarbas, estuque e aplicação de silicone hidrofugante sobre superfícies de concreto aparente (2 demãos silicone incolor hidrofugante)</t>
        </is>
      </c>
      <c r="D915" s="2" t="inlineStr">
        <is>
          <t>19/10/2026</t>
        </is>
      </c>
      <c r="E915" s="2" t="inlineStr">
        <is>
          <t>10/05/2027</t>
        </is>
      </c>
      <c r="F915" s="2" t="n">
        <v>551081.8205879439</v>
      </c>
      <c r="G915" s="2" t="n">
        <v>0</v>
      </c>
      <c r="H915" s="2" t="n">
        <v>551081.8205879439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76.93000000000001</v>
      </c>
      <c r="BV915" s="2" t="n">
        <v>0</v>
      </c>
      <c r="BW915" s="2" t="n">
        <v>92.75</v>
      </c>
      <c r="BX915" s="2" t="n">
        <v>94.81999999999999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>
      <c r="A916" s="2" t="n">
        <v>2</v>
      </c>
      <c r="B916" s="2" t="inlineStr">
        <is>
          <t>35.07</t>
        </is>
      </c>
      <c r="C916" s="2" t="inlineStr">
        <is>
          <t>Especiais</t>
        </is>
      </c>
      <c r="D916" s="2" t="inlineStr">
        <is>
          <t>09/06/2028</t>
        </is>
      </c>
      <c r="E916" s="2" t="inlineStr">
        <is>
          <t>09/03/2029</t>
        </is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69.18000000000001</v>
      </c>
      <c r="EJ916" s="2" t="n">
        <v>0</v>
      </c>
      <c r="EK916" s="2" t="n">
        <v>69.18000000000001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>
      <c r="A917" s="2" t="n">
        <v>3</v>
      </c>
      <c r="B917" s="2" t="inlineStr">
        <is>
          <t>35.07.01</t>
        </is>
      </c>
      <c r="C917" s="2" t="inlineStr">
        <is>
          <t>Pintura de meia parede em epóxi monolítico de tom cinza médio</t>
        </is>
      </c>
      <c r="D917" s="2" t="inlineStr">
        <is>
          <t>09/06/2028</t>
        </is>
      </c>
      <c r="E917" s="2" t="inlineStr">
        <is>
          <t>09/03/2029</t>
        </is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69.18000000000001</v>
      </c>
      <c r="EJ917" s="2" t="n">
        <v>0</v>
      </c>
      <c r="EK917" s="2" t="n">
        <v>69.18000000000001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>
      <c r="A918" s="2" t="n">
        <v>3</v>
      </c>
      <c r="B918" s="2" t="inlineStr">
        <is>
          <t>35.07.02</t>
        </is>
      </c>
      <c r="C918" s="2" t="inlineStr">
        <is>
          <t>Arremate em faixa de pintura epóxi fosca de cor cinza chumbo</t>
        </is>
      </c>
      <c r="D918" s="2" t="inlineStr">
        <is>
          <t>09/06/2028</t>
        </is>
      </c>
      <c r="E918" s="2" t="inlineStr">
        <is>
          <t>09/03/2029</t>
        </is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69.18000000000001</v>
      </c>
      <c r="EJ918" s="2" t="n">
        <v>0</v>
      </c>
      <c r="EK918" s="2" t="n">
        <v>69.18000000000001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>
      <c r="A919" s="2" t="n">
        <v>1</v>
      </c>
      <c r="B919" s="2" t="inlineStr">
        <is>
          <t>36</t>
        </is>
      </c>
      <c r="C919" s="2" t="inlineStr">
        <is>
          <t>PAISAGISMO</t>
        </is>
      </c>
      <c r="D919" s="2" t="inlineStr">
        <is>
          <t>12/07/2028</t>
        </is>
      </c>
      <c r="E919" s="2" t="inlineStr">
        <is>
          <t>06/12/2028</t>
        </is>
      </c>
      <c r="F919" s="2" t="n">
        <v>1116999.598184166</v>
      </c>
      <c r="G919" s="2" t="n">
        <v>0</v>
      </c>
      <c r="H919" s="2" t="n">
        <v>1116999.598184166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98.09999999999999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>
      <c r="A920" s="2" t="n">
        <v>2</v>
      </c>
      <c r="B920" s="2" t="inlineStr">
        <is>
          <t>36.01</t>
        </is>
      </c>
      <c r="C920" s="2" t="inlineStr">
        <is>
          <t>Serviços de Paisagismo</t>
        </is>
      </c>
      <c r="D920" s="2" t="inlineStr">
        <is>
          <t>12/07/2028</t>
        </is>
      </c>
      <c r="E920" s="2" t="inlineStr">
        <is>
          <t>06/12/2028</t>
        </is>
      </c>
      <c r="F920" s="2" t="n">
        <v>1116999.598184166</v>
      </c>
      <c r="G920" s="2" t="n">
        <v>0</v>
      </c>
      <c r="H920" s="2" t="n">
        <v>1116999.598184166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98.09999999999999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>
      <c r="A921" s="2" t="n">
        <v>3</v>
      </c>
      <c r="B921" s="2" t="inlineStr">
        <is>
          <t>36.01.01</t>
        </is>
      </c>
      <c r="C921" s="2" t="inlineStr">
        <is>
          <t>Drenagens Para Jardins</t>
        </is>
      </c>
      <c r="D921" s="2" t="inlineStr">
        <is>
          <t>12/07/2028</t>
        </is>
      </c>
      <c r="E921" s="2" t="inlineStr">
        <is>
          <t>06/12/2028</t>
        </is>
      </c>
      <c r="F921" s="2" t="n">
        <v>40149.59818416653</v>
      </c>
      <c r="G921" s="2" t="n">
        <v>0</v>
      </c>
      <c r="H921" s="2" t="n">
        <v>40149.59818416653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87.23999999999999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>
      <c r="A922" s="2" t="n">
        <v>3</v>
      </c>
      <c r="B922" s="2" t="inlineStr">
        <is>
          <t>36.01.02</t>
        </is>
      </c>
      <c r="C922" s="2" t="inlineStr">
        <is>
          <t>Paisagismo</t>
        </is>
      </c>
      <c r="D922" s="2" t="inlineStr">
        <is>
          <t>12/07/2028</t>
        </is>
      </c>
      <c r="E922" s="2" t="inlineStr">
        <is>
          <t>06/12/2028</t>
        </is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87.23999999999999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>
      <c r="A923" s="2" t="n">
        <v>3</v>
      </c>
      <c r="B923" s="2" t="inlineStr">
        <is>
          <t>36.01.03</t>
        </is>
      </c>
      <c r="C923" s="2" t="inlineStr">
        <is>
          <t>Terra vegetal</t>
        </is>
      </c>
      <c r="D923" s="2" t="inlineStr">
        <is>
          <t>12/07/2028</t>
        </is>
      </c>
      <c r="E923" s="2" t="inlineStr">
        <is>
          <t>06/12/2028</t>
        </is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87.23999999999999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>
      <c r="A924" s="2" t="n">
        <v>3</v>
      </c>
      <c r="B924" s="2" t="inlineStr">
        <is>
          <t>36.01.04</t>
        </is>
      </c>
      <c r="C924" s="2" t="inlineStr">
        <is>
          <t>Irrigação</t>
        </is>
      </c>
      <c r="D924" s="2" t="inlineStr">
        <is>
          <t>25/09/2028</t>
        </is>
      </c>
      <c r="E924" s="2" t="inlineStr">
        <is>
          <t>25/10/2028</t>
        </is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>
      <c r="A925" s="2" t="n">
        <v>3</v>
      </c>
      <c r="B925" s="2" t="inlineStr">
        <is>
          <t>36.01.05</t>
        </is>
      </c>
      <c r="C925" s="2" t="inlineStr">
        <is>
          <t>Transporte vertical de material para execução de paisagismo em pavimentos elevados</t>
        </is>
      </c>
      <c r="D925" s="2" t="inlineStr">
        <is>
          <t>12/07/2028</t>
        </is>
      </c>
      <c r="E925" s="2" t="inlineStr">
        <is>
          <t>06/12/2028</t>
        </is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87.23999999999999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>
      <c r="A926" s="2" t="n">
        <v>3</v>
      </c>
      <c r="B926" s="2" t="inlineStr">
        <is>
          <t>36.01.06</t>
        </is>
      </c>
      <c r="C926" s="2" t="inlineStr">
        <is>
          <t>Cachepô para floreiras</t>
        </is>
      </c>
      <c r="D926" s="2" t="inlineStr">
        <is>
          <t>12/07/2028</t>
        </is>
      </c>
      <c r="E926" s="2" t="inlineStr">
        <is>
          <t>06/12/2028</t>
        </is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87.23999999999999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>
      <c r="A927" s="2" t="n">
        <v>1</v>
      </c>
      <c r="B927" s="2" t="inlineStr">
        <is>
          <t>37</t>
        </is>
      </c>
      <c r="C927" s="2" t="inlineStr">
        <is>
          <t>LIMPEZA FINAL DE OBRA</t>
        </is>
      </c>
      <c r="D927" s="2" t="inlineStr">
        <is>
          <t>14/03/2028</t>
        </is>
      </c>
      <c r="E927" s="2" t="inlineStr">
        <is>
          <t>13/04/2029</t>
        </is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64.68000000000001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81.65000000000001</v>
      </c>
      <c r="EJ927" s="2" t="n">
        <v>0</v>
      </c>
      <c r="EK927" s="2" t="n">
        <v>88.23</v>
      </c>
      <c r="EL927" s="2" t="n">
        <v>91.26000000000001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>
      <c r="A928" s="2" t="n">
        <v>2</v>
      </c>
      <c r="B928" s="2" t="inlineStr">
        <is>
          <t>37.01</t>
        </is>
      </c>
      <c r="C928" s="2" t="inlineStr">
        <is>
          <t>Comunicação visual definitiva</t>
        </is>
      </c>
      <c r="D928" s="2" t="inlineStr">
        <is>
          <t>31/10/2028</t>
        </is>
      </c>
      <c r="E928" s="2" t="inlineStr">
        <is>
          <t>13/04/2029</t>
        </is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89.40000000000001</v>
      </c>
      <c r="EO928" s="2" t="n">
        <v>91.76000000000001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>
      <c r="A929" s="2" t="n">
        <v>3</v>
      </c>
      <c r="B929" s="2" t="inlineStr">
        <is>
          <t>37.01.01</t>
        </is>
      </c>
      <c r="C929" s="2" t="inlineStr">
        <is>
          <t>Numeracao dos apartamentos</t>
        </is>
      </c>
      <c r="D929" s="2" t="inlineStr">
        <is>
          <t>31/10/2028</t>
        </is>
      </c>
      <c r="E929" s="2" t="inlineStr">
        <is>
          <t>13/04/2029</t>
        </is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89.40000000000001</v>
      </c>
      <c r="EO929" s="2" t="n">
        <v>91.76000000000001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>
      <c r="A930" s="2" t="n">
        <v>3</v>
      </c>
      <c r="B930" s="2" t="inlineStr">
        <is>
          <t>37.01.02</t>
        </is>
      </c>
      <c r="C930" s="2" t="inlineStr">
        <is>
          <t>Letreiro com nome do predio</t>
        </is>
      </c>
      <c r="D930" s="2" t="inlineStr">
        <is>
          <t>31/10/2028</t>
        </is>
      </c>
      <c r="E930" s="2" t="inlineStr">
        <is>
          <t>13/04/2029</t>
        </is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89.40000000000001</v>
      </c>
      <c r="EO930" s="2" t="n">
        <v>91.76000000000001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>
      <c r="A931" s="2" t="n">
        <v>3</v>
      </c>
      <c r="B931" s="2" t="inlineStr">
        <is>
          <t>37.01.03</t>
        </is>
      </c>
      <c r="C931" s="2" t="inlineStr">
        <is>
          <t>Placas de indicação de ambientes</t>
        </is>
      </c>
      <c r="D931" s="2" t="inlineStr">
        <is>
          <t>31/10/2028</t>
        </is>
      </c>
      <c r="E931" s="2" t="inlineStr">
        <is>
          <t>13/04/2029</t>
        </is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89.40000000000001</v>
      </c>
      <c r="EO931" s="2" t="n">
        <v>91.76000000000001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>
      <c r="A932" s="2" t="n">
        <v>2</v>
      </c>
      <c r="B932" s="2" t="inlineStr">
        <is>
          <t>37.02</t>
        </is>
      </c>
      <c r="C932" s="2" t="inlineStr">
        <is>
          <t>Despesas Gerais</t>
        </is>
      </c>
      <c r="D932" s="2" t="inlineStr">
        <is>
          <t>24/04/2028</t>
        </is>
      </c>
      <c r="E932" s="2" t="inlineStr">
        <is>
          <t>19/03/2029</t>
        </is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66.56999999999999</v>
      </c>
      <c r="EC932" s="2" t="n">
        <v>68.84</v>
      </c>
      <c r="ED932" s="2" t="n">
        <v>0</v>
      </c>
      <c r="EE932" s="2" t="n">
        <v>72.45999999999999</v>
      </c>
      <c r="EF932" s="2" t="n">
        <v>75.79000000000001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>
      <c r="A933" s="2" t="n">
        <v>3</v>
      </c>
      <c r="B933" s="2" t="inlineStr">
        <is>
          <t>37.02.01</t>
        </is>
      </c>
      <c r="C933" s="2" t="inlineStr">
        <is>
          <t>Arremates Finais</t>
        </is>
      </c>
      <c r="D933" s="2" t="inlineStr">
        <is>
          <t>24/04/2028</t>
        </is>
      </c>
      <c r="E933" s="2" t="inlineStr">
        <is>
          <t>19/03/2029</t>
        </is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66.56999999999999</v>
      </c>
      <c r="EC933" s="2" t="n">
        <v>68.84</v>
      </c>
      <c r="ED933" s="2" t="n">
        <v>0</v>
      </c>
      <c r="EE933" s="2" t="n">
        <v>72.45999999999999</v>
      </c>
      <c r="EF933" s="2" t="n">
        <v>75.79000000000001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>
      <c r="A934" s="2" t="n">
        <v>3</v>
      </c>
      <c r="B934" s="2" t="inlineStr">
        <is>
          <t>37.02.02</t>
        </is>
      </c>
      <c r="C934" s="2" t="inlineStr">
        <is>
          <t>Vistoria final de obra</t>
        </is>
      </c>
      <c r="D934" s="2" t="inlineStr">
        <is>
          <t>24/04/2028</t>
        </is>
      </c>
      <c r="E934" s="2" t="inlineStr">
        <is>
          <t>19/03/2029</t>
        </is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66.56999999999999</v>
      </c>
      <c r="EC934" s="2" t="n">
        <v>68.84</v>
      </c>
      <c r="ED934" s="2" t="n">
        <v>0</v>
      </c>
      <c r="EE934" s="2" t="n">
        <v>72.45999999999999</v>
      </c>
      <c r="EF934" s="2" t="n">
        <v>75.79000000000001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>
      <c r="A935" s="2" t="n">
        <v>3</v>
      </c>
      <c r="B935" s="2" t="inlineStr">
        <is>
          <t>37.02.03</t>
        </is>
      </c>
      <c r="C935" s="2" t="inlineStr">
        <is>
          <t>Elaboração de manual do proprietário</t>
        </is>
      </c>
      <c r="D935" s="2" t="inlineStr">
        <is>
          <t>24/04/2028</t>
        </is>
      </c>
      <c r="E935" s="2" t="inlineStr">
        <is>
          <t>19/03/2029</t>
        </is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66.56999999999999</v>
      </c>
      <c r="EC935" s="2" t="n">
        <v>68.84</v>
      </c>
      <c r="ED935" s="2" t="n">
        <v>0</v>
      </c>
      <c r="EE935" s="2" t="n">
        <v>72.45999999999999</v>
      </c>
      <c r="EF935" s="2" t="n">
        <v>75.79000000000001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>
      <c r="A936" s="2" t="n">
        <v>3</v>
      </c>
      <c r="B936" s="2" t="inlineStr">
        <is>
          <t>37.02.04</t>
        </is>
      </c>
      <c r="C936" s="2" t="inlineStr">
        <is>
          <t>Enchimento de reservatórios com caminhão pipa</t>
        </is>
      </c>
      <c r="D936" s="2" t="inlineStr">
        <is>
          <t>24/04/2028</t>
        </is>
      </c>
      <c r="E936" s="2" t="inlineStr">
        <is>
          <t>19/03/2029</t>
        </is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66.56999999999999</v>
      </c>
      <c r="EC936" s="2" t="n">
        <v>68.84</v>
      </c>
      <c r="ED936" s="2" t="n">
        <v>0</v>
      </c>
      <c r="EE936" s="2" t="n">
        <v>72.45999999999999</v>
      </c>
      <c r="EF936" s="2" t="n">
        <v>75.79000000000001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>
      <c r="A937" s="2" t="n">
        <v>3</v>
      </c>
      <c r="B937" s="2" t="inlineStr">
        <is>
          <t>37.02.05</t>
        </is>
      </c>
      <c r="C937" s="2" t="inlineStr">
        <is>
          <t>Enchimento de piscinas com caminhão pipa</t>
        </is>
      </c>
      <c r="D937" s="2" t="inlineStr">
        <is>
          <t>24/04/2028</t>
        </is>
      </c>
      <c r="E937" s="2" t="inlineStr">
        <is>
          <t>19/03/2029</t>
        </is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66.56999999999999</v>
      </c>
      <c r="EC937" s="2" t="n">
        <v>68.84</v>
      </c>
      <c r="ED937" s="2" t="n">
        <v>0</v>
      </c>
      <c r="EE937" s="2" t="n">
        <v>72.45999999999999</v>
      </c>
      <c r="EF937" s="2" t="n">
        <v>75.79000000000001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>
      <c r="A938" s="2" t="n">
        <v>2</v>
      </c>
      <c r="B938" s="2" t="inlineStr">
        <is>
          <t>37.03</t>
        </is>
      </c>
      <c r="C938" s="2" t="inlineStr">
        <is>
          <t>Limpeza Final da Obra</t>
        </is>
      </c>
      <c r="D938" s="2" t="inlineStr">
        <is>
          <t>14/03/2028</t>
        </is>
      </c>
      <c r="E938" s="2" t="inlineStr">
        <is>
          <t>13/04/2029</t>
        </is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65.51000000000001</v>
      </c>
      <c r="EA938" s="2" t="n">
        <v>0</v>
      </c>
      <c r="EB938" s="2" t="n">
        <v>71.20999999999999</v>
      </c>
      <c r="EC938" s="2" t="n">
        <v>73.67</v>
      </c>
      <c r="ED938" s="2" t="n">
        <v>0</v>
      </c>
      <c r="EE938" s="2" t="n">
        <v>77.59999999999999</v>
      </c>
      <c r="EF938" s="2" t="n">
        <v>80.43000000000001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>
      <c r="A939" s="2" t="n">
        <v>3</v>
      </c>
      <c r="B939" s="2" t="inlineStr">
        <is>
          <t>37.03.01</t>
        </is>
      </c>
      <c r="C939" s="2" t="inlineStr">
        <is>
          <t>Limpeza de apartamentos ou salas</t>
        </is>
      </c>
      <c r="D939" s="2" t="inlineStr">
        <is>
          <t>14/03/2028</t>
        </is>
      </c>
      <c r="E939" s="2" t="inlineStr">
        <is>
          <t>13/04/2029</t>
        </is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65.51000000000001</v>
      </c>
      <c r="EA939" s="2" t="n">
        <v>0</v>
      </c>
      <c r="EB939" s="2" t="n">
        <v>71.20999999999999</v>
      </c>
      <c r="EC939" s="2" t="n">
        <v>73.67</v>
      </c>
      <c r="ED939" s="2" t="n">
        <v>0</v>
      </c>
      <c r="EE939" s="2" t="n">
        <v>77.59999999999999</v>
      </c>
      <c r="EF939" s="2" t="n">
        <v>80.43000000000001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>
      <c r="A940" s="2" t="n">
        <v>3</v>
      </c>
      <c r="B940" s="2" t="inlineStr">
        <is>
          <t>37.03.02</t>
        </is>
      </c>
      <c r="C940" s="2" t="inlineStr">
        <is>
          <t>Limpeza de áreas comuns</t>
        </is>
      </c>
      <c r="D940" s="2" t="inlineStr">
        <is>
          <t>14/03/2028</t>
        </is>
      </c>
      <c r="E940" s="2" t="inlineStr">
        <is>
          <t>13/04/2029</t>
        </is>
      </c>
      <c r="F940" s="2" t="n">
        <v>162790.2082000001</v>
      </c>
      <c r="G940" s="2" t="n">
        <v>0</v>
      </c>
      <c r="H940" s="2" t="n">
        <v>162790.2082000001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65.51000000000001</v>
      </c>
      <c r="EA940" s="2" t="n">
        <v>0</v>
      </c>
      <c r="EB940" s="2" t="n">
        <v>71.20999999999999</v>
      </c>
      <c r="EC940" s="2" t="n">
        <v>73.67</v>
      </c>
      <c r="ED940" s="2" t="n">
        <v>0</v>
      </c>
      <c r="EE940" s="2" t="n">
        <v>77.59999999999999</v>
      </c>
      <c r="EF940" s="2" t="n">
        <v>80.43000000000001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>
      <c r="A941" s="2" t="n">
        <v>3</v>
      </c>
      <c r="B941" s="2" t="inlineStr">
        <is>
          <t>37.03.03</t>
        </is>
      </c>
      <c r="C941" s="2" t="inlineStr">
        <is>
          <t>Limpeza de fachadas</t>
        </is>
      </c>
      <c r="D941" s="2" t="inlineStr">
        <is>
          <t>14/03/2028</t>
        </is>
      </c>
      <c r="E941" s="2" t="inlineStr">
        <is>
          <t>13/04/2029</t>
        </is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65.51000000000001</v>
      </c>
      <c r="EA941" s="2" t="n">
        <v>0</v>
      </c>
      <c r="EB941" s="2" t="n">
        <v>71.20999999999999</v>
      </c>
      <c r="EC941" s="2" t="n">
        <v>73.67</v>
      </c>
      <c r="ED941" s="2" t="n">
        <v>0</v>
      </c>
      <c r="EE941" s="2" t="n">
        <v>77.59999999999999</v>
      </c>
      <c r="EF941" s="2" t="n">
        <v>80.43000000000001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>
      <c r="A942" s="2" t="n">
        <v>3</v>
      </c>
      <c r="B942" s="2" t="inlineStr">
        <is>
          <t>37.03.04</t>
        </is>
      </c>
      <c r="C942" s="2" t="inlineStr">
        <is>
          <t>Limpeza de vidros</t>
        </is>
      </c>
      <c r="D942" s="2" t="inlineStr">
        <is>
          <t>14/03/2028</t>
        </is>
      </c>
      <c r="E942" s="2" t="inlineStr">
        <is>
          <t>13/04/2029</t>
        </is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65.51000000000001</v>
      </c>
      <c r="EA942" s="2" t="n">
        <v>0</v>
      </c>
      <c r="EB942" s="2" t="n">
        <v>71.20999999999999</v>
      </c>
      <c r="EC942" s="2" t="n">
        <v>73.67</v>
      </c>
      <c r="ED942" s="2" t="n">
        <v>0</v>
      </c>
      <c r="EE942" s="2" t="n">
        <v>77.59999999999999</v>
      </c>
      <c r="EF942" s="2" t="n">
        <v>80.43000000000001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>
      <c r="A943" s="2" t="n">
        <v>3</v>
      </c>
      <c r="B943" s="2" t="inlineStr">
        <is>
          <t>37.03.05</t>
        </is>
      </c>
      <c r="C943" s="2" t="inlineStr">
        <is>
          <t>Limpeza e desinfecção de Reservatórios</t>
        </is>
      </c>
      <c r="D943" s="2" t="inlineStr">
        <is>
          <t>14/03/2028</t>
        </is>
      </c>
      <c r="E943" s="2" t="inlineStr">
        <is>
          <t>13/04/2029</t>
        </is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65.51000000000001</v>
      </c>
      <c r="EA943" s="2" t="n">
        <v>0</v>
      </c>
      <c r="EB943" s="2" t="n">
        <v>71.20999999999999</v>
      </c>
      <c r="EC943" s="2" t="n">
        <v>73.67</v>
      </c>
      <c r="ED943" s="2" t="n">
        <v>0</v>
      </c>
      <c r="EE943" s="2" t="n">
        <v>77.59999999999999</v>
      </c>
      <c r="EF943" s="2" t="n">
        <v>80.43000000000001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>
      <c r="A944" s="2" t="n">
        <v>3</v>
      </c>
      <c r="B944" s="2" t="inlineStr">
        <is>
          <t>37.03.06</t>
        </is>
      </c>
      <c r="C944" s="2" t="inlineStr">
        <is>
          <t>Limpeza e desinfecção de Piscinas</t>
        </is>
      </c>
      <c r="D944" s="2" t="inlineStr">
        <is>
          <t>14/03/2028</t>
        </is>
      </c>
      <c r="E944" s="2" t="inlineStr">
        <is>
          <t>13/04/2029</t>
        </is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65.51000000000001</v>
      </c>
      <c r="EA944" s="2" t="n">
        <v>0</v>
      </c>
      <c r="EB944" s="2" t="n">
        <v>71.20999999999999</v>
      </c>
      <c r="EC944" s="2" t="n">
        <v>73.67</v>
      </c>
      <c r="ED944" s="2" t="n">
        <v>0</v>
      </c>
      <c r="EE944" s="2" t="n">
        <v>77.59999999999999</v>
      </c>
      <c r="EF944" s="2" t="n">
        <v>80.43000000000001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>
      <c r="A945" s="2" t="n">
        <v>2</v>
      </c>
      <c r="B945" s="2" t="inlineStr">
        <is>
          <t>37.04</t>
        </is>
      </c>
      <c r="C945" s="2" t="inlineStr">
        <is>
          <t>Manutenção pós entrega</t>
        </is>
      </c>
      <c r="D945" s="2" t="inlineStr">
        <is>
          <t>26/06/2028</t>
        </is>
      </c>
      <c r="E945" s="2" t="inlineStr">
        <is>
          <t>02/04/2029</t>
        </is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>
      <c r="A946" s="2" t="n">
        <v>3</v>
      </c>
      <c r="B946" s="2" t="inlineStr">
        <is>
          <t>37.04.01</t>
        </is>
      </c>
      <c r="C946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946" s="2" t="inlineStr">
        <is>
          <t>26/06/2028</t>
        </is>
      </c>
      <c r="E946" s="2" t="inlineStr">
        <is>
          <t>02/04/2029</t>
        </is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Botânico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24/09/2026</t>
        </is>
      </c>
      <c r="M2" s="2" t="inlineStr">
        <is>
          <t>Pacotes sem de-para →</t>
        </is>
      </c>
      <c r="O2" s="68">
        <f>COUNTIF(M5:M3004,"?")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33897908</v>
      </c>
      <c r="C5" s="4" t="inlineStr">
        <is>
          <t>LOCAÇÃO DE OBRA</t>
        </is>
      </c>
      <c r="D5" s="4" t="inlineStr">
        <is>
          <t>-</t>
        </is>
      </c>
      <c r="E5" s="4" t="inlineStr">
        <is>
          <t>SERVIÇOS INICIAIS</t>
        </is>
      </c>
      <c r="F5" s="118" t="n">
        <v>45831</v>
      </c>
      <c r="G5" s="118" t="n">
        <v>45842</v>
      </c>
      <c r="H5" s="118" t="n">
        <v>46289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LOCAÇÃO DE OBRA</t>
        </is>
      </c>
      <c r="S5" s="4" t="inlineStr">
        <is>
          <t>12</t>
        </is>
      </c>
      <c r="T5" s="4" t="inlineStr">
        <is>
          <t>Locação de obra</t>
        </is>
      </c>
      <c r="U5" s="4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B6" s="4" t="n">
        <v>33897907</v>
      </c>
      <c r="C6" s="4" t="inlineStr">
        <is>
          <t>DEMOLIÇÃO</t>
        </is>
      </c>
      <c r="D6" s="4" t="inlineStr">
        <is>
          <t>-</t>
        </is>
      </c>
      <c r="E6" s="4" t="inlineStr">
        <is>
          <t>SERVIÇOS INICIAIS</t>
        </is>
      </c>
      <c r="F6" s="118" t="n">
        <v>45845</v>
      </c>
      <c r="G6" s="118" t="n">
        <v>45863</v>
      </c>
      <c r="H6" s="118" t="n">
        <v>46289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DEMOLIÇÃO</t>
        </is>
      </c>
      <c r="S6" s="4" t="inlineStr">
        <is>
          <t>12</t>
        </is>
      </c>
      <c r="T6" s="4" t="inlineStr">
        <is>
          <t>Demolição</t>
        </is>
      </c>
      <c r="U6" s="4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B7" s="4" t="n">
        <v>29933153</v>
      </c>
      <c r="C7" s="4" t="inlineStr">
        <is>
          <t>CONTENÇÕES EM ESTACAS</t>
        </is>
      </c>
      <c r="D7" s="4" t="inlineStr">
        <is>
          <t>-</t>
        </is>
      </c>
      <c r="E7" s="4" t="inlineStr">
        <is>
          <t>SERVIÇOS INICIAIS</t>
        </is>
      </c>
      <c r="F7" s="118" t="n">
        <v>45859</v>
      </c>
      <c r="G7" s="118" t="n">
        <v>45883</v>
      </c>
      <c r="H7" s="118" t="n">
        <v>46289</v>
      </c>
      <c r="I7" s="4" t="n">
        <v>100</v>
      </c>
      <c r="J7" s="4" t="n">
        <v>100</v>
      </c>
      <c r="K7" s="4" t="n">
        <v>97</v>
      </c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EM ESTACAS</t>
        </is>
      </c>
      <c r="S7" s="4" t="inlineStr">
        <is>
          <t>13</t>
        </is>
      </c>
      <c r="T7" s="4" t="inlineStr">
        <is>
          <t>Contenções em estacas</t>
        </is>
      </c>
      <c r="U7" s="4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B8" s="4" t="n">
        <v>33143217</v>
      </c>
      <c r="C8" s="4" t="inlineStr">
        <is>
          <t>VIGA DE COROAMENTO (TRECHO - CENTRAL DE POLÍMEROS)</t>
        </is>
      </c>
      <c r="D8" s="4" t="inlineStr">
        <is>
          <t>-</t>
        </is>
      </c>
      <c r="E8" s="4" t="inlineStr">
        <is>
          <t>SERVIÇOS INICIAIS</t>
        </is>
      </c>
      <c r="F8" s="118" t="n">
        <v>45901</v>
      </c>
      <c r="G8" s="118" t="n">
        <v>45918</v>
      </c>
      <c r="H8" s="118" t="n">
        <v>46289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VIGA DE COROAMENTO (TRECHO - CENTRAL DE POLÍMEROS)</t>
        </is>
      </c>
      <c r="S8" s="4" t="inlineStr">
        <is>
          <t>15</t>
        </is>
      </c>
      <c r="T8" s="4" t="inlineStr">
        <is>
          <t>Viga de coroamento (trecho - central de polímeros)</t>
        </is>
      </c>
      <c r="U8" s="4" t="inlineStr">
        <is>
          <t>NÃO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B9" s="4" t="n">
        <v>13543135</v>
      </c>
      <c r="C9" s="4" t="inlineStr">
        <is>
          <t>VIGA DE COROAMENTO (TRECHO - CENTRAL DE POLÍMEROS)</t>
        </is>
      </c>
      <c r="D9" s="4" t="inlineStr">
        <is>
          <t>Escavação e Arrasamento</t>
        </is>
      </c>
      <c r="E9" s="4" t="inlineStr">
        <is>
          <t>SERVIÇOS INICIAIS</t>
        </is>
      </c>
      <c r="F9" s="118" t="n">
        <v>45901</v>
      </c>
      <c r="G9" s="118" t="n">
        <v>45905</v>
      </c>
      <c r="H9" s="118" t="n">
        <v>46289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VIGA DE COROAMENTO (TRECHO - RUA MANACA 1º ETAPA)</t>
        </is>
      </c>
      <c r="S9" s="4" t="inlineStr">
        <is>
          <t>15</t>
        </is>
      </c>
      <c r="T9" s="4" t="inlineStr">
        <is>
          <t>Viga de coroamento (trecho - rua manaca 1º etapa)</t>
        </is>
      </c>
      <c r="U9" s="4" t="inlineStr">
        <is>
          <t>NÃO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B10" s="4" t="n">
        <v>13543136</v>
      </c>
      <c r="C10" s="4" t="inlineStr">
        <is>
          <t>VIGA DE COROAMENTO (TRECHO - CENTRAL DE POLÍMEROS)</t>
        </is>
      </c>
      <c r="D10" s="4" t="inlineStr">
        <is>
          <t>Armação</t>
        </is>
      </c>
      <c r="E10" s="4" t="inlineStr">
        <is>
          <t>SERVIÇOS INICIAIS</t>
        </is>
      </c>
      <c r="F10" s="118" t="n">
        <v>45911</v>
      </c>
      <c r="G10" s="118" t="n">
        <v>45915</v>
      </c>
      <c r="H10" s="118" t="n">
        <v>46289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VIGA DE COROAMENTO (TRECHO - RUA MANACA 2º ETAPA)</t>
        </is>
      </c>
      <c r="S10" s="4" t="inlineStr">
        <is>
          <t>15</t>
        </is>
      </c>
      <c r="T10" s="4" t="inlineStr">
        <is>
          <t>Viga de coroamento (trecho - rua manaca 2º etapa)</t>
        </is>
      </c>
      <c r="U10" s="4" t="inlineStr">
        <is>
          <t>NÃO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B11" s="4" t="n">
        <v>13543137</v>
      </c>
      <c r="C11" s="4" t="inlineStr">
        <is>
          <t>VIGA DE COROAMENTO (TRECHO - CENTRAL DE POLÍMEROS)</t>
        </is>
      </c>
      <c r="D11" s="4" t="inlineStr">
        <is>
          <t>Forma</t>
        </is>
      </c>
      <c r="E11" s="4" t="inlineStr">
        <is>
          <t>SERVIÇOS INICIAIS</t>
        </is>
      </c>
      <c r="F11" s="118" t="n">
        <v>45915</v>
      </c>
      <c r="G11" s="118" t="n">
        <v>45916</v>
      </c>
      <c r="H11" s="118" t="n">
        <v>46289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PROFUNDA</t>
        </is>
      </c>
      <c r="S11" s="4" t="inlineStr">
        <is>
          <t>15</t>
        </is>
      </c>
      <c r="T11" s="4" t="inlineStr">
        <is>
          <t>Fundação profunda</t>
        </is>
      </c>
      <c r="U11" s="4" t="inlineStr">
        <is>
          <t>SIM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B12" s="4" t="n">
        <v>13543138</v>
      </c>
      <c r="C12" s="4" t="inlineStr">
        <is>
          <t>VIGA DE COROAMENTO (TRECHO - CENTRAL DE POLÍMEROS)</t>
        </is>
      </c>
      <c r="D12" s="4" t="inlineStr">
        <is>
          <t>Concretagem</t>
        </is>
      </c>
      <c r="E12" s="4" t="inlineStr">
        <is>
          <t>SERVIÇOS INICIAIS</t>
        </is>
      </c>
      <c r="F12" s="118" t="n">
        <v>45917</v>
      </c>
      <c r="G12" s="118" t="n">
        <v>45917</v>
      </c>
      <c r="H12" s="118" t="n">
        <v>46289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VIGA DE COROAMENTO (TRECHO - RUA IPÊ 1º ETAPA)</t>
        </is>
      </c>
      <c r="S12" s="4" t="inlineStr">
        <is>
          <t>15</t>
        </is>
      </c>
      <c r="T12" s="4" t="inlineStr">
        <is>
          <t>Viga de coroamento (trecho - rua ipê 1º etapa)</t>
        </is>
      </c>
      <c r="U12" s="4" t="inlineStr">
        <is>
          <t>NÃO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B13" s="4" t="n">
        <v>13543139</v>
      </c>
      <c r="C13" s="4" t="inlineStr">
        <is>
          <t>VIGA DE COROAMENTO (TRECHO - CENTRAL DE POLÍMEROS)</t>
        </is>
      </c>
      <c r="D13" s="4" t="inlineStr">
        <is>
          <t>Aterro</t>
        </is>
      </c>
      <c r="E13" s="4" t="inlineStr">
        <is>
          <t>SERVIÇOS INICIAIS</t>
        </is>
      </c>
      <c r="F13" s="118" t="n">
        <v>45918</v>
      </c>
      <c r="G13" s="118" t="n">
        <v>45918</v>
      </c>
      <c r="H13" s="118" t="n">
        <v>46289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VIGA DE COROAMENTO (TRECHO - RUA IPÊ 2º ETAPA)</t>
        </is>
      </c>
      <c r="S13" s="4" t="inlineStr">
        <is>
          <t>15</t>
        </is>
      </c>
      <c r="T13" s="4" t="inlineStr">
        <is>
          <t>Viga de coroamento (trecho - rua ipê 2º etapa)</t>
        </is>
      </c>
      <c r="U13" s="4" t="inlineStr">
        <is>
          <t>NÃO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B14" s="4" t="n">
        <v>33143218</v>
      </c>
      <c r="C14" s="4" t="inlineStr">
        <is>
          <t>VIGA DE COROAMENTO (TRECHO - RUA MANACA 1º ETAPA)</t>
        </is>
      </c>
      <c r="D14" s="4" t="inlineStr">
        <is>
          <t>-</t>
        </is>
      </c>
      <c r="E14" s="4" t="inlineStr">
        <is>
          <t>SERVIÇOS INICIAIS</t>
        </is>
      </c>
      <c r="F14" s="118" t="n">
        <v>45908</v>
      </c>
      <c r="G14" s="118" t="n">
        <v>45933</v>
      </c>
      <c r="H14" s="118" t="n">
        <v>46289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VIGA DE COROAMENTO (TRECHO - RUA BOM JESUS)</t>
        </is>
      </c>
      <c r="S14" s="4" t="inlineStr">
        <is>
          <t>15</t>
        </is>
      </c>
      <c r="T14" s="4" t="inlineStr">
        <is>
          <t>Viga de coroamento (trecho - rua bom jesus)</t>
        </is>
      </c>
      <c r="U14" s="4" t="inlineStr">
        <is>
          <t>NÃO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B15" s="4" t="n">
        <v>13543236</v>
      </c>
      <c r="C15" s="4" t="inlineStr">
        <is>
          <t>VIGA DE COROAMENTO (TRECHO - RUA MANACA 1º ETAPA)</t>
        </is>
      </c>
      <c r="D15" s="4" t="inlineStr">
        <is>
          <t>Escavação e Arrasamento</t>
        </is>
      </c>
      <c r="E15" s="4" t="inlineStr">
        <is>
          <t>SERVIÇOS INICIAIS</t>
        </is>
      </c>
      <c r="F15" s="118" t="n">
        <v>45908</v>
      </c>
      <c r="G15" s="118" t="n">
        <v>45912</v>
      </c>
      <c r="H15" s="118" t="n">
        <v>46289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PROFUNDA - MEDIÇÃO</t>
        </is>
      </c>
      <c r="S15" s="4" t="inlineStr">
        <is>
          <t>15</t>
        </is>
      </c>
      <c r="T15" s="4" t="inlineStr">
        <is>
          <t>Fundação profunda - medição</t>
        </is>
      </c>
      <c r="U15" s="4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B16" s="4" t="n">
        <v>13543237</v>
      </c>
      <c r="C16" s="4" t="inlineStr">
        <is>
          <t>VIGA DE COROAMENTO (TRECHO - RUA MANACA 1º ETAPA)</t>
        </is>
      </c>
      <c r="D16" s="4" t="inlineStr">
        <is>
          <t>Armação</t>
        </is>
      </c>
      <c r="E16" s="4" t="inlineStr">
        <is>
          <t>SERVIÇOS INICIAIS</t>
        </is>
      </c>
      <c r="F16" s="118" t="n">
        <v>45916</v>
      </c>
      <c r="G16" s="118" t="n">
        <v>45919</v>
      </c>
      <c r="H16" s="118" t="n">
        <v>46289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VIGA DE COROAMENTO (TRECHO - RUA IPÊ 3º ETAPA)</t>
        </is>
      </c>
      <c r="S16" s="4" t="inlineStr">
        <is>
          <t>15</t>
        </is>
      </c>
      <c r="T16" s="4" t="inlineStr">
        <is>
          <t>Viga de coroamento (trecho - rua ipê 3º etapa)</t>
        </is>
      </c>
      <c r="U16" s="4" t="inlineStr">
        <is>
          <t>NÃO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B17" s="4" t="n">
        <v>13543238</v>
      </c>
      <c r="C17" s="4" t="inlineStr">
        <is>
          <t>VIGA DE COROAMENTO (TRECHO - RUA MANACA 1º ETAPA)</t>
        </is>
      </c>
      <c r="D17" s="4" t="inlineStr">
        <is>
          <t>Forma</t>
        </is>
      </c>
      <c r="E17" s="4" t="inlineStr">
        <is>
          <t>SERVIÇOS INICIAIS</t>
        </is>
      </c>
      <c r="F17" s="118" t="n">
        <v>45917</v>
      </c>
      <c r="G17" s="118" t="n">
        <v>45919</v>
      </c>
      <c r="H17" s="118" t="n">
        <v>46289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TERRAPLENAGEM (FASE 1)</t>
        </is>
      </c>
      <c r="S17" s="4" t="inlineStr">
        <is>
          <t>14</t>
        </is>
      </c>
      <c r="T17" s="4" t="inlineStr">
        <is>
          <t>Terraplenagem (fase 1)</t>
        </is>
      </c>
      <c r="U17" s="4" t="inlineStr">
        <is>
          <t>SIM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B18" s="4" t="n">
        <v>13543239</v>
      </c>
      <c r="C18" s="4" t="inlineStr">
        <is>
          <t>VIGA DE COROAMENTO (TRECHO - RUA MANACA 1º ETAPA)</t>
        </is>
      </c>
      <c r="D18" s="4" t="inlineStr">
        <is>
          <t>Concretagem</t>
        </is>
      </c>
      <c r="E18" s="4" t="inlineStr">
        <is>
          <t>SERVIÇOS INICIAIS</t>
        </is>
      </c>
      <c r="F18" s="118" t="n">
        <v>45922</v>
      </c>
      <c r="G18" s="118" t="n">
        <v>45922</v>
      </c>
      <c r="H18" s="118" t="n">
        <v>46289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</t>
        </is>
      </c>
      <c r="S18" s="4" t="inlineStr">
        <is>
          <t>16</t>
        </is>
      </c>
      <c r="T18" s="4" t="inlineStr">
        <is>
          <t>Fundação superficial</t>
        </is>
      </c>
      <c r="U18" s="4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B19" s="4" t="n">
        <v>13543240</v>
      </c>
      <c r="C19" s="4" t="inlineStr">
        <is>
          <t>VIGA DE COROAMENTO (TRECHO - RUA MANACA 1º ETAPA)</t>
        </is>
      </c>
      <c r="D19" s="4" t="inlineStr">
        <is>
          <t>Aterro</t>
        </is>
      </c>
      <c r="E19" s="4" t="inlineStr">
        <is>
          <t>SERVIÇOS INICIAIS</t>
        </is>
      </c>
      <c r="F19" s="118" t="n">
        <v>45933</v>
      </c>
      <c r="G19" s="118" t="n">
        <v>45933</v>
      </c>
      <c r="H19" s="118" t="n">
        <v>46289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FASE 1</t>
        </is>
      </c>
      <c r="S19" s="4" t="inlineStr">
        <is>
          <t>16</t>
        </is>
      </c>
      <c r="T19" s="4" t="inlineStr">
        <is>
          <t>Fundação superficial - fase 1</t>
        </is>
      </c>
      <c r="U19" s="4" t="inlineStr">
        <is>
          <t>NÃO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B20" s="4" t="n">
        <v>33143219</v>
      </c>
      <c r="C20" s="4" t="inlineStr">
        <is>
          <t>VIGA DE COROAMENTO (TRECHO - RUA MANACA 2º ETAPA)</t>
        </is>
      </c>
      <c r="D20" s="4" t="inlineStr">
        <is>
          <t>-</t>
        </is>
      </c>
      <c r="E20" s="4" t="inlineStr">
        <is>
          <t>SERVIÇOS INICIAIS</t>
        </is>
      </c>
      <c r="F20" s="118" t="n">
        <v>45915</v>
      </c>
      <c r="G20" s="118" t="n">
        <v>45936</v>
      </c>
      <c r="H20" s="118" t="n">
        <v>46289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FUNDAÇÃO SUPERFICIAL - FASE 2</t>
        </is>
      </c>
      <c r="S20" s="4" t="inlineStr">
        <is>
          <t>16</t>
        </is>
      </c>
      <c r="T20" s="4" t="inlineStr">
        <is>
          <t>Fundação superficial - fase 2</t>
        </is>
      </c>
      <c r="U20" s="4" t="inlineStr">
        <is>
          <t>SIM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B21" s="4" t="n">
        <v>13543287</v>
      </c>
      <c r="C21" s="4" t="inlineStr">
        <is>
          <t>VIGA DE COROAMENTO (TRECHO - RUA MANACA 2º ETAPA)</t>
        </is>
      </c>
      <c r="D21" s="4" t="inlineStr">
        <is>
          <t>Escavação e Arrasamento</t>
        </is>
      </c>
      <c r="E21" s="4" t="inlineStr">
        <is>
          <t>SERVIÇOS INICIAIS</t>
        </is>
      </c>
      <c r="F21" s="118" t="n">
        <v>45915</v>
      </c>
      <c r="G21" s="118" t="n">
        <v>45919</v>
      </c>
      <c r="H21" s="118" t="n">
        <v>46289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CONTENÇÃO - BLOCO DO ELEVADOR</t>
        </is>
      </c>
      <c r="S21" s="4" t="inlineStr">
        <is>
          <t>13</t>
        </is>
      </c>
      <c r="T21" s="4" t="inlineStr">
        <is>
          <t>Contenção - bloco do elevador</t>
        </is>
      </c>
      <c r="U21" s="4" t="inlineStr">
        <is>
          <t>SIM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B22" s="4" t="n">
        <v>13543288</v>
      </c>
      <c r="C22" s="4" t="inlineStr">
        <is>
          <t>VIGA DE COROAMENTO (TRECHO - RUA MANACA 2º ETAPA)</t>
        </is>
      </c>
      <c r="D22" s="4" t="inlineStr">
        <is>
          <t>Armação</t>
        </is>
      </c>
      <c r="E22" s="4" t="inlineStr">
        <is>
          <t>SERVIÇOS INICIAIS</t>
        </is>
      </c>
      <c r="F22" s="118" t="n">
        <v>45922</v>
      </c>
      <c r="G22" s="118" t="n">
        <v>45925</v>
      </c>
      <c r="H22" s="118" t="n">
        <v>46289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FUNDAÇÃO SUPERFICIAL - FASE 3</t>
        </is>
      </c>
      <c r="S22" s="4" t="inlineStr">
        <is>
          <t>16</t>
        </is>
      </c>
      <c r="T22" s="4" t="inlineStr">
        <is>
          <t>Fundação superficial - fase 3</t>
        </is>
      </c>
      <c r="U22" s="4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B23" s="4" t="n">
        <v>13543289</v>
      </c>
      <c r="C23" s="4" t="inlineStr">
        <is>
          <t>VIGA DE COROAMENTO (TRECHO - RUA MANACA 2º ETAPA)</t>
        </is>
      </c>
      <c r="D23" s="4" t="inlineStr">
        <is>
          <t>Forma</t>
        </is>
      </c>
      <c r="E23" s="4" t="inlineStr">
        <is>
          <t>SERVIÇOS INICIAIS</t>
        </is>
      </c>
      <c r="F23" s="118" t="n">
        <v>45923</v>
      </c>
      <c r="G23" s="118" t="n">
        <v>45925</v>
      </c>
      <c r="H23" s="118" t="n">
        <v>46289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FUNDAÇÃO SUPERFICIAL - NUCLEO</t>
        </is>
      </c>
      <c r="S23" s="4" t="inlineStr">
        <is>
          <t>16</t>
        </is>
      </c>
      <c r="T23" s="4" t="inlineStr">
        <is>
          <t>Fundação superficial - nucleo</t>
        </is>
      </c>
      <c r="U23" s="4" t="inlineStr">
        <is>
          <t>NÃO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B24" s="4" t="n">
        <v>13543290</v>
      </c>
      <c r="C24" s="4" t="inlineStr">
        <is>
          <t>VIGA DE COROAMENTO (TRECHO - RUA MANACA 2º ETAPA)</t>
        </is>
      </c>
      <c r="D24" s="4" t="inlineStr">
        <is>
          <t>Concretagem</t>
        </is>
      </c>
      <c r="E24" s="4" t="inlineStr">
        <is>
          <t>SERVIÇOS INICIAIS</t>
        </is>
      </c>
      <c r="F24" s="118" t="n">
        <v>45926</v>
      </c>
      <c r="G24" s="118" t="n">
        <v>45933</v>
      </c>
      <c r="H24" s="118" t="n">
        <v>46289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FUNDAÇÃO SUPERFICIAL - FASE 4</t>
        </is>
      </c>
      <c r="S24" s="4" t="inlineStr">
        <is>
          <t>16</t>
        </is>
      </c>
      <c r="T24" s="4" t="inlineStr">
        <is>
          <t>Fundação superficial - fase 4</t>
        </is>
      </c>
      <c r="U24" s="4" t="inlineStr">
        <is>
          <t>NÃO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B25" s="4" t="n">
        <v>13543291</v>
      </c>
      <c r="C25" s="4" t="inlineStr">
        <is>
          <t>VIGA DE COROAMENTO (TRECHO - RUA MANACA 2º ETAPA)</t>
        </is>
      </c>
      <c r="D25" s="4" t="inlineStr">
        <is>
          <t>Aterro</t>
        </is>
      </c>
      <c r="E25" s="4" t="inlineStr">
        <is>
          <t>SERVIÇOS INICIAIS</t>
        </is>
      </c>
      <c r="F25" s="118" t="n">
        <v>45936</v>
      </c>
      <c r="G25" s="118" t="n">
        <v>45936</v>
      </c>
      <c r="H25" s="118" t="n">
        <v>46289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</t>
        </is>
      </c>
      <c r="S25" s="4" t="inlineStr">
        <is>
          <t>17</t>
        </is>
      </c>
      <c r="T25" s="4" t="inlineStr">
        <is>
          <t>Estrutura</t>
        </is>
      </c>
      <c r="U25" s="4" t="inlineStr">
        <is>
          <t>SIM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B26" s="4" t="n">
        <v>29933210</v>
      </c>
      <c r="C26" s="4" t="inlineStr">
        <is>
          <t>FUNDAÇÃO PROFUNDA</t>
        </is>
      </c>
      <c r="D26" s="4" t="inlineStr">
        <is>
          <t>-</t>
        </is>
      </c>
      <c r="E26" s="4" t="inlineStr">
        <is>
          <t>SERVIÇOS INICIAIS</t>
        </is>
      </c>
      <c r="F26" s="118" t="n">
        <v>45918</v>
      </c>
      <c r="G26" s="118" t="n">
        <v>46083</v>
      </c>
      <c r="H26" s="118" t="n">
        <v>46289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FUNDAÇÃO SUPERFICIAL - FASE 5</t>
        </is>
      </c>
      <c r="S26" s="4" t="inlineStr">
        <is>
          <t>16</t>
        </is>
      </c>
      <c r="T26" s="4" t="inlineStr">
        <is>
          <t>Fundação superficial - fase 5</t>
        </is>
      </c>
      <c r="U26" s="4" t="inlineStr">
        <is>
          <t>SIM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B27" s="4" t="n">
        <v>13543844</v>
      </c>
      <c r="C27" s="4" t="inlineStr">
        <is>
          <t>FUNDAÇÃO PROFUNDA</t>
        </is>
      </c>
      <c r="D27" s="4" t="inlineStr">
        <is>
          <t>PF1 e P20C</t>
        </is>
      </c>
      <c r="E27" s="4" t="inlineStr">
        <is>
          <t>SERVIÇOS INICIAIS</t>
        </is>
      </c>
      <c r="F27" s="118" t="n">
        <v>45918</v>
      </c>
      <c r="G27" s="118" t="n">
        <v>45918</v>
      </c>
      <c r="H27" s="118" t="n">
        <v>46289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FUNDAÇÃO SUPERFICIAL - FASE 6</t>
        </is>
      </c>
      <c r="S27" s="4" t="inlineStr">
        <is>
          <t>16</t>
        </is>
      </c>
      <c r="T27" s="4" t="inlineStr">
        <is>
          <t>Fundação superficial - fase 6</t>
        </is>
      </c>
      <c r="U27" s="4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B28" s="4" t="n">
        <v>13543845</v>
      </c>
      <c r="C28" s="4" t="inlineStr">
        <is>
          <t>FUNDAÇÃO PROFUNDA</t>
        </is>
      </c>
      <c r="D28" s="4" t="inlineStr">
        <is>
          <t>PF2 e P155</t>
        </is>
      </c>
      <c r="E28" s="4" t="inlineStr">
        <is>
          <t>SERVIÇOS INICIAIS</t>
        </is>
      </c>
      <c r="F28" s="118" t="n">
        <v>45929</v>
      </c>
      <c r="G28" s="118" t="n">
        <v>45929</v>
      </c>
      <c r="H28" s="118" t="n">
        <v>46289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Estrutura Térreo - Fase 2</t>
        </is>
      </c>
      <c r="S28" s="4" t="inlineStr">
        <is>
          <t>17</t>
        </is>
      </c>
      <c r="T28" s="4" t="inlineStr">
        <is>
          <t>Estrutura térreo - fase 2</t>
        </is>
      </c>
      <c r="U28" s="4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B29" s="4" t="n">
        <v>13543846</v>
      </c>
      <c r="C29" s="4" t="inlineStr">
        <is>
          <t>FUNDAÇÃO PROFUNDA</t>
        </is>
      </c>
      <c r="D29" s="4" t="inlineStr">
        <is>
          <t>P144 e P104</t>
        </is>
      </c>
      <c r="E29" s="4" t="inlineStr">
        <is>
          <t>SERVIÇOS INICIAIS</t>
        </is>
      </c>
      <c r="F29" s="118" t="n">
        <v>45930</v>
      </c>
      <c r="G29" s="118" t="n">
        <v>45930</v>
      </c>
      <c r="H29" s="118" t="n">
        <v>46289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Térreo - Fase 3</t>
        </is>
      </c>
      <c r="S29" s="4" t="inlineStr">
        <is>
          <t>17</t>
        </is>
      </c>
      <c r="T29" s="4" t="inlineStr">
        <is>
          <t>Estrutura térreo - fase 3</t>
        </is>
      </c>
      <c r="U29" s="4" t="inlineStr">
        <is>
          <t>NÃO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B30" s="4" t="n">
        <v>13543847</v>
      </c>
      <c r="C30" s="4" t="inlineStr">
        <is>
          <t>FUNDAÇÃO PROFUNDA</t>
        </is>
      </c>
      <c r="D30" s="4" t="inlineStr">
        <is>
          <t>P25A e P4 A</t>
        </is>
      </c>
      <c r="E30" s="4" t="inlineStr">
        <is>
          <t>SERVIÇOS INICIAIS</t>
        </is>
      </c>
      <c r="F30" s="118" t="n">
        <v>45931</v>
      </c>
      <c r="G30" s="118" t="n">
        <v>45931</v>
      </c>
      <c r="H30" s="118" t="n">
        <v>46289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Estrutura Térreo - Fase 4</t>
        </is>
      </c>
      <c r="S30" s="4" t="inlineStr">
        <is>
          <t>17</t>
        </is>
      </c>
      <c r="T30" s="4" t="inlineStr">
        <is>
          <t>Estrutura térreo - fase 4</t>
        </is>
      </c>
      <c r="U30" s="4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B31" s="4" t="n">
        <v>13543848</v>
      </c>
      <c r="C31" s="4" t="inlineStr">
        <is>
          <t>FUNDAÇÃO PROFUNDA</t>
        </is>
      </c>
      <c r="D31" s="4" t="inlineStr">
        <is>
          <t>P102 e P105</t>
        </is>
      </c>
      <c r="E31" s="4" t="inlineStr">
        <is>
          <t>SERVIÇOS INICIAIS</t>
        </is>
      </c>
      <c r="F31" s="118" t="n">
        <v>45932</v>
      </c>
      <c r="G31" s="118" t="n">
        <v>45932</v>
      </c>
      <c r="H31" s="118" t="n">
        <v>46289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Estrutura Mezanino</t>
        </is>
      </c>
      <c r="S31" s="4" t="inlineStr">
        <is>
          <t>17</t>
        </is>
      </c>
      <c r="T31" s="4" t="inlineStr">
        <is>
          <t>Estrutura mezanino</t>
        </is>
      </c>
      <c r="U31" s="4" t="inlineStr">
        <is>
          <t>NÃO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B32" s="4" t="n">
        <v>13543849</v>
      </c>
      <c r="C32" s="4" t="inlineStr">
        <is>
          <t>FUNDAÇÃO PROFUNDA</t>
        </is>
      </c>
      <c r="D32" s="4" t="inlineStr">
        <is>
          <t>P106 e P127</t>
        </is>
      </c>
      <c r="E32" s="4" t="inlineStr">
        <is>
          <t>SERVIÇOS INICIAIS</t>
        </is>
      </c>
      <c r="F32" s="118" t="n">
        <v>45933</v>
      </c>
      <c r="G32" s="118" t="n">
        <v>45933</v>
      </c>
      <c r="H32" s="118" t="n">
        <v>46289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Estrutura 2º Pav - Fase 1</t>
        </is>
      </c>
      <c r="S32" s="4" t="inlineStr">
        <is>
          <t>17</t>
        </is>
      </c>
      <c r="T32" s="4" t="inlineStr">
        <is>
          <t>Estrutura 2º pav - fase 1</t>
        </is>
      </c>
      <c r="U32" s="4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B33" s="4" t="n">
        <v>13543850</v>
      </c>
      <c r="C33" s="4" t="inlineStr">
        <is>
          <t>FUNDAÇÃO PROFUNDA</t>
        </is>
      </c>
      <c r="D33" s="4" t="inlineStr">
        <is>
          <t>P108A e P124</t>
        </is>
      </c>
      <c r="E33" s="4" t="inlineStr">
        <is>
          <t>SERVIÇOS INICIAIS</t>
        </is>
      </c>
      <c r="F33" s="118" t="n">
        <v>45936</v>
      </c>
      <c r="G33" s="118" t="n">
        <v>45936</v>
      </c>
      <c r="H33" s="118" t="n">
        <v>46289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(FASE 2)</t>
        </is>
      </c>
      <c r="S33" s="4" t="inlineStr">
        <is>
          <t>14</t>
        </is>
      </c>
      <c r="T33" s="4" t="inlineStr">
        <is>
          <t>Terraplenagem (fase 2)</t>
        </is>
      </c>
      <c r="U33" s="4" t="inlineStr">
        <is>
          <t>SIM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B34" s="4" t="n">
        <v>13543851</v>
      </c>
      <c r="C34" s="4" t="inlineStr">
        <is>
          <t>FUNDAÇÃO PROFUNDA</t>
        </is>
      </c>
      <c r="D34" s="4" t="inlineStr">
        <is>
          <t>P137B e P149B</t>
        </is>
      </c>
      <c r="E34" s="4" t="inlineStr">
        <is>
          <t>SERVIÇOS INICIAIS</t>
        </is>
      </c>
      <c r="F34" s="118" t="n">
        <v>45937</v>
      </c>
      <c r="G34" s="118" t="n">
        <v>45937</v>
      </c>
      <c r="H34" s="118" t="n">
        <v>46289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CINTAS FASE 1</t>
        </is>
      </c>
      <c r="S34" s="4" t="inlineStr">
        <is>
          <t>16</t>
        </is>
      </c>
      <c r="T34" s="4" t="inlineStr">
        <is>
          <t>Cintas fase 1</t>
        </is>
      </c>
      <c r="U34" s="4" t="inlineStr">
        <is>
          <t>NÃO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B35" s="4" t="n">
        <v>13543852</v>
      </c>
      <c r="C35" s="4" t="inlineStr">
        <is>
          <t>FUNDAÇÃO PROFUNDA</t>
        </is>
      </c>
      <c r="D35" s="4" t="inlineStr">
        <is>
          <t>P108B e P149A</t>
        </is>
      </c>
      <c r="E35" s="4" t="inlineStr">
        <is>
          <t>SERVIÇOS INICIAIS</t>
        </is>
      </c>
      <c r="F35" s="118" t="n">
        <v>45938</v>
      </c>
      <c r="G35" s="118" t="n">
        <v>45938</v>
      </c>
      <c r="H35" s="118" t="n">
        <v>46289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CINTAS FASE 2</t>
        </is>
      </c>
      <c r="S35" s="4" t="inlineStr">
        <is>
          <t>16</t>
        </is>
      </c>
      <c r="T35" s="4" t="inlineStr">
        <is>
          <t>Cintas fase 2</t>
        </is>
      </c>
      <c r="U35" s="4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B36" s="4" t="n">
        <v>13543853</v>
      </c>
      <c r="C36" s="4" t="inlineStr">
        <is>
          <t>FUNDAÇÃO PROFUNDA</t>
        </is>
      </c>
      <c r="D36" s="4" t="inlineStr">
        <is>
          <t>P103 e P137A</t>
        </is>
      </c>
      <c r="E36" s="4" t="inlineStr">
        <is>
          <t>SERVIÇOS INICIAIS</t>
        </is>
      </c>
      <c r="F36" s="118" t="n">
        <v>45939</v>
      </c>
      <c r="G36" s="118" t="n">
        <v>45939</v>
      </c>
      <c r="H36" s="118" t="n">
        <v>46289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FECHAMENTO DE CORTINA - CONTENÇÕES</t>
        </is>
      </c>
      <c r="S36" s="4" t="inlineStr">
        <is>
          <t>13</t>
        </is>
      </c>
      <c r="T36" s="4" t="inlineStr">
        <is>
          <t>Fechamento de cortina - contenções</t>
        </is>
      </c>
      <c r="U36" s="4" t="inlineStr">
        <is>
          <t>SIM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B37" s="4" t="n">
        <v>13543854</v>
      </c>
      <c r="C37" s="4" t="inlineStr">
        <is>
          <t>FUNDAÇÃO PROFUNDA</t>
        </is>
      </c>
      <c r="D37" s="4" t="inlineStr">
        <is>
          <t>P107A e P25B</t>
        </is>
      </c>
      <c r="E37" s="4" t="inlineStr">
        <is>
          <t>SERVIÇOS INICIAIS</t>
        </is>
      </c>
      <c r="F37" s="118" t="n">
        <v>45940</v>
      </c>
      <c r="G37" s="118" t="n">
        <v>45940</v>
      </c>
      <c r="H37" s="118" t="n">
        <v>46289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CINTAS FASE 3</t>
        </is>
      </c>
      <c r="S37" s="4" t="inlineStr">
        <is>
          <t>16</t>
        </is>
      </c>
      <c r="T37" s="4" t="inlineStr">
        <is>
          <t>Cintas fase 3</t>
        </is>
      </c>
      <c r="U37" s="4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B38" s="4" t="n">
        <v>13543855</v>
      </c>
      <c r="C38" s="4" t="inlineStr">
        <is>
          <t>FUNDAÇÃO PROFUNDA</t>
        </is>
      </c>
      <c r="D38" s="4" t="inlineStr">
        <is>
          <t>P107B e P137C</t>
        </is>
      </c>
      <c r="E38" s="4" t="inlineStr">
        <is>
          <t>SERVIÇOS INICIAIS</t>
        </is>
      </c>
      <c r="F38" s="118" t="n">
        <v>45943</v>
      </c>
      <c r="G38" s="118" t="n">
        <v>45943</v>
      </c>
      <c r="H38" s="118" t="n">
        <v>46289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CINTAS FASE 4</t>
        </is>
      </c>
      <c r="S38" s="4" t="inlineStr">
        <is>
          <t>16</t>
        </is>
      </c>
      <c r="T38" s="4" t="inlineStr">
        <is>
          <t>Cintas fase 4</t>
        </is>
      </c>
      <c r="U38" s="4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B39" s="4" t="n">
        <v>13543856</v>
      </c>
      <c r="C39" s="4" t="inlineStr">
        <is>
          <t>FUNDAÇÃO PROFUNDA</t>
        </is>
      </c>
      <c r="D39" s="4" t="inlineStr">
        <is>
          <t>P154 e P153</t>
        </is>
      </c>
      <c r="E39" s="4" t="inlineStr">
        <is>
          <t>SERVIÇOS INICIAIS</t>
        </is>
      </c>
      <c r="F39" s="118" t="n">
        <v>45944</v>
      </c>
      <c r="G39" s="118" t="n">
        <v>45944</v>
      </c>
      <c r="H39" s="118" t="n">
        <v>46289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TRATAMENTO DE CONCRETO - TETO</t>
        </is>
      </c>
      <c r="S39" s="4" t="inlineStr">
        <is>
          <t>35</t>
        </is>
      </c>
      <c r="T39" s="4" t="inlineStr">
        <is>
          <t>Tratamento de concreto - teto</t>
        </is>
      </c>
      <c r="U39" s="4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B40" s="4" t="n">
        <v>13543857</v>
      </c>
      <c r="C40" s="4" t="inlineStr">
        <is>
          <t>FUNDAÇÃO PROFUNDA</t>
        </is>
      </c>
      <c r="D40" s="4" t="inlineStr">
        <is>
          <t>P156 e P152</t>
        </is>
      </c>
      <c r="E40" s="4" t="inlineStr">
        <is>
          <t>SERVIÇOS INICIAIS</t>
        </is>
      </c>
      <c r="F40" s="118" t="n">
        <v>45945</v>
      </c>
      <c r="G40" s="118" t="n">
        <v>45945</v>
      </c>
      <c r="H40" s="118" t="n">
        <v>46289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TRATAMENTO DE CONTENÇÕES</t>
        </is>
      </c>
      <c r="S40" s="4" t="inlineStr">
        <is>
          <t>13</t>
        </is>
      </c>
      <c r="T40" s="4" t="inlineStr">
        <is>
          <t>Tratamento de contenções</t>
        </is>
      </c>
      <c r="U40" s="4" t="inlineStr">
        <is>
          <t>SIM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B41" s="4" t="n">
        <v>13543858</v>
      </c>
      <c r="C41" s="4" t="inlineStr">
        <is>
          <t>FUNDAÇÃO PROFUNDA</t>
        </is>
      </c>
      <c r="D41" s="4" t="inlineStr">
        <is>
          <t>P142 e P144</t>
        </is>
      </c>
      <c r="E41" s="4" t="inlineStr">
        <is>
          <t>SERVIÇOS INICIAIS</t>
        </is>
      </c>
      <c r="F41" s="118" t="n">
        <v>45946</v>
      </c>
      <c r="G41" s="118" t="n">
        <v>45946</v>
      </c>
      <c r="H41" s="118" t="n">
        <v>46289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DISTRIBUIÇÃO HIDRÁULICA - INFRAS ENTERRADAS</t>
        </is>
      </c>
      <c r="S41" s="4" t="inlineStr">
        <is>
          <t>21</t>
        </is>
      </c>
      <c r="T41" s="4" t="inlineStr">
        <is>
          <t>Distribuição hidráulica - infras enterradas</t>
        </is>
      </c>
      <c r="U41" s="4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B42" s="4" t="n">
        <v>13543859</v>
      </c>
      <c r="C42" s="4" t="inlineStr">
        <is>
          <t>FUNDAÇÃO PROFUNDA</t>
        </is>
      </c>
      <c r="D42" s="4" t="inlineStr">
        <is>
          <t>P150 e P133B</t>
        </is>
      </c>
      <c r="E42" s="4" t="inlineStr">
        <is>
          <t>SERVIÇOS INICIAIS</t>
        </is>
      </c>
      <c r="F42" s="118" t="n">
        <v>45947</v>
      </c>
      <c r="G42" s="118" t="n">
        <v>45950</v>
      </c>
      <c r="H42" s="118" t="n">
        <v>46289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ENTRADA DE ENERGIA</t>
        </is>
      </c>
      <c r="S42" s="4" t="inlineStr">
        <is>
          <t>20</t>
        </is>
      </c>
      <c r="T42" s="4" t="inlineStr">
        <is>
          <t>Entrada de energia</t>
        </is>
      </c>
      <c r="U42" s="4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B43" s="4" t="n">
        <v>13543860</v>
      </c>
      <c r="C43" s="4" t="inlineStr">
        <is>
          <t>FUNDAÇÃO PROFUNDA</t>
        </is>
      </c>
      <c r="D43" s="4" t="inlineStr">
        <is>
          <t>P151 e P19E</t>
        </is>
      </c>
      <c r="E43" s="4" t="inlineStr">
        <is>
          <t>SERVIÇOS INICIAIS</t>
        </is>
      </c>
      <c r="F43" s="118" t="n">
        <v>45951</v>
      </c>
      <c r="G43" s="118" t="n">
        <v>45951</v>
      </c>
      <c r="H43" s="118" t="n">
        <v>46289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IGREJA</t>
        </is>
      </c>
      <c r="S43" s="4" t="inlineStr">
        <is>
          <t>17</t>
        </is>
      </c>
      <c r="T43" s="4" t="inlineStr">
        <is>
          <t>Estrutura igreja</t>
        </is>
      </c>
      <c r="U43" s="4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B44" s="4" t="n">
        <v>13543861</v>
      </c>
      <c r="C44" s="4" t="inlineStr">
        <is>
          <t>FUNDAÇÃO PROFUNDA</t>
        </is>
      </c>
      <c r="D44" s="4" t="inlineStr">
        <is>
          <t>P141 e P143</t>
        </is>
      </c>
      <c r="E44" s="4" t="inlineStr">
        <is>
          <t>SERVIÇOS INICIAIS</t>
        </is>
      </c>
      <c r="F44" s="118" t="n">
        <v>45952</v>
      </c>
      <c r="G44" s="118" t="n">
        <v>45952</v>
      </c>
      <c r="H44" s="118" t="n">
        <v>46289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INFRA ELÉTRICA - TETO</t>
        </is>
      </c>
      <c r="S44" s="4" t="inlineStr">
        <is>
          <t>20</t>
        </is>
      </c>
      <c r="T44" s="4" t="inlineStr">
        <is>
          <t>Infra elétrica - teto</t>
        </is>
      </c>
      <c r="U44" s="4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B45" s="4" t="n">
        <v>13543862</v>
      </c>
      <c r="C45" s="4" t="inlineStr">
        <is>
          <t>FUNDAÇÃO PROFUNDA</t>
        </is>
      </c>
      <c r="D45" s="4" t="inlineStr">
        <is>
          <t>P19D e P133A</t>
        </is>
      </c>
      <c r="E45" s="4" t="inlineStr">
        <is>
          <t>SERVIÇOS INICIAIS</t>
        </is>
      </c>
      <c r="F45" s="118" t="n">
        <v>45953</v>
      </c>
      <c r="G45" s="118" t="n">
        <v>45953</v>
      </c>
      <c r="H45" s="118" t="n">
        <v>46289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PISO ARMADO</t>
        </is>
      </c>
      <c r="S45" s="4" t="inlineStr">
        <is>
          <t>17</t>
        </is>
      </c>
      <c r="T45" s="4" t="inlineStr">
        <is>
          <t>Estrutura - piso armado</t>
        </is>
      </c>
      <c r="U45" s="4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B46" s="4" t="n">
        <v>13543863</v>
      </c>
      <c r="C46" s="4" t="inlineStr">
        <is>
          <t>FUNDAÇÃO PROFUNDA</t>
        </is>
      </c>
      <c r="D46" s="4" t="inlineStr">
        <is>
          <t>P25C e P134B</t>
        </is>
      </c>
      <c r="E46" s="4" t="inlineStr">
        <is>
          <t>SERVIÇOS INICIAIS</t>
        </is>
      </c>
      <c r="F46" s="118" t="n">
        <v>45954</v>
      </c>
      <c r="G46" s="118" t="n">
        <v>45954</v>
      </c>
      <c r="H46" s="118" t="n">
        <v>46289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FUNDAÇÃO - PROJEÇÃO IGREJA</t>
        </is>
      </c>
      <c r="S46" s="4" t="inlineStr">
        <is>
          <t>16</t>
        </is>
      </c>
      <c r="T46" s="4" t="inlineStr">
        <is>
          <t>Fundação - projeção igreja</t>
        </is>
      </c>
      <c r="U46" s="4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B47" s="4" t="n">
        <v>13543864</v>
      </c>
      <c r="C47" s="4" t="inlineStr">
        <is>
          <t>FUNDAÇÃO PROFUNDA</t>
        </is>
      </c>
      <c r="D47" s="4" t="inlineStr">
        <is>
          <t>P135 e P19C</t>
        </is>
      </c>
      <c r="E47" s="4" t="inlineStr">
        <is>
          <t>SERVIÇOS INICIAIS</t>
        </is>
      </c>
      <c r="F47" s="118" t="n">
        <v>45957</v>
      </c>
      <c r="G47" s="118" t="n">
        <v>45957</v>
      </c>
      <c r="H47" s="118" t="n">
        <v>46289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ALVENARIA</t>
        </is>
      </c>
      <c r="S47" s="4" t="inlineStr">
        <is>
          <t>18</t>
        </is>
      </c>
      <c r="T47" s="4" t="inlineStr">
        <is>
          <t>Alvenaria</t>
        </is>
      </c>
      <c r="U47" s="4" t="inlineStr">
        <is>
          <t>SIM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B48" s="4" t="n">
        <v>13543865</v>
      </c>
      <c r="C48" s="4" t="inlineStr">
        <is>
          <t>FUNDAÇÃO PROFUNDA</t>
        </is>
      </c>
      <c r="D48" s="4" t="inlineStr">
        <is>
          <t>P134D e P14F</t>
        </is>
      </c>
      <c r="E48" s="4" t="inlineStr">
        <is>
          <t>SERVIÇOS INICIAIS</t>
        </is>
      </c>
      <c r="F48" s="118" t="n">
        <v>45958</v>
      </c>
      <c r="G48" s="118" t="n">
        <v>45958</v>
      </c>
      <c r="H48" s="118" t="n">
        <v>46289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BLOCOS E CINTAS - IGREJA</t>
        </is>
      </c>
      <c r="S48" s="4" t="inlineStr">
        <is>
          <t>16</t>
        </is>
      </c>
      <c r="T48" s="4" t="inlineStr">
        <is>
          <t>Blocos e cintas - igreja</t>
        </is>
      </c>
      <c r="U48" s="4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B49" s="4" t="n">
        <v>13584629</v>
      </c>
      <c r="C49" s="4" t="inlineStr">
        <is>
          <t>FUNDAÇÃO PROFUNDA</t>
        </is>
      </c>
      <c r="D49" s="4" t="inlineStr">
        <is>
          <t>P112 e P134C</t>
        </is>
      </c>
      <c r="E49" s="4" t="inlineStr">
        <is>
          <t>SERVIÇOS INICIAIS</t>
        </is>
      </c>
      <c r="F49" s="118" t="n">
        <v>45959</v>
      </c>
      <c r="G49" s="118" t="n">
        <v>45959</v>
      </c>
      <c r="H49" s="118" t="n">
        <v>46289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PRUMADA DE INCÊNDIO</t>
        </is>
      </c>
      <c r="S49" s="4" t="inlineStr">
        <is>
          <t>22</t>
        </is>
      </c>
      <c r="T49" s="4" t="inlineStr">
        <is>
          <t>Prumada de incêndio</t>
        </is>
      </c>
      <c r="U49" s="4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B50" s="4" t="n">
        <v>13584630</v>
      </c>
      <c r="C50" s="4" t="inlineStr">
        <is>
          <t>FUNDAÇÃO PROFUNDA</t>
        </is>
      </c>
      <c r="D50" s="4" t="inlineStr">
        <is>
          <t>P19B e P134A</t>
        </is>
      </c>
      <c r="E50" s="4" t="inlineStr">
        <is>
          <t>SERVIÇOS INICIAIS</t>
        </is>
      </c>
      <c r="F50" s="118" t="n">
        <v>45960</v>
      </c>
      <c r="G50" s="118" t="n">
        <v>45960</v>
      </c>
      <c r="H50" s="118" t="n">
        <v>46289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PRUMADA HIDROSSANITÁRIA</t>
        </is>
      </c>
      <c r="S50" s="4" t="inlineStr">
        <is>
          <t>21</t>
        </is>
      </c>
      <c r="T50" s="4" t="inlineStr">
        <is>
          <t>Prumada hidrossanitária</t>
        </is>
      </c>
      <c r="U50" s="4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B51" s="4" t="n">
        <v>13584631</v>
      </c>
      <c r="C51" s="4" t="inlineStr">
        <is>
          <t>FUNDAÇÃO PROFUNDA</t>
        </is>
      </c>
      <c r="D51" s="4" t="inlineStr">
        <is>
          <t>P136A e P19A</t>
        </is>
      </c>
      <c r="E51" s="4" t="inlineStr">
        <is>
          <t>SERVIÇOS INICIAIS</t>
        </is>
      </c>
      <c r="F51" s="118" t="n">
        <v>45961</v>
      </c>
      <c r="G51" s="118" t="n">
        <v>45961</v>
      </c>
      <c r="H51" s="118" t="n">
        <v>46289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ENCUNHAMENTO</t>
        </is>
      </c>
      <c r="S51" s="4" t="inlineStr">
        <is>
          <t>18</t>
        </is>
      </c>
      <c r="T51" s="4" t="inlineStr">
        <is>
          <t>Encunhamento</t>
        </is>
      </c>
      <c r="U51" s="4" t="inlineStr">
        <is>
          <t>SIM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B52" s="4" t="n">
        <v>13584632</v>
      </c>
      <c r="C52" s="4" t="inlineStr">
        <is>
          <t>FUNDAÇÃO PROFUNDA</t>
        </is>
      </c>
      <c r="D52" s="4" t="inlineStr">
        <is>
          <t>P10D e P136B</t>
        </is>
      </c>
      <c r="E52" s="4" t="inlineStr">
        <is>
          <t>SERVIÇOS INICIAIS</t>
        </is>
      </c>
      <c r="F52" s="118" t="n">
        <v>45964</v>
      </c>
      <c r="G52" s="118" t="n">
        <v>45964</v>
      </c>
      <c r="H52" s="118" t="n">
        <v>46289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ALVENARIA - ISOLAMENTO DE CONTENÇÕES</t>
        </is>
      </c>
      <c r="S52" s="4" t="inlineStr">
        <is>
          <t>18</t>
        </is>
      </c>
      <c r="T52" s="4" t="inlineStr">
        <is>
          <t>Alvenaria - isolamento de contenções</t>
        </is>
      </c>
      <c r="U52" s="4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B53" s="4" t="n">
        <v>13584633</v>
      </c>
      <c r="C53" s="4" t="inlineStr">
        <is>
          <t>FUNDAÇÃO PROFUNDA</t>
        </is>
      </c>
      <c r="D53" s="4" t="inlineStr">
        <is>
          <t>P14B e P122A</t>
        </is>
      </c>
      <c r="E53" s="4" t="inlineStr">
        <is>
          <t>SERVIÇOS INICIAIS</t>
        </is>
      </c>
      <c r="F53" s="118" t="n">
        <v>45965</v>
      </c>
      <c r="G53" s="118" t="n">
        <v>45965</v>
      </c>
      <c r="H53" s="118" t="n">
        <v>46289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TALISCAMENTO</t>
        </is>
      </c>
      <c r="S53" s="4" t="inlineStr">
        <is>
          <t>29</t>
        </is>
      </c>
      <c r="T53" s="4" t="inlineStr">
        <is>
          <t>Taliscamento</t>
        </is>
      </c>
      <c r="U53" s="4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B54" s="4" t="n">
        <v>13584634</v>
      </c>
      <c r="C54" s="4" t="inlineStr">
        <is>
          <t>FUNDAÇÃO PROFUNDA</t>
        </is>
      </c>
      <c r="D54" s="4" t="inlineStr">
        <is>
          <t>P136C e P138</t>
        </is>
      </c>
      <c r="E54" s="4" t="inlineStr">
        <is>
          <t>SERVIÇOS INICIAIS</t>
        </is>
      </c>
      <c r="F54" s="118" t="n">
        <v>45966</v>
      </c>
      <c r="G54" s="118" t="n">
        <v>45966</v>
      </c>
      <c r="H54" s="118" t="n">
        <v>46289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DISTRIBUIÇÃO HIDROSSANITÁRIA</t>
        </is>
      </c>
      <c r="S54" s="4" t="inlineStr">
        <is>
          <t>21</t>
        </is>
      </c>
      <c r="T54" s="4" t="inlineStr">
        <is>
          <t>Distribuição hidrossanitária</t>
        </is>
      </c>
      <c r="U54" s="4" t="inlineStr">
        <is>
          <t>SIM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B55" s="4" t="n">
        <v>13584635</v>
      </c>
      <c r="C55" s="4" t="inlineStr">
        <is>
          <t>FUNDAÇÃO PROFUNDA</t>
        </is>
      </c>
      <c r="D55" s="4" t="inlineStr">
        <is>
          <t>P14D e P7B</t>
        </is>
      </c>
      <c r="E55" s="4" t="inlineStr">
        <is>
          <t>SERVIÇOS INICIAIS</t>
        </is>
      </c>
      <c r="F55" s="118" t="n">
        <v>45967</v>
      </c>
      <c r="G55" s="118" t="n">
        <v>45967</v>
      </c>
      <c r="H55" s="118" t="n">
        <v>46289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DISTRIBUIÇÃO ELÉTRICA / QUADRO</t>
        </is>
      </c>
      <c r="S55" s="4" t="inlineStr">
        <is>
          <t>20</t>
        </is>
      </c>
      <c r="T55" s="4" t="inlineStr">
        <is>
          <t>Distribuição elétrica / quadro</t>
        </is>
      </c>
      <c r="U55" s="4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B56" s="4" t="n">
        <v>13584636</v>
      </c>
      <c r="C56" s="4" t="inlineStr">
        <is>
          <t>FUNDAÇÃO PROFUNDA</t>
        </is>
      </c>
      <c r="D56" s="4" t="inlineStr">
        <is>
          <t>P139 e P145E</t>
        </is>
      </c>
      <c r="E56" s="4" t="inlineStr">
        <is>
          <t>SERVIÇOS INICIAIS</t>
        </is>
      </c>
      <c r="F56" s="118" t="n">
        <v>45968</v>
      </c>
      <c r="G56" s="118" t="n">
        <v>45968</v>
      </c>
      <c r="H56" s="118" t="n">
        <v>46289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DISTRIBUIÇÃO DE GÁS</t>
        </is>
      </c>
      <c r="S56" s="4" t="inlineStr">
        <is>
          <t>21</t>
        </is>
      </c>
      <c r="T56" s="4" t="inlineStr">
        <is>
          <t>Distribuição de gás</t>
        </is>
      </c>
      <c r="U56" s="4" t="inlineStr">
        <is>
          <t>SIM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B57" s="4" t="n">
        <v>13584637</v>
      </c>
      <c r="C57" s="4" t="inlineStr">
        <is>
          <t>FUNDAÇÃO PROFUNDA</t>
        </is>
      </c>
      <c r="D57" s="4" t="inlineStr">
        <is>
          <t>P7A e P11D</t>
        </is>
      </c>
      <c r="E57" s="4" t="inlineStr">
        <is>
          <t>SERVIÇOS INICIAIS</t>
        </is>
      </c>
      <c r="F57" s="118" t="n">
        <v>45971</v>
      </c>
      <c r="G57" s="118" t="n">
        <v>45971</v>
      </c>
      <c r="H57" s="118" t="n">
        <v>46289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CONTRAMARCO</t>
        </is>
      </c>
      <c r="S57" s="4" t="inlineStr">
        <is>
          <t>25</t>
        </is>
      </c>
      <c r="T57" s="4" t="inlineStr">
        <is>
          <t>Contramarco</t>
        </is>
      </c>
      <c r="U57" s="4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B58" s="4" t="n">
        <v>13584638</v>
      </c>
      <c r="C58" s="4" t="inlineStr">
        <is>
          <t>FUNDAÇÃO PROFUNDA</t>
        </is>
      </c>
      <c r="D58" s="4" t="inlineStr">
        <is>
          <t>P145F e P1C</t>
        </is>
      </c>
      <c r="E58" s="4" t="inlineStr">
        <is>
          <t>SERVIÇOS INICIAIS</t>
        </is>
      </c>
      <c r="F58" s="118" t="n">
        <v>45972</v>
      </c>
      <c r="G58" s="118" t="n">
        <v>45973</v>
      </c>
      <c r="H58" s="118" t="n">
        <v>46289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REBOCO INTERNO</t>
        </is>
      </c>
      <c r="S58" s="4" t="inlineStr">
        <is>
          <t>29</t>
        </is>
      </c>
      <c r="T58" s="4" t="inlineStr">
        <is>
          <t>Reboco interno</t>
        </is>
      </c>
      <c r="U58" s="4" t="inlineStr">
        <is>
          <t>SIM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B59" s="4" t="n">
        <v>13584639</v>
      </c>
      <c r="C59" s="4" t="inlineStr">
        <is>
          <t>FUNDAÇÃO PROFUNDA</t>
        </is>
      </c>
      <c r="D59" s="4" t="inlineStr">
        <is>
          <t>P11B e P4A</t>
        </is>
      </c>
      <c r="E59" s="4" t="inlineStr">
        <is>
          <t>SERVIÇOS INICIAIS</t>
        </is>
      </c>
      <c r="F59" s="118" t="n">
        <v>45974</v>
      </c>
      <c r="G59" s="118" t="n">
        <v>45974</v>
      </c>
      <c r="H59" s="118" t="n">
        <v>46289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SHAFT INTERNO INST. HIDRAÚLICAS</t>
        </is>
      </c>
      <c r="S59" s="4" t="inlineStr">
        <is>
          <t>21</t>
        </is>
      </c>
      <c r="T59" s="4" t="inlineStr">
        <is>
          <t>Shaft interno inst. hidraúlicas</t>
        </is>
      </c>
      <c r="U59" s="4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B60" s="4" t="n">
        <v>13584640</v>
      </c>
      <c r="C60" s="4" t="inlineStr">
        <is>
          <t>FUNDAÇÃO PROFUNDA</t>
        </is>
      </c>
      <c r="D60" s="4" t="inlineStr">
        <is>
          <t>P122B e P126B</t>
        </is>
      </c>
      <c r="E60" s="4" t="inlineStr">
        <is>
          <t>SERVIÇOS INICIAIS</t>
        </is>
      </c>
      <c r="F60" s="118" t="n">
        <v>45975</v>
      </c>
      <c r="G60" s="118" t="n">
        <v>45975</v>
      </c>
      <c r="H60" s="118" t="n">
        <v>46289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PRUMADA ELÉTRICA - INFRA</t>
        </is>
      </c>
      <c r="S60" s="4" t="inlineStr">
        <is>
          <t>20</t>
        </is>
      </c>
      <c r="T60" s="4" t="inlineStr">
        <is>
          <t>Prumada elétrica - infra</t>
        </is>
      </c>
      <c r="U60" s="4" t="inlineStr">
        <is>
          <t>SIM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B61" s="4" t="n">
        <v>13584641</v>
      </c>
      <c r="C61" s="4" t="inlineStr">
        <is>
          <t>FUNDAÇÃO PROFUNDA</t>
        </is>
      </c>
      <c r="D61" s="4" t="inlineStr">
        <is>
          <t>P145A e P901A</t>
        </is>
      </c>
      <c r="E61" s="4" t="inlineStr">
        <is>
          <t>SERVIÇOS INICIAIS</t>
        </is>
      </c>
      <c r="F61" s="118" t="n">
        <v>45978</v>
      </c>
      <c r="G61" s="118" t="n">
        <v>45978</v>
      </c>
      <c r="H61" s="118" t="n">
        <v>46289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CHUMBAMENTO DE PCF</t>
        </is>
      </c>
      <c r="S61" s="4" t="inlineStr">
        <is>
          <t>26</t>
        </is>
      </c>
      <c r="T61" s="4" t="inlineStr">
        <is>
          <t>Chumbamento de PCF</t>
        </is>
      </c>
      <c r="U61" s="4" t="inlineStr">
        <is>
          <t>SIM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B62" s="4" t="n">
        <v>13584642</v>
      </c>
      <c r="C62" s="4" t="inlineStr">
        <is>
          <t>FUNDAÇÃO PROFUNDA</t>
        </is>
      </c>
      <c r="D62" s="4" t="inlineStr">
        <is>
          <t>P901U e P145D</t>
        </is>
      </c>
      <c r="E62" s="4" t="inlineStr">
        <is>
          <t>SERVIÇOS INICIAIS</t>
        </is>
      </c>
      <c r="F62" s="118" t="n">
        <v>45979</v>
      </c>
      <c r="G62" s="118" t="n">
        <v>45979</v>
      </c>
      <c r="H62" s="118" t="n">
        <v>46289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CONTRAPISO</t>
        </is>
      </c>
      <c r="S62" s="4" t="inlineStr">
        <is>
          <t>28</t>
        </is>
      </c>
      <c r="T62" s="4" t="inlineStr">
        <is>
          <t>Contrapiso</t>
        </is>
      </c>
      <c r="U62" s="4" t="inlineStr">
        <is>
          <t>SIM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B63" s="4" t="n">
        <v>13584643</v>
      </c>
      <c r="C63" s="4" t="inlineStr">
        <is>
          <t>FUNDAÇÃO PROFUNDA</t>
        </is>
      </c>
      <c r="D63" s="4" t="inlineStr">
        <is>
          <t>P20A e P901B</t>
        </is>
      </c>
      <c r="E63" s="4" t="inlineStr">
        <is>
          <t>SERVIÇOS INICIAIS</t>
        </is>
      </c>
      <c r="F63" s="118" t="n">
        <v>45980</v>
      </c>
      <c r="G63" s="118" t="n">
        <v>45980</v>
      </c>
      <c r="H63" s="118" t="n">
        <v>46289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DISTRIBUIÇÃO HIDRÁULICA</t>
        </is>
      </c>
      <c r="S63" s="4" t="inlineStr">
        <is>
          <t>21</t>
        </is>
      </c>
      <c r="T63" s="4" t="inlineStr">
        <is>
          <t>Distribuição hidráulica</t>
        </is>
      </c>
      <c r="U63" s="4" t="inlineStr">
        <is>
          <t>SIM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B64" s="4" t="n">
        <v>13584644</v>
      </c>
      <c r="C64" s="4" t="inlineStr">
        <is>
          <t>FUNDAÇÃO PROFUNDA</t>
        </is>
      </c>
      <c r="D64" s="4" t="inlineStr">
        <is>
          <t>P145B e P901AD</t>
        </is>
      </c>
      <c r="E64" s="4" t="inlineStr">
        <is>
          <t>SERVIÇOS INICIAIS</t>
        </is>
      </c>
      <c r="F64" s="118" t="n">
        <v>45982</v>
      </c>
      <c r="G64" s="118" t="n">
        <v>45982</v>
      </c>
      <c r="H64" s="118" t="n">
        <v>46289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DRYWALL 1º FACE</t>
        </is>
      </c>
      <c r="S64" s="4" t="inlineStr">
        <is>
          <t>18</t>
        </is>
      </c>
      <c r="T64" s="4" t="inlineStr">
        <is>
          <t>Drywall 1ª face</t>
        </is>
      </c>
      <c r="U64" s="4" t="inlineStr">
        <is>
          <t>SIM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B65" s="4" t="n">
        <v>13584645</v>
      </c>
      <c r="C65" s="4" t="inlineStr">
        <is>
          <t>FUNDAÇÃO PROFUNDA</t>
        </is>
      </c>
      <c r="D65" s="4" t="inlineStr">
        <is>
          <t>P901C e P901AE</t>
        </is>
      </c>
      <c r="E65" s="4" t="inlineStr">
        <is>
          <t>SERVIÇOS INICIAIS</t>
        </is>
      </c>
      <c r="F65" s="118" t="n">
        <v>45985</v>
      </c>
      <c r="G65" s="118" t="n">
        <v>45985</v>
      </c>
      <c r="H65" s="118" t="n">
        <v>46289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DISTRIBUIÇÃO DE GÁS - DRYWALL</t>
        </is>
      </c>
      <c r="S65" s="4" t="inlineStr">
        <is>
          <t>21</t>
        </is>
      </c>
      <c r="T65" s="4" t="inlineStr">
        <is>
          <t>Distribuição de gás - drywall</t>
        </is>
      </c>
      <c r="U65" s="4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B66" s="4" t="n">
        <v>13584646</v>
      </c>
      <c r="C66" s="4" t="inlineStr">
        <is>
          <t>FUNDAÇÃO PROFUNDA</t>
        </is>
      </c>
      <c r="D66" s="4" t="inlineStr">
        <is>
          <t>P901D e P145C</t>
        </is>
      </c>
      <c r="E66" s="4" t="inlineStr">
        <is>
          <t>SERVIÇOS INICIAIS</t>
        </is>
      </c>
      <c r="F66" s="118" t="n">
        <v>45986</v>
      </c>
      <c r="G66" s="118" t="n">
        <v>45986</v>
      </c>
      <c r="H66" s="118" t="n">
        <v>46289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DISTRIBUIÇÃO ELÉTRICA/QUADRO - DRYWALL</t>
        </is>
      </c>
      <c r="S66" s="4" t="inlineStr">
        <is>
          <t>20</t>
        </is>
      </c>
      <c r="T66" s="4" t="inlineStr">
        <is>
          <t>Distribuição elétrica/quadro - drywall</t>
        </is>
      </c>
      <c r="U66" s="4" t="inlineStr">
        <is>
          <t>SIM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B67" s="4" t="n">
        <v>13584647</v>
      </c>
      <c r="C67" s="4" t="inlineStr">
        <is>
          <t>FUNDAÇÃO PROFUNDA</t>
        </is>
      </c>
      <c r="D67" s="4" t="inlineStr">
        <is>
          <t>P901AF e P901E</t>
        </is>
      </c>
      <c r="E67" s="4" t="inlineStr">
        <is>
          <t>SERVIÇOS INICIAIS</t>
        </is>
      </c>
      <c r="F67" s="118" t="n">
        <v>45987</v>
      </c>
      <c r="G67" s="118" t="n">
        <v>45987</v>
      </c>
      <c r="H67" s="118" t="n">
        <v>46289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DISTRIBUIÇÃO HIDRÁULICA - DRYWALL</t>
        </is>
      </c>
      <c r="S67" s="4" t="inlineStr">
        <is>
          <t>21</t>
        </is>
      </c>
      <c r="T67" s="4" t="inlineStr">
        <is>
          <t>Distribuição hidráulica - drywall</t>
        </is>
      </c>
      <c r="U67" s="4" t="inlineStr">
        <is>
          <t>SIM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B68" s="4" t="n">
        <v>13584648</v>
      </c>
      <c r="C68" s="4" t="inlineStr">
        <is>
          <t>FUNDAÇÃO PROFUNDA</t>
        </is>
      </c>
      <c r="D68" s="4" t="inlineStr">
        <is>
          <t>P901AH e P901N</t>
        </is>
      </c>
      <c r="E68" s="4" t="inlineStr">
        <is>
          <t>SERVIÇOS INICIAIS</t>
        </is>
      </c>
      <c r="F68" s="118" t="n">
        <v>45988</v>
      </c>
      <c r="G68" s="118" t="n">
        <v>45988</v>
      </c>
      <c r="H68" s="118" t="n">
        <v>46289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INFRAESTRUTURA - AR CONDICIONADO</t>
        </is>
      </c>
      <c r="S68" s="4" t="inlineStr">
        <is>
          <t>23</t>
        </is>
      </c>
      <c r="T68" s="4" t="inlineStr">
        <is>
          <t>Infraestrutura - ar condicionado</t>
        </is>
      </c>
      <c r="U68" s="4" t="inlineStr">
        <is>
          <t>SIM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B69" s="4" t="n">
        <v>13584649</v>
      </c>
      <c r="C69" s="4" t="inlineStr">
        <is>
          <t>FUNDAÇÃO PROFUNDA</t>
        </is>
      </c>
      <c r="D69" s="4" t="inlineStr">
        <is>
          <t>P901K e P901X</t>
        </is>
      </c>
      <c r="E69" s="4" t="inlineStr">
        <is>
          <t>SERVIÇOS INICIAIS</t>
        </is>
      </c>
      <c r="F69" s="118" t="n">
        <v>45989</v>
      </c>
      <c r="G69" s="118" t="n">
        <v>45989</v>
      </c>
      <c r="H69" s="118" t="n">
        <v>46289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DRYWALL 2º FACE</t>
        </is>
      </c>
      <c r="S69" s="4" t="inlineStr">
        <is>
          <t>18</t>
        </is>
      </c>
      <c r="T69" s="4" t="inlineStr">
        <is>
          <t>Drywall 2ª face</t>
        </is>
      </c>
      <c r="U69" s="4" t="inlineStr">
        <is>
          <t>SIM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B70" s="4" t="n">
        <v>13584650</v>
      </c>
      <c r="C70" s="4" t="inlineStr">
        <is>
          <t>FUNDAÇÃO PROFUNDA</t>
        </is>
      </c>
      <c r="D70" s="4" t="inlineStr">
        <is>
          <t xml:space="preserve">P10A </t>
        </is>
      </c>
      <c r="E70" s="4" t="inlineStr">
        <is>
          <t>SERVIÇOS INICIAIS</t>
        </is>
      </c>
      <c r="F70" s="118" t="n">
        <v>45992</v>
      </c>
      <c r="G70" s="118" t="n">
        <v>45992</v>
      </c>
      <c r="H70" s="118" t="n">
        <v>46289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SERRALHERIA</t>
        </is>
      </c>
      <c r="S70" s="4" t="inlineStr">
        <is>
          <t>26</t>
        </is>
      </c>
      <c r="T70" s="4" t="inlineStr">
        <is>
          <t>Serralheria</t>
        </is>
      </c>
      <c r="U70" s="4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B71" s="4" t="n">
        <v>13584651</v>
      </c>
      <c r="C71" s="4" t="inlineStr">
        <is>
          <t>FUNDAÇÃO PROFUNDA</t>
        </is>
      </c>
      <c r="D71" s="4" t="inlineStr">
        <is>
          <t>P901P e P10C</t>
        </is>
      </c>
      <c r="E71" s="4" t="inlineStr">
        <is>
          <t>SERVIÇOS INICIAIS</t>
        </is>
      </c>
      <c r="F71" s="118" t="n">
        <v>45993</v>
      </c>
      <c r="G71" s="118" t="n">
        <v>45993</v>
      </c>
      <c r="H71" s="118" t="n">
        <v>46289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IMPERMEABILIZAÇÃO</t>
        </is>
      </c>
      <c r="S71" s="4" t="inlineStr">
        <is>
          <t>19</t>
        </is>
      </c>
      <c r="T71" s="4" t="inlineStr">
        <is>
          <t>Impermeabilização</t>
        </is>
      </c>
      <c r="U71" s="4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B72" s="4" t="n">
        <v>13584652</v>
      </c>
      <c r="C72" s="4" t="inlineStr">
        <is>
          <t>FUNDAÇÃO PROFUNDA</t>
        </is>
      </c>
      <c r="D72" s="4" t="inlineStr">
        <is>
          <t xml:space="preserve">P20D </t>
        </is>
      </c>
      <c r="E72" s="4" t="inlineStr">
        <is>
          <t>SERVIÇOS INICIAIS</t>
        </is>
      </c>
      <c r="F72" s="118" t="n">
        <v>45994</v>
      </c>
      <c r="G72" s="118" t="n">
        <v>45994</v>
      </c>
      <c r="H72" s="118" t="n">
        <v>46289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PREPARAÇÃO PARA FACHADA AERADA - F1 + F2 (1º ETAPA)</t>
        </is>
      </c>
      <c r="S72" s="4" t="inlineStr">
        <is>
          <t>32</t>
        </is>
      </c>
      <c r="T72" s="4" t="inlineStr">
        <is>
          <t>Preparação para fachada aerada - F1 + F2 (1º etapa)</t>
        </is>
      </c>
      <c r="U72" s="4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B73" s="4" t="n">
        <v>13584653</v>
      </c>
      <c r="C73" s="4" t="inlineStr">
        <is>
          <t>FUNDAÇÃO PROFUNDA</t>
        </is>
      </c>
      <c r="D73" s="4" t="inlineStr">
        <is>
          <t>P901Q e P901L</t>
        </is>
      </c>
      <c r="E73" s="4" t="inlineStr">
        <is>
          <t>SERVIÇOS INICIAIS</t>
        </is>
      </c>
      <c r="F73" s="118" t="n">
        <v>45995</v>
      </c>
      <c r="G73" s="118" t="n">
        <v>45995</v>
      </c>
      <c r="H73" s="118" t="n">
        <v>46289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REVESTIMENTO PORCELANATO PAREDE</t>
        </is>
      </c>
      <c r="S73" s="4" t="inlineStr">
        <is>
          <t>30</t>
        </is>
      </c>
      <c r="T73" s="4" t="inlineStr">
        <is>
          <t>Revestimento porcelanato parede</t>
        </is>
      </c>
      <c r="U73" s="4" t="inlineStr">
        <is>
          <t>SIM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B74" s="4" t="n">
        <v>13584654</v>
      </c>
      <c r="C74" s="4" t="inlineStr">
        <is>
          <t>FUNDAÇÃO PROFUNDA</t>
        </is>
      </c>
      <c r="D74" s="4" t="inlineStr">
        <is>
          <t>P901R</t>
        </is>
      </c>
      <c r="E74" s="4" t="inlineStr">
        <is>
          <t>SERVIÇOS INICIAIS</t>
        </is>
      </c>
      <c r="F74" s="118" t="n">
        <v>45996</v>
      </c>
      <c r="G74" s="118" t="n">
        <v>45996</v>
      </c>
      <c r="H74" s="118" t="n">
        <v>46289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FACHADA LOJA</t>
        </is>
      </c>
      <c r="S74" s="4" t="inlineStr">
        <is>
          <t>32</t>
        </is>
      </c>
      <c r="T74" s="4" t="inlineStr">
        <is>
          <t>Fachada loja</t>
        </is>
      </c>
      <c r="U74" s="4" t="inlineStr">
        <is>
          <t>SIM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B75" s="4" t="n">
        <v>13584655</v>
      </c>
      <c r="C75" s="4" t="inlineStr">
        <is>
          <t>FUNDAÇÃO PROFUNDA</t>
        </is>
      </c>
      <c r="D75" s="4" t="inlineStr">
        <is>
          <t>P901AC e P10B</t>
        </is>
      </c>
      <c r="E75" s="4" t="inlineStr">
        <is>
          <t>SERVIÇOS INICIAIS</t>
        </is>
      </c>
      <c r="F75" s="118" t="n">
        <v>46000</v>
      </c>
      <c r="G75" s="118" t="n">
        <v>46000</v>
      </c>
      <c r="H75" s="118" t="n">
        <v>46289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REVESTIMENTOS PORCELANATO PISO</t>
        </is>
      </c>
      <c r="S75" s="4" t="inlineStr">
        <is>
          <t>30</t>
        </is>
      </c>
      <c r="T75" s="4" t="inlineStr">
        <is>
          <t>Revestimentos porcelanato piso</t>
        </is>
      </c>
      <c r="U75" s="4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B76" s="4" t="n">
        <v>13584656</v>
      </c>
      <c r="C76" s="4" t="inlineStr">
        <is>
          <t>FUNDAÇÃO PROFUNDA</t>
        </is>
      </c>
      <c r="D76" s="4" t="inlineStr">
        <is>
          <t xml:space="preserve">P11C </t>
        </is>
      </c>
      <c r="E76" s="4" t="inlineStr">
        <is>
          <t>SERVIÇOS INICIAIS</t>
        </is>
      </c>
      <c r="F76" s="118" t="n">
        <v>46001</v>
      </c>
      <c r="G76" s="118" t="n">
        <v>46001</v>
      </c>
      <c r="H76" s="118" t="n">
        <v>46289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FACHADA AERADA - F1 + F2 (1º ETAPA)</t>
        </is>
      </c>
      <c r="S76" s="4" t="inlineStr">
        <is>
          <t>32</t>
        </is>
      </c>
      <c r="T76" s="4" t="inlineStr">
        <is>
          <t>Fachada aerada - F1 + F2 (1º etapa)</t>
        </is>
      </c>
      <c r="U76" s="4" t="inlineStr">
        <is>
          <t>SIM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B77" s="4" t="n">
        <v>13584657</v>
      </c>
      <c r="C77" s="4" t="inlineStr">
        <is>
          <t>FUNDAÇÃO PROFUNDA</t>
        </is>
      </c>
      <c r="D77" s="4" t="inlineStr">
        <is>
          <t>P901G e P11A</t>
        </is>
      </c>
      <c r="E77" s="4" t="inlineStr">
        <is>
          <t>SERVIÇOS INICIAIS</t>
        </is>
      </c>
      <c r="F77" s="118" t="n">
        <v>46002</v>
      </c>
      <c r="G77" s="118" t="n">
        <v>46002</v>
      </c>
      <c r="H77" s="118" t="n">
        <v>46289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DRYWALL</t>
        </is>
      </c>
      <c r="S77" s="4" t="inlineStr">
        <is>
          <t>18</t>
        </is>
      </c>
      <c r="T77" s="4" t="inlineStr">
        <is>
          <t>Drywall</t>
        </is>
      </c>
      <c r="U77" s="4" t="inlineStr">
        <is>
          <t>SIM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B78" s="4" t="n">
        <v>13584658</v>
      </c>
      <c r="C78" s="4" t="inlineStr">
        <is>
          <t>FUNDAÇÃO PROFUNDA</t>
        </is>
      </c>
      <c r="D78" s="4" t="inlineStr">
        <is>
          <t>P901T</t>
        </is>
      </c>
      <c r="E78" s="4" t="inlineStr">
        <is>
          <t>SERVIÇOS INICIAIS</t>
        </is>
      </c>
      <c r="F78" s="118" t="n">
        <v>46003</v>
      </c>
      <c r="G78" s="118" t="n">
        <v>46003</v>
      </c>
      <c r="H78" s="118" t="n">
        <v>46289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INSTALAÇÃO DE ADUELAS (ELEVADORES)</t>
        </is>
      </c>
      <c r="S78" s="4" t="inlineStr">
        <is>
          <t>24</t>
        </is>
      </c>
      <c r="T78" s="4" t="inlineStr">
        <is>
          <t>Aduelas (elevadores)</t>
        </is>
      </c>
      <c r="U78" s="4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B79" s="4" t="n">
        <v>13584659</v>
      </c>
      <c r="C79" s="4" t="inlineStr">
        <is>
          <t>FUNDAÇÃO PROFUNDA</t>
        </is>
      </c>
      <c r="D79" s="4" t="inlineStr">
        <is>
          <t>P20B e P901AG</t>
        </is>
      </c>
      <c r="E79" s="4" t="inlineStr">
        <is>
          <t>SERVIÇOS INICIAIS</t>
        </is>
      </c>
      <c r="F79" s="118" t="n">
        <v>46006</v>
      </c>
      <c r="G79" s="118" t="n">
        <v>46006</v>
      </c>
      <c r="H79" s="118" t="n">
        <v>46289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REVESTIMENTO DE GRANITO PISO</t>
        </is>
      </c>
      <c r="S79" s="4" t="inlineStr">
        <is>
          <t>30</t>
        </is>
      </c>
      <c r="T79" s="4" t="inlineStr">
        <is>
          <t>Revestimento de granito piso</t>
        </is>
      </c>
      <c r="U79" s="4" t="inlineStr">
        <is>
          <t>NÃO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B80" s="4" t="n">
        <v>13584660</v>
      </c>
      <c r="C80" s="4" t="inlineStr">
        <is>
          <t>FUNDAÇÃO PROFUNDA</t>
        </is>
      </c>
      <c r="D80" s="4" t="inlineStr">
        <is>
          <t xml:space="preserve">P2B </t>
        </is>
      </c>
      <c r="E80" s="4" t="inlineStr">
        <is>
          <t>SERVIÇOS INICIAIS</t>
        </is>
      </c>
      <c r="F80" s="118" t="n">
        <v>46007</v>
      </c>
      <c r="G80" s="118" t="n">
        <v>46007</v>
      </c>
      <c r="H80" s="118" t="n">
        <v>46289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BANCADAS</t>
        </is>
      </c>
      <c r="S80" s="4" t="inlineStr">
        <is>
          <t>30</t>
        </is>
      </c>
      <c r="T80" s="4" t="inlineStr">
        <is>
          <t>Bancadas</t>
        </is>
      </c>
      <c r="U80" s="4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B81" s="4" t="n">
        <v>13584661</v>
      </c>
      <c r="C81" s="4" t="inlineStr">
        <is>
          <t>FUNDAÇÃO PROFUNDA</t>
        </is>
      </c>
      <c r="D81" s="4" t="inlineStr">
        <is>
          <t xml:space="preserve">P146 </t>
        </is>
      </c>
      <c r="E81" s="4" t="inlineStr">
        <is>
          <t>SERVIÇOS INICIAIS</t>
        </is>
      </c>
      <c r="F81" s="118" t="n">
        <v>46008</v>
      </c>
      <c r="G81" s="118" t="n">
        <v>46010</v>
      </c>
      <c r="H81" s="118" t="n">
        <v>46289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INSTALAÇÕES ELÉTRICAS</t>
        </is>
      </c>
      <c r="S81" s="4" t="inlineStr">
        <is>
          <t>20</t>
        </is>
      </c>
      <c r="T81" s="4" t="inlineStr">
        <is>
          <t>Inst. elétricas</t>
        </is>
      </c>
      <c r="U81" s="4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B82" s="4" t="n">
        <v>13584662</v>
      </c>
      <c r="C82" s="4" t="inlineStr">
        <is>
          <t>FUNDAÇÃO PROFUNDA</t>
        </is>
      </c>
      <c r="D82" s="4" t="inlineStr">
        <is>
          <t>P901I e  P3A</t>
        </is>
      </c>
      <c r="E82" s="4" t="inlineStr">
        <is>
          <t>SERVIÇOS INICIAIS</t>
        </is>
      </c>
      <c r="F82" s="118" t="n">
        <v>46027</v>
      </c>
      <c r="G82" s="118" t="n">
        <v>46027</v>
      </c>
      <c r="H82" s="118" t="n">
        <v>46289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INSTALAÇÕES HIDRÁULICAS</t>
        </is>
      </c>
      <c r="S82" s="4" t="inlineStr">
        <is>
          <t>21</t>
        </is>
      </c>
      <c r="T82" s="4" t="inlineStr">
        <is>
          <t>Inst. hidráulicas</t>
        </is>
      </c>
      <c r="U82" s="4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B83" s="4" t="n">
        <v>13584663</v>
      </c>
      <c r="C83" s="4" t="inlineStr">
        <is>
          <t>FUNDAÇÃO PROFUNDA</t>
        </is>
      </c>
      <c r="D83" s="4" t="inlineStr">
        <is>
          <t>P901J e P901Y</t>
        </is>
      </c>
      <c r="E83" s="4" t="inlineStr">
        <is>
          <t>SERVIÇOS INICIAIS</t>
        </is>
      </c>
      <c r="F83" s="118" t="n">
        <v>46028</v>
      </c>
      <c r="G83" s="118" t="n">
        <v>46028</v>
      </c>
      <c r="H83" s="118" t="n">
        <v>46289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FIAÇÃO ELÉTRICA</t>
        </is>
      </c>
      <c r="S83" s="4" t="inlineStr">
        <is>
          <t>20</t>
        </is>
      </c>
      <c r="T83" s="4" t="inlineStr">
        <is>
          <t>Fiação elétrica</t>
        </is>
      </c>
      <c r="U83" s="4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B84" s="4" t="n">
        <v>13584664</v>
      </c>
      <c r="C84" s="4" t="inlineStr">
        <is>
          <t>FUNDAÇÃO PROFUNDA</t>
        </is>
      </c>
      <c r="D84" s="4" t="inlineStr">
        <is>
          <t xml:space="preserve">P3C </t>
        </is>
      </c>
      <c r="E84" s="4" t="inlineStr">
        <is>
          <t>SERVIÇOS INICIAIS</t>
        </is>
      </c>
      <c r="F84" s="118" t="n">
        <v>46029</v>
      </c>
      <c r="G84" s="118" t="n">
        <v>46029</v>
      </c>
      <c r="H84" s="118" t="n">
        <v>46289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PRUMADA ELÉTRICA - CABOS</t>
        </is>
      </c>
      <c r="S84" s="4" t="inlineStr">
        <is>
          <t>20</t>
        </is>
      </c>
      <c r="T84" s="4" t="inlineStr">
        <is>
          <t>Prumada elétrica - cabos</t>
        </is>
      </c>
      <c r="U84" s="4" t="inlineStr">
        <is>
          <t>SIM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B85" s="4" t="n">
        <v>13584665</v>
      </c>
      <c r="C85" s="4" t="inlineStr">
        <is>
          <t>FUNDAÇÃO PROFUNDA</t>
        </is>
      </c>
      <c r="D85" s="4" t="inlineStr">
        <is>
          <t>P4B e P901S</t>
        </is>
      </c>
      <c r="E85" s="4" t="inlineStr">
        <is>
          <t>SERVIÇOS INICIAIS</t>
        </is>
      </c>
      <c r="F85" s="118" t="n">
        <v>46030</v>
      </c>
      <c r="G85" s="118" t="n">
        <v>46030</v>
      </c>
      <c r="H85" s="118" t="n">
        <v>46289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FIAÇÃO TELECOM/DADOS</t>
        </is>
      </c>
      <c r="S85" s="4" t="inlineStr">
        <is>
          <t>20</t>
        </is>
      </c>
      <c r="T85" s="4" t="inlineStr">
        <is>
          <t>Fiação telecom/dados</t>
        </is>
      </c>
      <c r="U85" s="4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B86" s="4" t="n">
        <v>13584666</v>
      </c>
      <c r="C86" s="4" t="inlineStr">
        <is>
          <t>FUNDAÇÃO PROFUNDA</t>
        </is>
      </c>
      <c r="D86" s="4" t="inlineStr">
        <is>
          <t xml:space="preserve">P24C </t>
        </is>
      </c>
      <c r="E86" s="4" t="inlineStr">
        <is>
          <t>SERVIÇOS INICIAIS</t>
        </is>
      </c>
      <c r="F86" s="118" t="n">
        <v>46031</v>
      </c>
      <c r="G86" s="118" t="n">
        <v>46031</v>
      </c>
      <c r="H86" s="118" t="n">
        <v>46289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INSTALAÇÕES DE INCÊNDIO</t>
        </is>
      </c>
      <c r="S86" s="4" t="inlineStr">
        <is>
          <t>22</t>
        </is>
      </c>
      <c r="T86" s="4" t="inlineStr">
        <is>
          <t>Inst. de incêndio</t>
        </is>
      </c>
      <c r="U86" s="4" t="inlineStr">
        <is>
          <t>NÃO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B87" s="4" t="n">
        <v>13584667</v>
      </c>
      <c r="C87" s="4" t="inlineStr">
        <is>
          <t>FUNDAÇÃO PROFUNDA</t>
        </is>
      </c>
      <c r="D87" s="4" t="inlineStr">
        <is>
          <t>P901Z e P14A</t>
        </is>
      </c>
      <c r="E87" s="4" t="inlineStr">
        <is>
          <t>SERVIÇOS INICIAIS</t>
        </is>
      </c>
      <c r="F87" s="118" t="n">
        <v>46034</v>
      </c>
      <c r="G87" s="118" t="n">
        <v>46034</v>
      </c>
      <c r="H87" s="118" t="n">
        <v>46289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PREPARAÇÃO PARA FACHADA AERADA - F3 + F4 (1º ETAPA)</t>
        </is>
      </c>
      <c r="S87" s="4" t="inlineStr">
        <is>
          <t>32</t>
        </is>
      </c>
      <c r="T87" s="4" t="inlineStr">
        <is>
          <t>Preparação para fachada aerada - F3 + F4 (1º etapa)</t>
        </is>
      </c>
      <c r="U87" s="4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B88" s="4" t="n">
        <v>13584668</v>
      </c>
      <c r="C88" s="4" t="inlineStr">
        <is>
          <t>FUNDAÇÃO PROFUNDA</t>
        </is>
      </c>
      <c r="D88" s="4" t="inlineStr">
        <is>
          <t xml:space="preserve">P5A </t>
        </is>
      </c>
      <c r="E88" s="4" t="inlineStr">
        <is>
          <t>SERVIÇOS INICIAIS</t>
        </is>
      </c>
      <c r="F88" s="118" t="n">
        <v>46035</v>
      </c>
      <c r="G88" s="118" t="n">
        <v>46035</v>
      </c>
      <c r="H88" s="118" t="n">
        <v>46289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FORRO</t>
        </is>
      </c>
      <c r="S88" s="4" t="inlineStr">
        <is>
          <t>33</t>
        </is>
      </c>
      <c r="T88" s="4" t="inlineStr">
        <is>
          <t>Forro</t>
        </is>
      </c>
      <c r="U88" s="4" t="inlineStr">
        <is>
          <t>SIM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B89" s="4" t="n">
        <v>13584669</v>
      </c>
      <c r="C89" s="4" t="inlineStr">
        <is>
          <t>FUNDAÇÃO PROFUNDA</t>
        </is>
      </c>
      <c r="D89" s="4" t="inlineStr">
        <is>
          <t>P6A e P901Z</t>
        </is>
      </c>
      <c r="E89" s="4" t="inlineStr">
        <is>
          <t>SERVIÇOS INICIAIS</t>
        </is>
      </c>
      <c r="F89" s="118" t="n">
        <v>46036</v>
      </c>
      <c r="G89" s="118" t="n">
        <v>46036</v>
      </c>
      <c r="H89" s="118" t="n">
        <v>46289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SHAFT</t>
        </is>
      </c>
      <c r="S89" s="4" t="inlineStr">
        <is>
          <t>18</t>
        </is>
      </c>
      <c r="T89" s="4" t="inlineStr">
        <is>
          <t>Shaft</t>
        </is>
      </c>
      <c r="U89" s="4" t="inlineStr">
        <is>
          <t>NÃO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B90" s="4" t="n">
        <v>13584670</v>
      </c>
      <c r="C90" s="4" t="inlineStr">
        <is>
          <t>FUNDAÇÃO PROFUNDA</t>
        </is>
      </c>
      <c r="D90" s="4" t="inlineStr">
        <is>
          <t xml:space="preserve">P140 </t>
        </is>
      </c>
      <c r="E90" s="4" t="inlineStr">
        <is>
          <t>SERVIÇOS INICIAIS</t>
        </is>
      </c>
      <c r="F90" s="118" t="n">
        <v>46037</v>
      </c>
      <c r="G90" s="118" t="n">
        <v>46037</v>
      </c>
      <c r="H90" s="118" t="n">
        <v>46289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PRESSURIZAÇÃO (VENTILAÇÃO)</t>
        </is>
      </c>
      <c r="S90" s="4" t="inlineStr">
        <is>
          <t>23</t>
        </is>
      </c>
      <c r="T90" s="4" t="inlineStr">
        <is>
          <t>Pressurização (ventilação)</t>
        </is>
      </c>
      <c r="U90" s="4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B91" s="4" t="n">
        <v>13584671</v>
      </c>
      <c r="C91" s="4" t="inlineStr">
        <is>
          <t>FUNDAÇÃO PROFUNDA</t>
        </is>
      </c>
      <c r="D91" s="4" t="inlineStr">
        <is>
          <t>P7C e P148</t>
        </is>
      </c>
      <c r="E91" s="4" t="inlineStr">
        <is>
          <t>SERVIÇOS INICIAIS</t>
        </is>
      </c>
      <c r="F91" s="118" t="n">
        <v>46038</v>
      </c>
      <c r="G91" s="118" t="n">
        <v>46038</v>
      </c>
      <c r="H91" s="118" t="n">
        <v>46289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RESERVATÓRIO</t>
        </is>
      </c>
      <c r="S91" s="4" t="inlineStr">
        <is>
          <t>21</t>
        </is>
      </c>
      <c r="T91" s="4" t="inlineStr">
        <is>
          <t>Reservatório</t>
        </is>
      </c>
      <c r="U91" s="4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B92" s="4" t="n">
        <v>13584672</v>
      </c>
      <c r="C92" s="4" t="inlineStr">
        <is>
          <t>FUNDAÇÃO PROFUNDA</t>
        </is>
      </c>
      <c r="D92" s="4" t="inlineStr">
        <is>
          <t>P135</t>
        </is>
      </c>
      <c r="E92" s="4" t="inlineStr">
        <is>
          <t>SERVIÇOS INICIAIS</t>
        </is>
      </c>
      <c r="F92" s="118" t="n">
        <v>46041</v>
      </c>
      <c r="G92" s="118" t="n">
        <v>46041</v>
      </c>
      <c r="H92" s="118" t="n">
        <v>46289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FACHADA AERADA - F3 + F4 (1º ETAPA)</t>
        </is>
      </c>
      <c r="S92" s="4" t="inlineStr">
        <is>
          <t>32</t>
        </is>
      </c>
      <c r="T92" s="4" t="inlineStr">
        <is>
          <t>Fachada aerada - F3 + F4 (1º etapa)</t>
        </is>
      </c>
      <c r="U92" s="4" t="inlineStr">
        <is>
          <t>SIM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B93" s="4" t="n">
        <v>13584673</v>
      </c>
      <c r="C93" s="4" t="inlineStr">
        <is>
          <t>FUNDAÇÃO PROFUNDA</t>
        </is>
      </c>
      <c r="D93" s="4" t="inlineStr">
        <is>
          <t>P5C e P7D</t>
        </is>
      </c>
      <c r="E93" s="4" t="inlineStr">
        <is>
          <t>SERVIÇOS INICIAIS</t>
        </is>
      </c>
      <c r="F93" s="118" t="n">
        <v>46042</v>
      </c>
      <c r="G93" s="118" t="n">
        <v>46042</v>
      </c>
      <c r="H93" s="118" t="n">
        <v>46289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PEITORIS E REQUADROS DE FACHADA - F1 + F2 (1º ETAPA)</t>
        </is>
      </c>
      <c r="S93" s="4" t="inlineStr">
        <is>
          <t>32</t>
        </is>
      </c>
      <c r="T93" s="4" t="inlineStr">
        <is>
          <t>Peitoris e requadros de fachada - F1 + F2 (1º etapa)</t>
        </is>
      </c>
      <c r="U93" s="4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B94" s="4" t="n">
        <v>13584674</v>
      </c>
      <c r="C94" s="4" t="inlineStr">
        <is>
          <t>FUNDAÇÃO PROFUNDA</t>
        </is>
      </c>
      <c r="D94" s="4" t="inlineStr">
        <is>
          <t xml:space="preserve">P14C </t>
        </is>
      </c>
      <c r="E94" s="4" t="inlineStr">
        <is>
          <t>SERVIÇOS INICIAIS</t>
        </is>
      </c>
      <c r="F94" s="118" t="n">
        <v>46043</v>
      </c>
      <c r="G94" s="118" t="n">
        <v>46043</v>
      </c>
      <c r="H94" s="118" t="n">
        <v>46289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MASSA CORRIDA</t>
        </is>
      </c>
      <c r="S94" s="4" t="inlineStr">
        <is>
          <t>35</t>
        </is>
      </c>
      <c r="T94" s="4" t="inlineStr">
        <is>
          <t>Massa corrida</t>
        </is>
      </c>
      <c r="U94" s="4" t="inlineStr">
        <is>
          <t>SIM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B95" s="4" t="n">
        <v>13584675</v>
      </c>
      <c r="C95" s="4" t="inlineStr">
        <is>
          <t>FUNDAÇÃO PROFUNDA</t>
        </is>
      </c>
      <c r="D95" s="4" t="inlineStr">
        <is>
          <t>P6B e P24B</t>
        </is>
      </c>
      <c r="E95" s="4" t="inlineStr">
        <is>
          <t>SERVIÇOS INICIAIS</t>
        </is>
      </c>
      <c r="F95" s="118" t="n">
        <v>46044</v>
      </c>
      <c r="G95" s="118" t="n">
        <v>46044</v>
      </c>
      <c r="H95" s="118" t="n">
        <v>46289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PASSEIOS, MURETAS E RAMPAS</t>
        </is>
      </c>
      <c r="S95" s="4" t="inlineStr">
        <is>
          <t>31</t>
        </is>
      </c>
      <c r="T95" s="4" t="inlineStr">
        <is>
          <t>Passeios, muretas e rampas</t>
        </is>
      </c>
      <c r="U95" s="4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B96" s="4" t="n">
        <v>13584676</v>
      </c>
      <c r="C96" s="4" t="inlineStr">
        <is>
          <t>FUNDAÇÃO PROFUNDA</t>
        </is>
      </c>
      <c r="D96" s="4" t="inlineStr">
        <is>
          <t xml:space="preserve">P6C </t>
        </is>
      </c>
      <c r="E96" s="4" t="inlineStr">
        <is>
          <t>SERVIÇOS INICIAIS</t>
        </is>
      </c>
      <c r="F96" s="118" t="n">
        <v>46045</v>
      </c>
      <c r="G96" s="118" t="n">
        <v>46048</v>
      </c>
      <c r="H96" s="118" t="n">
        <v>46289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ESQUADRIA DE ALUMÍNIO</t>
        </is>
      </c>
      <c r="S96" s="4" t="inlineStr">
        <is>
          <t>25</t>
        </is>
      </c>
      <c r="T96" s="4" t="inlineStr">
        <is>
          <t>Esquadria de alumínio</t>
        </is>
      </c>
      <c r="U96" s="4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B97" s="4" t="n">
        <v>13584677</v>
      </c>
      <c r="C97" s="4" t="inlineStr">
        <is>
          <t>FUNDAÇÃO PROFUNDA</t>
        </is>
      </c>
      <c r="D97" s="4" t="inlineStr">
        <is>
          <t>P101B e P110</t>
        </is>
      </c>
      <c r="E97" s="4" t="inlineStr">
        <is>
          <t>SERVIÇOS INICIAIS</t>
        </is>
      </c>
      <c r="F97" s="118" t="n">
        <v>46049</v>
      </c>
      <c r="G97" s="118" t="n">
        <v>46052</v>
      </c>
      <c r="H97" s="118" t="n">
        <v>46289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PREPARAÇÃO PARA FACHADA AERADA - F5 (1º ETAPA)</t>
        </is>
      </c>
      <c r="S97" s="4" t="inlineStr">
        <is>
          <t>32</t>
        </is>
      </c>
      <c r="T97" s="4" t="inlineStr">
        <is>
          <t>Preparação para fachada aerada - F5 (1º etapa)</t>
        </is>
      </c>
      <c r="U97" s="4" t="inlineStr">
        <is>
          <t>SIM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B98" s="4" t="n">
        <v>13584678</v>
      </c>
      <c r="C98" s="4" t="inlineStr">
        <is>
          <t>FUNDAÇÃO PROFUNDA</t>
        </is>
      </c>
      <c r="D98" s="4" t="inlineStr">
        <is>
          <t>Nucleo U</t>
        </is>
      </c>
      <c r="E98" s="4" t="inlineStr">
        <is>
          <t>SERVIÇOS INICIAIS</t>
        </is>
      </c>
      <c r="F98" s="118" t="n">
        <v>46055</v>
      </c>
      <c r="G98" s="118" t="n">
        <v>46055</v>
      </c>
      <c r="H98" s="118" t="n">
        <v>46289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PEITORIS E REQUADROS DE FACHADA - F3 + F4 (1º ETAPA)</t>
        </is>
      </c>
      <c r="S98" s="4" t="inlineStr">
        <is>
          <t>32</t>
        </is>
      </c>
      <c r="T98" s="4" t="inlineStr">
        <is>
          <t>Peitoris e requadros de fachada - F3 + F4 (1º etapa)</t>
        </is>
      </c>
      <c r="U98" s="4" t="inlineStr">
        <is>
          <t>SIM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B99" s="4" t="n">
        <v>13584679</v>
      </c>
      <c r="C99" s="4" t="inlineStr">
        <is>
          <t>FUNDAÇÃO PROFUNDA</t>
        </is>
      </c>
      <c r="D99" s="4" t="inlineStr">
        <is>
          <t>Nucleo A-A</t>
        </is>
      </c>
      <c r="E99" s="4" t="inlineStr">
        <is>
          <t>SERVIÇOS INICIAIS</t>
        </is>
      </c>
      <c r="F99" s="118" t="n">
        <v>46056</v>
      </c>
      <c r="G99" s="118" t="n">
        <v>46056</v>
      </c>
      <c r="H99" s="118" t="n">
        <v>46289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PINTURA 1º DEMÃO</t>
        </is>
      </c>
      <c r="S99" s="4" t="inlineStr">
        <is>
          <t>35</t>
        </is>
      </c>
      <c r="T99" s="4" t="inlineStr">
        <is>
          <t>Pintura 1ª demão</t>
        </is>
      </c>
      <c r="U99" s="4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B100" s="4" t="n">
        <v>13584680</v>
      </c>
      <c r="C100" s="4" t="inlineStr">
        <is>
          <t>FUNDAÇÃO PROFUNDA</t>
        </is>
      </c>
      <c r="D100" s="4" t="inlineStr">
        <is>
          <t>Nucleo V</t>
        </is>
      </c>
      <c r="E100" s="4" t="inlineStr">
        <is>
          <t>SERVIÇOS INICIAIS</t>
        </is>
      </c>
      <c r="F100" s="118" t="n">
        <v>46057</v>
      </c>
      <c r="G100" s="118" t="n">
        <v>46057</v>
      </c>
      <c r="H100" s="118" t="n">
        <v>46289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FACHADA AERADA - F5 (1º ETAPA)</t>
        </is>
      </c>
      <c r="S100" s="4" t="inlineStr">
        <is>
          <t>32</t>
        </is>
      </c>
      <c r="T100" s="4" t="inlineStr">
        <is>
          <t>Fachada aerada - F5 (1º etapa)</t>
        </is>
      </c>
      <c r="U100" s="4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B101" s="4" t="n">
        <v>13584682</v>
      </c>
      <c r="C101" s="4" t="inlineStr">
        <is>
          <t>FUNDAÇÃO PROFUNDA</t>
        </is>
      </c>
      <c r="D101" s="4" t="inlineStr">
        <is>
          <t>Nucleo AB</t>
        </is>
      </c>
      <c r="E101" s="4" t="inlineStr">
        <is>
          <t>SERVIÇOS INICIAIS</t>
        </is>
      </c>
      <c r="F101" s="118" t="n">
        <v>46058</v>
      </c>
      <c r="G101" s="118" t="n">
        <v>46058</v>
      </c>
      <c r="H101" s="118" t="n">
        <v>46289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GERADOR/TRANSFORMADOR</t>
        </is>
      </c>
      <c r="S101" s="4" t="inlineStr">
        <is>
          <t>20</t>
        </is>
      </c>
      <c r="T101" s="4" t="inlineStr">
        <is>
          <t>Gerador/transformador</t>
        </is>
      </c>
      <c r="U101" s="4" t="inlineStr">
        <is>
          <t>NÃO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B102" s="4" t="n">
        <v>14668329</v>
      </c>
      <c r="C102" s="4" t="inlineStr">
        <is>
          <t>FUNDAÇÃO PROFUNDA</t>
        </is>
      </c>
      <c r="D102" s="4" t="inlineStr">
        <is>
          <t>Nucleo W</t>
        </is>
      </c>
      <c r="E102" s="4" t="inlineStr">
        <is>
          <t>SERVIÇOS INICIAIS</t>
        </is>
      </c>
      <c r="F102" s="118" t="n">
        <v>46059</v>
      </c>
      <c r="G102" s="118" t="n">
        <v>46059</v>
      </c>
      <c r="H102" s="118" t="n">
        <v>46289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DISJUNTORES / MIOLOS</t>
        </is>
      </c>
      <c r="S102" s="4" t="inlineStr">
        <is>
          <t>20</t>
        </is>
      </c>
      <c r="T102" s="4" t="inlineStr">
        <is>
          <t>Disjuntores / miolos</t>
        </is>
      </c>
      <c r="U102" s="4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B103" s="4" t="n">
        <v>14668330</v>
      </c>
      <c r="C103" s="4" t="inlineStr">
        <is>
          <t>FUNDAÇÃO PROFUNDA</t>
        </is>
      </c>
      <c r="D103" s="4" t="inlineStr">
        <is>
          <t>Nucleo AC e 101A</t>
        </is>
      </c>
      <c r="E103" s="4" t="inlineStr">
        <is>
          <t>SERVIÇOS INICIAIS</t>
        </is>
      </c>
      <c r="F103" s="118" t="n">
        <v>46062</v>
      </c>
      <c r="G103" s="118" t="n">
        <v>46062</v>
      </c>
      <c r="H103" s="118" t="n">
        <v>46289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INSTALAÇÃO DE LUMINÁRIAS E SENSORES</t>
        </is>
      </c>
      <c r="S103" s="4" t="inlineStr">
        <is>
          <t>20</t>
        </is>
      </c>
      <c r="T103" s="4" t="inlineStr">
        <is>
          <t>Luminárias e sensores</t>
        </is>
      </c>
      <c r="U103" s="4" t="inlineStr">
        <is>
          <t>NÃO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B104" s="4" t="n">
        <v>14668331</v>
      </c>
      <c r="C104" s="4" t="inlineStr">
        <is>
          <t>FUNDAÇÃO PROFUNDA</t>
        </is>
      </c>
      <c r="D104" s="4" t="inlineStr">
        <is>
          <t>Nucleo H e 101B</t>
        </is>
      </c>
      <c r="E104" s="4" t="inlineStr">
        <is>
          <t>SERVIÇOS INICIAIS</t>
        </is>
      </c>
      <c r="F104" s="118" t="n">
        <v>46063</v>
      </c>
      <c r="G104" s="118" t="n">
        <v>46063</v>
      </c>
      <c r="H104" s="118" t="n">
        <v>46289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PISO VINÍLICO / LAMINADO</t>
        </is>
      </c>
      <c r="S104" s="4" t="inlineStr">
        <is>
          <t>30</t>
        </is>
      </c>
      <c r="T104" s="4" t="inlineStr">
        <is>
          <t>Piso vinílico / laminado</t>
        </is>
      </c>
      <c r="U104" s="4" t="inlineStr">
        <is>
          <t>SIM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B105" s="4" t="n">
        <v>14668332</v>
      </c>
      <c r="C105" s="4" t="inlineStr">
        <is>
          <t>FUNDAÇÃO PROFUNDA</t>
        </is>
      </c>
      <c r="D105" s="4" t="inlineStr">
        <is>
          <t>Nucleo I e PF4</t>
        </is>
      </c>
      <c r="E105" s="4" t="inlineStr">
        <is>
          <t>SERVIÇOS INICIAIS</t>
        </is>
      </c>
      <c r="F105" s="118" t="n">
        <v>46064</v>
      </c>
      <c r="G105" s="118" t="n">
        <v>46064</v>
      </c>
      <c r="H105" s="118" t="n">
        <v>46289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INSTALAÇÕES INCÊNDIO</t>
        </is>
      </c>
      <c r="S105" s="4" t="inlineStr">
        <is>
          <t>22</t>
        </is>
      </c>
      <c r="T105" s="4" t="inlineStr">
        <is>
          <t>Inst. incêndio</t>
        </is>
      </c>
      <c r="U105" s="4" t="inlineStr">
        <is>
          <t>NÃO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B106" s="4" t="n">
        <v>14668333</v>
      </c>
      <c r="C106" s="4" t="inlineStr">
        <is>
          <t>FUNDAÇÃO PROFUNDA</t>
        </is>
      </c>
      <c r="D106" s="4" t="inlineStr">
        <is>
          <t>Nucleo K e PF3</t>
        </is>
      </c>
      <c r="E106" s="4" t="inlineStr">
        <is>
          <t>SERVIÇOS INICIAIS</t>
        </is>
      </c>
      <c r="F106" s="118" t="n">
        <v>46065</v>
      </c>
      <c r="G106" s="118" t="n">
        <v>46065</v>
      </c>
      <c r="H106" s="118" t="n">
        <v>46289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INST. MÓDULOS CHURRASQUEIRA</t>
        </is>
      </c>
      <c r="S106" s="4" t="inlineStr">
        <is>
          <t>23</t>
        </is>
      </c>
      <c r="T106" s="4" t="inlineStr">
        <is>
          <t>Inst. módulos churrasqueira</t>
        </is>
      </c>
      <c r="U106" s="4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B107" s="4" t="n">
        <v>14668334</v>
      </c>
      <c r="C107" s="4" t="inlineStr">
        <is>
          <t>FUNDAÇÃO PROFUNDA</t>
        </is>
      </c>
      <c r="D107" s="4" t="inlineStr">
        <is>
          <t>7C e 109B</t>
        </is>
      </c>
      <c r="E107" s="4" t="inlineStr">
        <is>
          <t>SERVIÇOS INICIAIS</t>
        </is>
      </c>
      <c r="F107" s="118" t="n">
        <v>46066</v>
      </c>
      <c r="G107" s="118" t="n">
        <v>46066</v>
      </c>
      <c r="H107" s="118" t="n">
        <v>46289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ESQUADRIA MADEIRA</t>
        </is>
      </c>
      <c r="S107" s="4" t="inlineStr">
        <is>
          <t>25</t>
        </is>
      </c>
      <c r="T107" s="4" t="inlineStr">
        <is>
          <t>Esquadria madeira</t>
        </is>
      </c>
      <c r="U107" s="4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B108" s="4" t="n">
        <v>14668335</v>
      </c>
      <c r="C108" s="4" t="inlineStr">
        <is>
          <t>FUNDAÇÃO PROFUNDA</t>
        </is>
      </c>
      <c r="D108" s="4" t="inlineStr">
        <is>
          <t>4A e 119B</t>
        </is>
      </c>
      <c r="E108" s="4" t="inlineStr">
        <is>
          <t>SERVIÇOS INICIAIS</t>
        </is>
      </c>
      <c r="F108" s="118" t="n">
        <v>46071</v>
      </c>
      <c r="G108" s="118" t="n">
        <v>46071</v>
      </c>
      <c r="H108" s="118" t="n">
        <v>46289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PLACAS E IDEINTIFIC. VISUAIS</t>
        </is>
      </c>
      <c r="S108" s="4" t="n"/>
      <c r="T108" s="4" t="inlineStr">
        <is>
          <t>Placas e ideintific. visuais</t>
        </is>
      </c>
      <c r="U108" s="4" t="inlineStr">
        <is>
          <t>NÃO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B109" s="4" t="n">
        <v>14668336</v>
      </c>
      <c r="C109" s="4" t="inlineStr">
        <is>
          <t>FUNDAÇÃO PROFUNDA</t>
        </is>
      </c>
      <c r="D109" s="4" t="inlineStr">
        <is>
          <t>4B e 110</t>
        </is>
      </c>
      <c r="E109" s="4" t="inlineStr">
        <is>
          <t>SERVIÇOS INICIAIS</t>
        </is>
      </c>
      <c r="F109" s="118" t="n">
        <v>46072</v>
      </c>
      <c r="G109" s="118" t="n">
        <v>46072</v>
      </c>
      <c r="H109" s="118" t="n">
        <v>46289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INSTALAÇÃO DE LUMINÁRIAS</t>
        </is>
      </c>
      <c r="S109" s="4" t="inlineStr">
        <is>
          <t>20</t>
        </is>
      </c>
      <c r="T109" s="4" t="inlineStr">
        <is>
          <t>Luminárias</t>
        </is>
      </c>
      <c r="U109" s="4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B110" s="4" t="n">
        <v>14668337</v>
      </c>
      <c r="C110" s="4" t="inlineStr">
        <is>
          <t>FUNDAÇÃO PROFUNDA</t>
        </is>
      </c>
      <c r="D110" s="4" t="inlineStr">
        <is>
          <t>4C e 118A</t>
        </is>
      </c>
      <c r="E110" s="4" t="inlineStr">
        <is>
          <t>SERVIÇOS INICIAIS</t>
        </is>
      </c>
      <c r="F110" s="118" t="n">
        <v>46073</v>
      </c>
      <c r="G110" s="118" t="n">
        <v>46073</v>
      </c>
      <c r="H110" s="118" t="n">
        <v>46289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INSTALAÇÃO DE PCF (FOLHA)</t>
        </is>
      </c>
      <c r="S110" s="4" t="inlineStr">
        <is>
          <t>26</t>
        </is>
      </c>
      <c r="T110" s="4" t="inlineStr">
        <is>
          <t>PCF (folha)</t>
        </is>
      </c>
      <c r="U110" s="4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B111" s="4" t="n">
        <v>14668338</v>
      </c>
      <c r="C111" s="4" t="inlineStr">
        <is>
          <t>FUNDAÇÃO PROFUNDA</t>
        </is>
      </c>
      <c r="D111" s="4" t="inlineStr">
        <is>
          <t>1A e 118B</t>
        </is>
      </c>
      <c r="E111" s="4" t="inlineStr">
        <is>
          <t>SERVIÇOS INICIAIS</t>
        </is>
      </c>
      <c r="F111" s="118" t="n">
        <v>46076</v>
      </c>
      <c r="G111" s="118" t="n">
        <v>46076</v>
      </c>
      <c r="H111" s="118" t="n">
        <v>46289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MARCENARIA - SHAFTS</t>
        </is>
      </c>
      <c r="S111" s="4" t="inlineStr">
        <is>
          <t>27</t>
        </is>
      </c>
      <c r="T111" s="4" t="inlineStr">
        <is>
          <t>Marcenaria - shafts</t>
        </is>
      </c>
      <c r="U111" s="4" t="inlineStr">
        <is>
          <t>SIM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B112" s="4" t="n">
        <v>14668339</v>
      </c>
      <c r="C112" s="4" t="inlineStr">
        <is>
          <t>FUNDAÇÃO PROFUNDA</t>
        </is>
      </c>
      <c r="D112" s="4" t="inlineStr">
        <is>
          <t>1B e 120A</t>
        </is>
      </c>
      <c r="E112" s="4" t="inlineStr">
        <is>
          <t>SERVIÇOS INICIAIS</t>
        </is>
      </c>
      <c r="F112" s="118" t="n">
        <v>46077</v>
      </c>
      <c r="G112" s="118" t="n">
        <v>46077</v>
      </c>
      <c r="H112" s="118" t="n">
        <v>46289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PREPARAÇÃO - POÇO DE ELEVADOR</t>
        </is>
      </c>
      <c r="S112" s="4" t="inlineStr">
        <is>
          <t>24</t>
        </is>
      </c>
      <c r="T112" s="4" t="inlineStr">
        <is>
          <t>Preparação - poço de elevador</t>
        </is>
      </c>
      <c r="U112" s="4" t="inlineStr">
        <is>
          <t>SIM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B113" s="4" t="n">
        <v>14668340</v>
      </c>
      <c r="C113" s="4" t="inlineStr">
        <is>
          <t>FUNDAÇÃO PROFUNDA</t>
        </is>
      </c>
      <c r="D113" s="4" t="inlineStr">
        <is>
          <t>1C e 120B</t>
        </is>
      </c>
      <c r="E113" s="4" t="inlineStr">
        <is>
          <t>SERVIÇOS INICIAIS</t>
        </is>
      </c>
      <c r="F113" s="118" t="n">
        <v>46078</v>
      </c>
      <c r="G113" s="118" t="n">
        <v>46078</v>
      </c>
      <c r="H113" s="118" t="n">
        <v>46289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PREPARAÇÃO PARA FACHADA AERADA - F1 + F2 (2º ETAPA)</t>
        </is>
      </c>
      <c r="S113" s="4" t="inlineStr">
        <is>
          <t>32</t>
        </is>
      </c>
      <c r="T113" s="4" t="inlineStr">
        <is>
          <t>Preparação para fachada aerada - F1 + F2 (2º etapa)</t>
        </is>
      </c>
      <c r="U113" s="4" t="inlineStr">
        <is>
          <t>SIM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B114" s="4" t="n">
        <v>14668341</v>
      </c>
      <c r="C114" s="4" t="inlineStr">
        <is>
          <t>FUNDAÇÃO PROFUNDA</t>
        </is>
      </c>
      <c r="D114" s="4" t="inlineStr">
        <is>
          <t>126A e 129</t>
        </is>
      </c>
      <c r="E114" s="4" t="inlineStr">
        <is>
          <t>SERVIÇOS INICIAIS</t>
        </is>
      </c>
      <c r="F114" s="118" t="n">
        <v>46079</v>
      </c>
      <c r="G114" s="118" t="n">
        <v>46079</v>
      </c>
      <c r="H114" s="118" t="n">
        <v>46289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RODAPÉ MADEIRA / PVC</t>
        </is>
      </c>
      <c r="S114" s="4" t="inlineStr">
        <is>
          <t>30</t>
        </is>
      </c>
      <c r="T114" s="4" t="inlineStr">
        <is>
          <t>Rodapé madeira / pvc</t>
        </is>
      </c>
      <c r="U114" s="4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B115" s="4" t="n">
        <v>14668342</v>
      </c>
      <c r="C115" s="4" t="inlineStr">
        <is>
          <t>FUNDAÇÃO PROFUNDA</t>
        </is>
      </c>
      <c r="D115" s="4" t="inlineStr">
        <is>
          <t>126B e 121B</t>
        </is>
      </c>
      <c r="E115" s="4" t="inlineStr">
        <is>
          <t>SERVIÇOS INICIAIS</t>
        </is>
      </c>
      <c r="F115" s="118" t="n">
        <v>46080</v>
      </c>
      <c r="G115" s="118" t="n">
        <v>46080</v>
      </c>
      <c r="H115" s="118" t="n">
        <v>46289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INSTALAÇÃO DE CORRIMÃO (SERRALHERIA)</t>
        </is>
      </c>
      <c r="S115" s="4" t="inlineStr">
        <is>
          <t>26</t>
        </is>
      </c>
      <c r="T115" s="4" t="inlineStr">
        <is>
          <t>Corrimão (serralheria)</t>
        </is>
      </c>
      <c r="U115" s="4" t="inlineStr">
        <is>
          <t>SIM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B116" s="4" t="n">
        <v>14668343</v>
      </c>
      <c r="C116" s="4" t="inlineStr">
        <is>
          <t>FUNDAÇÃO PROFUNDA</t>
        </is>
      </c>
      <c r="D116" s="4" t="inlineStr">
        <is>
          <t>121A</t>
        </is>
      </c>
      <c r="E116" s="4" t="inlineStr">
        <is>
          <t>SERVIÇOS INICIAIS</t>
        </is>
      </c>
      <c r="F116" s="118" t="n">
        <v>46083</v>
      </c>
      <c r="G116" s="118" t="n">
        <v>46083</v>
      </c>
      <c r="H116" s="118" t="n">
        <v>46289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LOUÇAS</t>
        </is>
      </c>
      <c r="S116" s="4" t="inlineStr">
        <is>
          <t>34</t>
        </is>
      </c>
      <c r="T116" s="4" t="inlineStr">
        <is>
          <t>Louças</t>
        </is>
      </c>
      <c r="U116" s="4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B117" s="4" t="n">
        <v>33143226</v>
      </c>
      <c r="C117" s="4" t="inlineStr">
        <is>
          <t>VIGA DE COROAMENTO (TRECHO - RUA IPÊ 1º ETAPA)</t>
        </is>
      </c>
      <c r="D117" s="4" t="inlineStr">
        <is>
          <t>-</t>
        </is>
      </c>
      <c r="E117" s="4" t="inlineStr">
        <is>
          <t>SERVIÇOS INICIAIS</t>
        </is>
      </c>
      <c r="F117" s="118" t="n">
        <v>45922</v>
      </c>
      <c r="G117" s="118" t="n">
        <v>45943</v>
      </c>
      <c r="H117" s="118" t="n">
        <v>46289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METAIS</t>
        </is>
      </c>
      <c r="S117" s="4" t="inlineStr">
        <is>
          <t>34</t>
        </is>
      </c>
      <c r="T117" s="4" t="inlineStr">
        <is>
          <t>Metais</t>
        </is>
      </c>
      <c r="U117" s="4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B118" s="4" t="n">
        <v>13543293</v>
      </c>
      <c r="C118" s="4" t="inlineStr">
        <is>
          <t>VIGA DE COROAMENTO (TRECHO - RUA IPÊ 1º ETAPA)</t>
        </is>
      </c>
      <c r="D118" s="4" t="inlineStr">
        <is>
          <t>Escavação e Arrasamento</t>
        </is>
      </c>
      <c r="E118" s="4" t="inlineStr">
        <is>
          <t>SERVIÇOS INICIAIS</t>
        </is>
      </c>
      <c r="F118" s="118" t="n">
        <v>45922</v>
      </c>
      <c r="G118" s="118" t="n">
        <v>45938</v>
      </c>
      <c r="H118" s="118" t="n">
        <v>46289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COMUNICAÇÃO E ALARME</t>
        </is>
      </c>
      <c r="S118" s="4" t="inlineStr">
        <is>
          <t>23</t>
        </is>
      </c>
      <c r="T118" s="4" t="inlineStr">
        <is>
          <t>Comunicação e alarme</t>
        </is>
      </c>
      <c r="U118" s="4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B119" s="4" t="n">
        <v>13543294</v>
      </c>
      <c r="C119" s="4" t="inlineStr">
        <is>
          <t>VIGA DE COROAMENTO (TRECHO - RUA IPÊ 1º ETAPA)</t>
        </is>
      </c>
      <c r="D119" s="4" t="inlineStr">
        <is>
          <t>Armação</t>
        </is>
      </c>
      <c r="E119" s="4" t="inlineStr">
        <is>
          <t>SERVIÇOS INICIAIS</t>
        </is>
      </c>
      <c r="F119" s="118" t="n">
        <v>45926</v>
      </c>
      <c r="G119" s="118" t="n">
        <v>45936</v>
      </c>
      <c r="H119" s="118" t="n">
        <v>46289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REBOCO EXTERNO</t>
        </is>
      </c>
      <c r="S119" s="4" t="inlineStr">
        <is>
          <t>32</t>
        </is>
      </c>
      <c r="T119" s="4" t="inlineStr">
        <is>
          <t>Reboco externo</t>
        </is>
      </c>
      <c r="U119" s="4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B120" s="4" t="n">
        <v>13543297</v>
      </c>
      <c r="C120" s="4" t="inlineStr">
        <is>
          <t>VIGA DE COROAMENTO (TRECHO - RUA IPÊ 1º ETAPA)</t>
        </is>
      </c>
      <c r="D120" s="4" t="inlineStr">
        <is>
          <t>Forma</t>
        </is>
      </c>
      <c r="E120" s="4" t="inlineStr">
        <is>
          <t>SERVIÇOS INICIAIS</t>
        </is>
      </c>
      <c r="F120" s="118" t="n">
        <v>45937</v>
      </c>
      <c r="G120" s="118" t="n">
        <v>45939</v>
      </c>
      <c r="H120" s="118" t="n">
        <v>46289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FACHADA AERADA - F1 + F2 (2º ETAPA)</t>
        </is>
      </c>
      <c r="S120" s="4" t="inlineStr">
        <is>
          <t>32</t>
        </is>
      </c>
      <c r="T120" s="4" t="inlineStr">
        <is>
          <t>Fachada aerada - F1 + F2 (2º etapa)</t>
        </is>
      </c>
      <c r="U120" s="4" t="inlineStr">
        <is>
          <t>SIM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B121" s="4" t="n">
        <v>13543298</v>
      </c>
      <c r="C121" s="4" t="inlineStr">
        <is>
          <t>VIGA DE COROAMENTO (TRECHO - RUA IPÊ 1º ETAPA)</t>
        </is>
      </c>
      <c r="D121" s="4" t="inlineStr">
        <is>
          <t>Concretagem</t>
        </is>
      </c>
      <c r="E121" s="4" t="inlineStr">
        <is>
          <t>SERVIÇOS INICIAIS</t>
        </is>
      </c>
      <c r="F121" s="118" t="n">
        <v>45940</v>
      </c>
      <c r="G121" s="118" t="n">
        <v>45940</v>
      </c>
      <c r="H121" s="118" t="n">
        <v>46289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LIMPEZA GROSSA</t>
        </is>
      </c>
      <c r="S121" s="4" t="inlineStr">
        <is>
          <t>37</t>
        </is>
      </c>
      <c r="T121" s="4" t="inlineStr">
        <is>
          <t>Limpeza grossa</t>
        </is>
      </c>
      <c r="U121" s="4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B122" s="4" t="n">
        <v>13543299</v>
      </c>
      <c r="C122" s="4" t="inlineStr">
        <is>
          <t>VIGA DE COROAMENTO (TRECHO - RUA IPÊ 1º ETAPA)</t>
        </is>
      </c>
      <c r="D122" s="4" t="inlineStr">
        <is>
          <t>Aterro</t>
        </is>
      </c>
      <c r="E122" s="4" t="inlineStr">
        <is>
          <t>SERVIÇOS INICIAIS</t>
        </is>
      </c>
      <c r="F122" s="118" t="n">
        <v>45943</v>
      </c>
      <c r="G122" s="118" t="n">
        <v>45943</v>
      </c>
      <c r="H122" s="118" t="n">
        <v>46289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PEITORIS E REQUADROS DE FACHADA - F5 (1º ETAPA)</t>
        </is>
      </c>
      <c r="S122" s="4" t="inlineStr">
        <is>
          <t>32</t>
        </is>
      </c>
      <c r="T122" s="4" t="inlineStr">
        <is>
          <t>Peitoris e requadros de fachada - F5 (1º etapa)</t>
        </is>
      </c>
      <c r="U122" s="4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B123" s="4" t="n">
        <v>33143599</v>
      </c>
      <c r="C123" s="4" t="inlineStr">
        <is>
          <t>VIGA DE COROAMENTO (TRECHO - RUA IPÊ 2º ETAPA)</t>
        </is>
      </c>
      <c r="D123" s="4" t="inlineStr">
        <is>
          <t>-</t>
        </is>
      </c>
      <c r="E123" s="4" t="inlineStr">
        <is>
          <t>SERVIÇOS INICIAIS</t>
        </is>
      </c>
      <c r="F123" s="118" t="n">
        <v>45936</v>
      </c>
      <c r="G123" s="118" t="n">
        <v>45947</v>
      </c>
      <c r="H123" s="118" t="n">
        <v>46289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POLIMENTO DE PISO</t>
        </is>
      </c>
      <c r="S123" s="4" t="inlineStr">
        <is>
          <t>30</t>
        </is>
      </c>
      <c r="T123" s="4" t="inlineStr">
        <is>
          <t>Polimento de piso</t>
        </is>
      </c>
      <c r="U123" s="4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B124" s="4" t="n">
        <v>13543429</v>
      </c>
      <c r="C124" s="4" t="inlineStr">
        <is>
          <t>VIGA DE COROAMENTO (TRECHO - RUA IPÊ 2º ETAPA)</t>
        </is>
      </c>
      <c r="D124" s="4" t="inlineStr">
        <is>
          <t>Escavação e Arrasamento</t>
        </is>
      </c>
      <c r="E124" s="4" t="inlineStr">
        <is>
          <t>SERVIÇOS INICIAIS</t>
        </is>
      </c>
      <c r="F124" s="118" t="n">
        <v>45936</v>
      </c>
      <c r="G124" s="118" t="n">
        <v>45938</v>
      </c>
      <c r="H124" s="118" t="n">
        <v>46289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PREPARAÇÃO PARA FACHADA AERADA - F3 + F4 (2º ETAPA)</t>
        </is>
      </c>
      <c r="S124" s="4" t="inlineStr">
        <is>
          <t>32</t>
        </is>
      </c>
      <c r="T124" s="4" t="inlineStr">
        <is>
          <t>Preparação para fachada aerada - F3 + F4 (2º etapa)</t>
        </is>
      </c>
      <c r="U124" s="4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B125" s="4" t="n">
        <v>13543430</v>
      </c>
      <c r="C125" s="4" t="inlineStr">
        <is>
          <t>VIGA DE COROAMENTO (TRECHO - RUA IPÊ 2º ETAPA)</t>
        </is>
      </c>
      <c r="D125" s="4" t="inlineStr">
        <is>
          <t>Armação</t>
        </is>
      </c>
      <c r="E125" s="4" t="inlineStr">
        <is>
          <t>SERVIÇOS INICIAIS</t>
        </is>
      </c>
      <c r="F125" s="118" t="n">
        <v>45939</v>
      </c>
      <c r="G125" s="118" t="n">
        <v>45944</v>
      </c>
      <c r="H125" s="118" t="n">
        <v>46289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2º DEMÃO</t>
        </is>
      </c>
      <c r="S125" s="4" t="inlineStr">
        <is>
          <t>35</t>
        </is>
      </c>
      <c r="T125" s="4" t="inlineStr">
        <is>
          <t>Pintura 2ª demão</t>
        </is>
      </c>
      <c r="U125" s="4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B126" s="4" t="n">
        <v>13543451</v>
      </c>
      <c r="C126" s="4" t="inlineStr">
        <is>
          <t>VIGA DE COROAMENTO (TRECHO - RUA IPÊ 2º ETAPA)</t>
        </is>
      </c>
      <c r="D126" s="4" t="inlineStr">
        <is>
          <t>Forma</t>
        </is>
      </c>
      <c r="E126" s="4" t="inlineStr">
        <is>
          <t>SERVIÇOS INICIAIS</t>
        </is>
      </c>
      <c r="F126" s="118" t="n">
        <v>45943</v>
      </c>
      <c r="G126" s="118" t="n">
        <v>45945</v>
      </c>
      <c r="H126" s="118" t="n">
        <v>46289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TEXTURA - EXTERNA</t>
        </is>
      </c>
      <c r="S126" s="4" t="inlineStr">
        <is>
          <t>32</t>
        </is>
      </c>
      <c r="T126" s="4" t="inlineStr">
        <is>
          <t>Textura - externa</t>
        </is>
      </c>
      <c r="U126" s="4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B127" s="4" t="n">
        <v>13543452</v>
      </c>
      <c r="C127" s="4" t="inlineStr">
        <is>
          <t>VIGA DE COROAMENTO (TRECHO - RUA IPÊ 2º ETAPA)</t>
        </is>
      </c>
      <c r="D127" s="4" t="inlineStr">
        <is>
          <t>Concretagem</t>
        </is>
      </c>
      <c r="E127" s="4" t="inlineStr">
        <is>
          <t>SERVIÇOS INICIAIS</t>
        </is>
      </c>
      <c r="F127" s="118" t="n">
        <v>45946</v>
      </c>
      <c r="G127" s="118" t="n">
        <v>45946</v>
      </c>
      <c r="H127" s="118" t="n">
        <v>46289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PONTOS DE ANCORAGEM INOX</t>
        </is>
      </c>
      <c r="S127" s="4" t="inlineStr">
        <is>
          <t>26</t>
        </is>
      </c>
      <c r="T127" s="4" t="inlineStr">
        <is>
          <t>Pontos de ancoragem inox</t>
        </is>
      </c>
      <c r="U127" s="4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B128" s="4" t="n">
        <v>13543453</v>
      </c>
      <c r="C128" s="4" t="inlineStr">
        <is>
          <t>VIGA DE COROAMENTO (TRECHO - RUA IPÊ 2º ETAPA)</t>
        </is>
      </c>
      <c r="D128" s="4" t="inlineStr">
        <is>
          <t>Aterro</t>
        </is>
      </c>
      <c r="E128" s="4" t="inlineStr">
        <is>
          <t>SERVIÇOS INICIAIS</t>
        </is>
      </c>
      <c r="F128" s="118" t="n">
        <v>45947</v>
      </c>
      <c r="G128" s="118" t="n">
        <v>45947</v>
      </c>
      <c r="H128" s="118" t="n">
        <v>46289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ACABAMENTOS ELÉTRICOS</t>
        </is>
      </c>
      <c r="S128" s="4" t="inlineStr">
        <is>
          <t>20</t>
        </is>
      </c>
      <c r="T128" s="4" t="inlineStr">
        <is>
          <t>Acabamentos elétricos</t>
        </is>
      </c>
      <c r="U128" s="4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B129" s="4" t="n">
        <v>33143640</v>
      </c>
      <c r="C129" s="4" t="inlineStr">
        <is>
          <t>VIGA DE COROAMENTO (TRECHO - RUA BOM JESUS)</t>
        </is>
      </c>
      <c r="D129" s="4" t="inlineStr">
        <is>
          <t>-</t>
        </is>
      </c>
      <c r="E129" s="4" t="inlineStr">
        <is>
          <t>SERVIÇOS INICIAIS</t>
        </is>
      </c>
      <c r="F129" s="118" t="n">
        <v>45943</v>
      </c>
      <c r="G129" s="118" t="n">
        <v>45957</v>
      </c>
      <c r="H129" s="118" t="n">
        <v>46289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TEXTURA - 1º DEMÃO</t>
        </is>
      </c>
      <c r="S129" s="4" t="inlineStr">
        <is>
          <t>35</t>
        </is>
      </c>
      <c r="T129" s="4" t="inlineStr">
        <is>
          <t>Textura - 1ª demão</t>
        </is>
      </c>
      <c r="U129" s="4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B130" s="4" t="n">
        <v>13543499</v>
      </c>
      <c r="C130" s="4" t="inlineStr">
        <is>
          <t>VIGA DE COROAMENTO (TRECHO - RUA BOM JESUS)</t>
        </is>
      </c>
      <c r="D130" s="4" t="inlineStr">
        <is>
          <t>Escavação e Arrasamento</t>
        </is>
      </c>
      <c r="E130" s="4" t="inlineStr">
        <is>
          <t>SERVIÇOS INICIAIS</t>
        </is>
      </c>
      <c r="F130" s="118" t="n">
        <v>45943</v>
      </c>
      <c r="G130" s="118" t="n">
        <v>45946</v>
      </c>
      <c r="H130" s="118" t="n">
        <v>46289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PINTURA DE TUBULAÇÕES (PAREDE E TETO)</t>
        </is>
      </c>
      <c r="S130" s="4" t="inlineStr">
        <is>
          <t>35</t>
        </is>
      </c>
      <c r="T130" s="4" t="inlineStr">
        <is>
          <t>Pintura de tubulações (parede e teto)</t>
        </is>
      </c>
      <c r="U130" s="4" t="inlineStr">
        <is>
          <t>NÃO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B131" s="4" t="n">
        <v>13543500</v>
      </c>
      <c r="C131" s="4" t="inlineStr">
        <is>
          <t>VIGA DE COROAMENTO (TRECHO - RUA BOM JESUS)</t>
        </is>
      </c>
      <c r="D131" s="4" t="inlineStr">
        <is>
          <t>Armação</t>
        </is>
      </c>
      <c r="E131" s="4" t="inlineStr">
        <is>
          <t>SERVIÇOS INICIAIS</t>
        </is>
      </c>
      <c r="F131" s="118" t="n">
        <v>45950</v>
      </c>
      <c r="G131" s="118" t="n">
        <v>45953</v>
      </c>
      <c r="H131" s="118" t="n">
        <v>46289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PEITORIS E REQUADROS DE FACHADA - F1 + F2 (2º ETAPA)</t>
        </is>
      </c>
      <c r="S131" s="4" t="inlineStr">
        <is>
          <t>32</t>
        </is>
      </c>
      <c r="T131" s="4" t="inlineStr">
        <is>
          <t>Peitoris e requadros de fachada - F1 + F2 (2º etapa)</t>
        </is>
      </c>
      <c r="U131" s="4" t="inlineStr">
        <is>
          <t>SIM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B132" s="4" t="n">
        <v>13543501</v>
      </c>
      <c r="C132" s="4" t="inlineStr">
        <is>
          <t>VIGA DE COROAMENTO (TRECHO - RUA BOM JESUS)</t>
        </is>
      </c>
      <c r="D132" s="4" t="inlineStr">
        <is>
          <t>Forma</t>
        </is>
      </c>
      <c r="E132" s="4" t="inlineStr">
        <is>
          <t>SERVIÇOS INICIAIS</t>
        </is>
      </c>
      <c r="F132" s="118" t="n">
        <v>45951</v>
      </c>
      <c r="G132" s="118" t="n">
        <v>45953</v>
      </c>
      <c r="H132" s="118" t="n">
        <v>46289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CHECKLIST</t>
        </is>
      </c>
      <c r="S132" s="4" t="n"/>
      <c r="T132" s="4" t="inlineStr">
        <is>
          <t>Checklist</t>
        </is>
      </c>
      <c r="U132" s="4" t="inlineStr">
        <is>
          <t>SIM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B133" s="4" t="n">
        <v>13543502</v>
      </c>
      <c r="C133" s="4" t="inlineStr">
        <is>
          <t>VIGA DE COROAMENTO (TRECHO - RUA BOM JESUS)</t>
        </is>
      </c>
      <c r="D133" s="4" t="inlineStr">
        <is>
          <t>Concretagem</t>
        </is>
      </c>
      <c r="E133" s="4" t="inlineStr">
        <is>
          <t>SERVIÇOS INICIAIS</t>
        </is>
      </c>
      <c r="F133" s="118" t="n">
        <v>45954</v>
      </c>
      <c r="G133" s="118" t="n">
        <v>45954</v>
      </c>
      <c r="H133" s="118" t="n">
        <v>46289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FACHADA AERADA - F3 + F4 (2º ETAPA)</t>
        </is>
      </c>
      <c r="S133" s="4" t="inlineStr">
        <is>
          <t>32</t>
        </is>
      </c>
      <c r="T133" s="4" t="inlineStr">
        <is>
          <t>Fachada aerada - F3 + F4 (2º etapa)</t>
        </is>
      </c>
      <c r="U133" s="4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B134" s="4" t="n">
        <v>13543503</v>
      </c>
      <c r="C134" s="4" t="inlineStr">
        <is>
          <t>VIGA DE COROAMENTO (TRECHO - RUA BOM JESUS)</t>
        </is>
      </c>
      <c r="D134" s="4" t="inlineStr">
        <is>
          <t>Aterro</t>
        </is>
      </c>
      <c r="E134" s="4" t="inlineStr">
        <is>
          <t>SERVIÇOS INICIAIS</t>
        </is>
      </c>
      <c r="F134" s="118" t="n">
        <v>45957</v>
      </c>
      <c r="G134" s="118" t="n">
        <v>45957</v>
      </c>
      <c r="H134" s="118" t="n">
        <v>46289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PINTURA 3º DEMÃO</t>
        </is>
      </c>
      <c r="S134" s="4" t="inlineStr">
        <is>
          <t>35</t>
        </is>
      </c>
      <c r="T134" s="4" t="inlineStr">
        <is>
          <t>Pintura 3ª demão</t>
        </is>
      </c>
      <c r="U134" s="4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B135" s="4" t="n">
        <v>35364375</v>
      </c>
      <c r="C135" s="4" t="inlineStr">
        <is>
          <t>FUNDAÇÃO PROFUNDA - MEDIÇÃO</t>
        </is>
      </c>
      <c r="D135" s="4" t="inlineStr">
        <is>
          <t>-</t>
        </is>
      </c>
      <c r="E135" s="4" t="inlineStr">
        <is>
          <t>SERVIÇOS INICIAIS</t>
        </is>
      </c>
      <c r="F135" s="118" t="n">
        <v>45943</v>
      </c>
      <c r="G135" s="118" t="n">
        <v>46084</v>
      </c>
      <c r="H135" s="118" t="n">
        <v>46289</v>
      </c>
      <c r="I135" s="4" t="n">
        <v>100</v>
      </c>
      <c r="J135" s="4" t="n">
        <v>100</v>
      </c>
      <c r="K135" s="4" t="n">
        <v>99.53</v>
      </c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PINTURA - CORRIMÃO</t>
        </is>
      </c>
      <c r="S135" s="4" t="inlineStr">
        <is>
          <t>35</t>
        </is>
      </c>
      <c r="T135" s="4" t="inlineStr">
        <is>
          <t>Pintura - corrimão</t>
        </is>
      </c>
      <c r="U135" s="4" t="inlineStr">
        <is>
          <t>NÃO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B136" s="4" t="n">
        <v>35051204</v>
      </c>
      <c r="C136" s="4" t="inlineStr">
        <is>
          <t>VIGA DE COROAMENTO (TRECHO - RUA IPÊ 3º ETAPA)</t>
        </is>
      </c>
      <c r="D136" s="4" t="inlineStr">
        <is>
          <t>-</t>
        </is>
      </c>
      <c r="E136" s="4" t="inlineStr">
        <is>
          <t>SERVIÇOS INICIAIS</t>
        </is>
      </c>
      <c r="F136" s="118" t="n">
        <v>45951</v>
      </c>
      <c r="G136" s="118" t="n">
        <v>45964</v>
      </c>
      <c r="H136" s="118" t="n">
        <v>46289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PREPARAÇÃO PARA FACHADA AERADA - F5 (2º ETAPA)</t>
        </is>
      </c>
      <c r="S136" s="4" t="inlineStr">
        <is>
          <t>32</t>
        </is>
      </c>
      <c r="T136" s="4" t="inlineStr">
        <is>
          <t>Preparação para fachada aerada - F5 (2º etapa)</t>
        </is>
      </c>
      <c r="U136" s="4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B137" s="4" t="n">
        <v>14338681</v>
      </c>
      <c r="C137" s="4" t="inlineStr">
        <is>
          <t>VIGA DE COROAMENTO (TRECHO - RUA IPÊ 3º ETAPA)</t>
        </is>
      </c>
      <c r="D137" s="4" t="inlineStr">
        <is>
          <t>Escavação e Arrasamento</t>
        </is>
      </c>
      <c r="E137" s="4" t="inlineStr">
        <is>
          <t>SERVIÇOS INICIAIS</t>
        </is>
      </c>
      <c r="F137" s="118" t="n">
        <v>45951</v>
      </c>
      <c r="G137" s="118" t="n">
        <v>45957</v>
      </c>
      <c r="H137" s="118" t="n">
        <v>46289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INSTALAÇÃO DE SHADOWBOX E BRISE - F1 + F2</t>
        </is>
      </c>
      <c r="S137" s="4" t="inlineStr">
        <is>
          <t>25</t>
        </is>
      </c>
      <c r="T137" s="4" t="inlineStr">
        <is>
          <t>Shadowbox e brise - F1 + F2</t>
        </is>
      </c>
      <c r="U137" s="4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B138" s="4" t="n">
        <v>14338682</v>
      </c>
      <c r="C138" s="4" t="inlineStr">
        <is>
          <t>VIGA DE COROAMENTO (TRECHO - RUA IPÊ 3º ETAPA)</t>
        </is>
      </c>
      <c r="D138" s="4" t="inlineStr">
        <is>
          <t>Armação</t>
        </is>
      </c>
      <c r="E138" s="4" t="inlineStr">
        <is>
          <t>SERVIÇOS INICIAIS</t>
        </is>
      </c>
      <c r="F138" s="118" t="n">
        <v>45958</v>
      </c>
      <c r="G138" s="118" t="n">
        <v>45959</v>
      </c>
      <c r="H138" s="118" t="n">
        <v>46289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LIMPEZA FINA</t>
        </is>
      </c>
      <c r="S138" s="4" t="inlineStr">
        <is>
          <t>37</t>
        </is>
      </c>
      <c r="T138" s="4" t="inlineStr">
        <is>
          <t>Limpeza fina</t>
        </is>
      </c>
      <c r="U138" s="4" t="inlineStr">
        <is>
          <t>SIM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B139" s="4" t="n">
        <v>14338683</v>
      </c>
      <c r="C139" s="4" t="inlineStr">
        <is>
          <t>VIGA DE COROAMENTO (TRECHO - RUA IPÊ 3º ETAPA)</t>
        </is>
      </c>
      <c r="D139" s="4" t="inlineStr">
        <is>
          <t>Forma</t>
        </is>
      </c>
      <c r="E139" s="4" t="inlineStr">
        <is>
          <t>SERVIÇOS INICIAIS</t>
        </is>
      </c>
      <c r="F139" s="118" t="n">
        <v>45960</v>
      </c>
      <c r="G139" s="118" t="n">
        <v>45961</v>
      </c>
      <c r="H139" s="118" t="n">
        <v>46289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EMBORRACHADO</t>
        </is>
      </c>
      <c r="S139" s="4" t="inlineStr">
        <is>
          <t>30</t>
        </is>
      </c>
      <c r="T139" s="4" t="inlineStr">
        <is>
          <t>Piso emborrachado</t>
        </is>
      </c>
      <c r="U139" s="4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B140" s="4" t="n">
        <v>14338684</v>
      </c>
      <c r="C140" s="4" t="inlineStr">
        <is>
          <t>VIGA DE COROAMENTO (TRECHO - RUA IPÊ 3º ETAPA)</t>
        </is>
      </c>
      <c r="D140" s="4" t="inlineStr">
        <is>
          <t>Concretagem</t>
        </is>
      </c>
      <c r="E140" s="4" t="inlineStr">
        <is>
          <t>SERVIÇOS INICIAIS</t>
        </is>
      </c>
      <c r="F140" s="118" t="n">
        <v>45964</v>
      </c>
      <c r="G140" s="118" t="n">
        <v>45964</v>
      </c>
      <c r="H140" s="118" t="n">
        <v>46289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DEMARCAÇÃO DE VAGAS</t>
        </is>
      </c>
      <c r="S140" s="4" t="inlineStr">
        <is>
          <t>31</t>
        </is>
      </c>
      <c r="T140" s="4" t="inlineStr">
        <is>
          <t>Demarcação de vagas</t>
        </is>
      </c>
      <c r="U140" s="4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B141" s="4" t="n">
        <v>30203719</v>
      </c>
      <c r="C141" s="4" t="inlineStr">
        <is>
          <t>TERRAPLENAGEM (FASE 1)</t>
        </is>
      </c>
      <c r="D141" s="4" t="inlineStr">
        <is>
          <t>-</t>
        </is>
      </c>
      <c r="E141" s="4" t="inlineStr">
        <is>
          <t>SERVIÇOS INICIAIS</t>
        </is>
      </c>
      <c r="F141" s="118" t="n">
        <v>46084</v>
      </c>
      <c r="G141" s="118" t="n">
        <v>46139</v>
      </c>
      <c r="H141" s="118" t="n">
        <v>46289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INSTALAÇÃO DE METAIS</t>
        </is>
      </c>
      <c r="S141" s="4" t="inlineStr">
        <is>
          <t>34</t>
        </is>
      </c>
      <c r="T141" s="4" t="inlineStr">
        <is>
          <t>Metais</t>
        </is>
      </c>
      <c r="U141" s="4" t="inlineStr">
        <is>
          <t>NÃO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B142" s="4" t="n">
        <v>29933217</v>
      </c>
      <c r="C142" s="4" t="inlineStr">
        <is>
          <t>FUNDAÇÃO SUPERFICIAL</t>
        </is>
      </c>
      <c r="D142" s="4" t="inlineStr">
        <is>
          <t>-</t>
        </is>
      </c>
      <c r="E142" s="4" t="inlineStr">
        <is>
          <t>SERVIÇOS INICIAIS</t>
        </is>
      </c>
      <c r="F142" s="118" t="n">
        <v>46125</v>
      </c>
      <c r="G142" s="118" t="n">
        <v>46241</v>
      </c>
      <c r="H142" s="118" t="n">
        <v>46289</v>
      </c>
      <c r="I142" s="4" t="n">
        <v>100</v>
      </c>
      <c r="J142" s="4" t="n">
        <v>100</v>
      </c>
      <c r="K142" s="4" t="n">
        <v>99</v>
      </c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INST. CARREGADOR DE VEÍCULOS</t>
        </is>
      </c>
      <c r="S142" s="4" t="inlineStr">
        <is>
          <t>20</t>
        </is>
      </c>
      <c r="T142" s="4" t="inlineStr">
        <is>
          <t>Inst. carregador de veículos</t>
        </is>
      </c>
      <c r="U142" s="4" t="inlineStr">
        <is>
          <t>NÃO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B143" s="4" t="n">
        <v>44503348</v>
      </c>
      <c r="C143" s="4" t="inlineStr">
        <is>
          <t>FUNDAÇÃO SUPERFICIAL - FASE 1</t>
        </is>
      </c>
      <c r="D143" s="4" t="inlineStr">
        <is>
          <t>-</t>
        </is>
      </c>
      <c r="E143" s="4" t="inlineStr">
        <is>
          <t>SERVIÇOS INICIAIS</t>
        </is>
      </c>
      <c r="F143" s="118" t="n">
        <v>46125</v>
      </c>
      <c r="G143" s="118" t="n">
        <v>46139</v>
      </c>
      <c r="H143" s="118" t="n">
        <v>46289</v>
      </c>
      <c r="I143" s="4" t="n">
        <v>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MONTAGEM - ELEVADOR 1</t>
        </is>
      </c>
      <c r="S143" s="4" t="inlineStr">
        <is>
          <t>24</t>
        </is>
      </c>
      <c r="T143" s="4" t="inlineStr">
        <is>
          <t>Montagem - elevador 1</t>
        </is>
      </c>
      <c r="U143" s="4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B144" s="4" t="n">
        <v>28389396</v>
      </c>
      <c r="C144" s="4" t="inlineStr">
        <is>
          <t>FUNDAÇÃO SUPERFICIAL - FASE 1</t>
        </is>
      </c>
      <c r="D144" s="4" t="inlineStr">
        <is>
          <t xml:space="preserve">Escavação - F3 - F4 / 101 -108 / 110 - 112 - 118 </t>
        </is>
      </c>
      <c r="E144" s="4" t="inlineStr">
        <is>
          <t>SERVIÇOS INICIAIS</t>
        </is>
      </c>
      <c r="F144" s="118" t="n">
        <v>46125</v>
      </c>
      <c r="G144" s="118" t="n">
        <v>46129</v>
      </c>
      <c r="H144" s="118" t="n">
        <v>46289</v>
      </c>
      <c r="I144" s="4" t="n">
        <v>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REVESTIMENTO ACABAMENTO</t>
        </is>
      </c>
      <c r="S144" s="4" t="inlineStr">
        <is>
          <t>30</t>
        </is>
      </c>
      <c r="T144" s="4" t="inlineStr">
        <is>
          <t>Revestimento acabamento</t>
        </is>
      </c>
      <c r="U144" s="4" t="inlineStr">
        <is>
          <t>NÃO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B145" s="4" t="n">
        <v>28389397</v>
      </c>
      <c r="C145" s="4" t="inlineStr">
        <is>
          <t>FUNDAÇÃO SUPERFICIAL - FASE 1</t>
        </is>
      </c>
      <c r="D145" s="4" t="inlineStr">
        <is>
          <t>Arrasamento - F3 - F4 / 101 -108 / 110 - 112 - 118 / 2</t>
        </is>
      </c>
      <c r="E145" s="4" t="inlineStr">
        <is>
          <t>SERVIÇOS INICIAIS</t>
        </is>
      </c>
      <c r="F145" s="118" t="n">
        <v>46125</v>
      </c>
      <c r="G145" s="118" t="n">
        <v>46129</v>
      </c>
      <c r="H145" s="118" t="n">
        <v>46289</v>
      </c>
      <c r="I145" s="4" t="n">
        <v>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PEITORIS E REQUADROS DE FACHADA - F3 + F4 (2º ETAPA)</t>
        </is>
      </c>
      <c r="S145" s="4" t="inlineStr">
        <is>
          <t>32</t>
        </is>
      </c>
      <c r="T145" s="4" t="inlineStr">
        <is>
          <t>Peitoris e requadros de fachada - F3 + F4 (2º etapa)</t>
        </is>
      </c>
      <c r="U145" s="4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B146" s="4" t="n">
        <v>28389398</v>
      </c>
      <c r="C146" s="4" t="inlineStr">
        <is>
          <t>FUNDAÇÃO SUPERFICIAL - FASE 1</t>
        </is>
      </c>
      <c r="D146" s="4" t="inlineStr">
        <is>
          <t>Armação - F3 - F4 / 101 -108 / 110 - 112 - 118 / 2</t>
        </is>
      </c>
      <c r="E146" s="4" t="inlineStr">
        <is>
          <t>SERVIÇOS INICIAIS</t>
        </is>
      </c>
      <c r="F146" s="118" t="n">
        <v>46132</v>
      </c>
      <c r="G146" s="118" t="n">
        <v>46134</v>
      </c>
      <c r="H146" s="118" t="n">
        <v>46289</v>
      </c>
      <c r="I146" s="4" t="n">
        <v>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AQUECEDOR (SAUNA)</t>
        </is>
      </c>
      <c r="S146" s="4" t="inlineStr">
        <is>
          <t>23</t>
        </is>
      </c>
      <c r="T146" s="4" t="inlineStr">
        <is>
          <t>Aquecedor (sauna)</t>
        </is>
      </c>
      <c r="U146" s="4" t="inlineStr">
        <is>
          <t>NÃO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B147" s="4" t="n">
        <v>28389399</v>
      </c>
      <c r="C147" s="4" t="inlineStr">
        <is>
          <t>FUNDAÇÃO SUPERFICIAL - FASE 1</t>
        </is>
      </c>
      <c r="D147" s="4" t="inlineStr">
        <is>
          <t>Forma - F3 - F4 / 101 -108 / 110 - 112 - 118 / 2</t>
        </is>
      </c>
      <c r="E147" s="4" t="inlineStr">
        <is>
          <t>SERVIÇOS INICIAIS</t>
        </is>
      </c>
      <c r="F147" s="118" t="n">
        <v>46135</v>
      </c>
      <c r="G147" s="118" t="n">
        <v>46135</v>
      </c>
      <c r="H147" s="118" t="n">
        <v>46289</v>
      </c>
      <c r="I147" s="4" t="n">
        <v>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IRRIGAÇÃO</t>
        </is>
      </c>
      <c r="S147" s="4" t="inlineStr">
        <is>
          <t>36</t>
        </is>
      </c>
      <c r="T147" s="4" t="inlineStr">
        <is>
          <t>Irrigação</t>
        </is>
      </c>
      <c r="U147" s="4" t="inlineStr">
        <is>
          <t>SIM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B148" s="4" t="n">
        <v>28389400</v>
      </c>
      <c r="C148" s="4" t="inlineStr">
        <is>
          <t>FUNDAÇÃO SUPERFICIAL - FASE 1</t>
        </is>
      </c>
      <c r="D148" s="4" t="inlineStr">
        <is>
          <t>Concreto - F3 - F4 / 101 -108 / 110 - 112 - 118 / 2</t>
        </is>
      </c>
      <c r="E148" s="4" t="inlineStr">
        <is>
          <t>SERVIÇOS INICIAIS</t>
        </is>
      </c>
      <c r="F148" s="118" t="n">
        <v>46136</v>
      </c>
      <c r="G148" s="118" t="n">
        <v>46139</v>
      </c>
      <c r="H148" s="118" t="n">
        <v>46289</v>
      </c>
      <c r="I148" s="4" t="n">
        <v>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FACHADA AERADA - F5 (2º ETAPA)</t>
        </is>
      </c>
      <c r="S148" s="4" t="inlineStr">
        <is>
          <t>32</t>
        </is>
      </c>
      <c r="T148" s="4" t="inlineStr">
        <is>
          <t>Fachada aerada - F5 (2º etapa)</t>
        </is>
      </c>
      <c r="U148" s="4" t="inlineStr">
        <is>
          <t>SIM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B149" s="4" t="n">
        <v>44503801</v>
      </c>
      <c r="C149" s="4" t="inlineStr">
        <is>
          <t>FUNDAÇÃO SUPERFICIAL - FASE 2</t>
        </is>
      </c>
      <c r="D149" s="4" t="inlineStr">
        <is>
          <t>-</t>
        </is>
      </c>
      <c r="E149" s="4" t="inlineStr">
        <is>
          <t>SERVIÇOS INICIAIS</t>
        </is>
      </c>
      <c r="F149" s="118" t="n">
        <v>46134</v>
      </c>
      <c r="G149" s="118" t="n">
        <v>46157</v>
      </c>
      <c r="H149" s="118" t="n">
        <v>46289</v>
      </c>
      <c r="I149" s="4" t="n">
        <v>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TEXTURA - 2º E 3º DEMÃO</t>
        </is>
      </c>
      <c r="S149" s="4" t="inlineStr">
        <is>
          <t>35</t>
        </is>
      </c>
      <c r="T149" s="4" t="inlineStr">
        <is>
          <t>Textura - 2ª e 3ª demão</t>
        </is>
      </c>
      <c r="U149" s="4" t="inlineStr">
        <is>
          <t>NÃO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B150" s="4" t="n">
        <v>28389424</v>
      </c>
      <c r="C150" s="4" t="inlineStr">
        <is>
          <t>FUNDAÇÃO SUPERFICIAL - FASE 2</t>
        </is>
      </c>
      <c r="D150" s="4" t="inlineStr">
        <is>
          <t>Escavação - BL 1 / 3 / 5</t>
        </is>
      </c>
      <c r="E150" s="4" t="inlineStr">
        <is>
          <t>SERVIÇOS INICIAIS</t>
        </is>
      </c>
      <c r="F150" s="118" t="n">
        <v>46134</v>
      </c>
      <c r="G150" s="118" t="n">
        <v>46142</v>
      </c>
      <c r="H150" s="118" t="n">
        <v>46289</v>
      </c>
      <c r="I150" s="4" t="n">
        <v>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PAISAGISMO</t>
        </is>
      </c>
      <c r="S150" s="4" t="inlineStr">
        <is>
          <t>36</t>
        </is>
      </c>
      <c r="T150" s="4" t="inlineStr">
        <is>
          <t>Paisagismo</t>
        </is>
      </c>
      <c r="U150" s="4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B151" s="4" t="n">
        <v>28389425</v>
      </c>
      <c r="C151" s="4" t="inlineStr">
        <is>
          <t>FUNDAÇÃO SUPERFICIAL - FASE 2</t>
        </is>
      </c>
      <c r="D151" s="4" t="inlineStr">
        <is>
          <t>Arrasamento - BL 1 / 3 / 5</t>
        </is>
      </c>
      <c r="E151" s="4" t="inlineStr">
        <is>
          <t>SERVIÇOS INICIAIS</t>
        </is>
      </c>
      <c r="F151" s="118" t="n">
        <v>46134</v>
      </c>
      <c r="G151" s="118" t="n">
        <v>46142</v>
      </c>
      <c r="H151" s="118" t="n">
        <v>46289</v>
      </c>
      <c r="I151" s="4" t="n">
        <v>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FACHADA</t>
        </is>
      </c>
      <c r="S151" s="4" t="inlineStr">
        <is>
          <t>32</t>
        </is>
      </c>
      <c r="T151" s="4" t="inlineStr">
        <is>
          <t>Fachada</t>
        </is>
      </c>
      <c r="U151" s="4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B152" s="4" t="n">
        <v>28389426</v>
      </c>
      <c r="C152" s="4" t="inlineStr">
        <is>
          <t>FUNDAÇÃO SUPERFICIAL - FASE 2</t>
        </is>
      </c>
      <c r="D152" s="4" t="inlineStr">
        <is>
          <t>Armação - BL 1 / 3</t>
        </is>
      </c>
      <c r="E152" s="4" t="inlineStr">
        <is>
          <t>SERVIÇOS INICIAIS</t>
        </is>
      </c>
      <c r="F152" s="118" t="n">
        <v>46134</v>
      </c>
      <c r="G152" s="118" t="n">
        <v>46141</v>
      </c>
      <c r="H152" s="118" t="n">
        <v>46289</v>
      </c>
      <c r="I152" s="4" t="n">
        <v>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PRESSURIZAÇÃO (HIDRÁULICA)</t>
        </is>
      </c>
      <c r="S152" s="4" t="inlineStr">
        <is>
          <t>21</t>
        </is>
      </c>
      <c r="T152" s="4" t="inlineStr">
        <is>
          <t>Pressurização (hidráulica)</t>
        </is>
      </c>
      <c r="U152" s="4" t="inlineStr">
        <is>
          <t>NÃO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B153" s="4" t="n">
        <v>28389427</v>
      </c>
      <c r="C153" s="4" t="inlineStr">
        <is>
          <t>FUNDAÇÃO SUPERFICIAL - FASE 2</t>
        </is>
      </c>
      <c r="D153" s="4" t="inlineStr">
        <is>
          <t>Forma / Concreto - BL 1</t>
        </is>
      </c>
      <c r="E153" s="4" t="inlineStr">
        <is>
          <t>SERVIÇOS INICIAIS</t>
        </is>
      </c>
      <c r="F153" s="118" t="n">
        <v>46142</v>
      </c>
      <c r="G153" s="118" t="n">
        <v>46142</v>
      </c>
      <c r="H153" s="118" t="n">
        <v>46289</v>
      </c>
      <c r="I153" s="4" t="n">
        <v>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INSTALAÇÃO DE SHADOWBOX E BRISES - F3 + F4</t>
        </is>
      </c>
      <c r="S153" s="4" t="inlineStr">
        <is>
          <t>25</t>
        </is>
      </c>
      <c r="T153" s="4" t="inlineStr">
        <is>
          <t>Shadowbox e brises - F3 + F4</t>
        </is>
      </c>
      <c r="U153" s="4" t="inlineStr">
        <is>
          <t>NÃO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B154" s="4" t="n">
        <v>28389428</v>
      </c>
      <c r="C154" s="4" t="inlineStr">
        <is>
          <t>FUNDAÇÃO SUPERFICIAL - FASE 2</t>
        </is>
      </c>
      <c r="D154" s="4" t="inlineStr">
        <is>
          <t xml:space="preserve">Escavação/Arrasamento - BL 7 </t>
        </is>
      </c>
      <c r="E154" s="4" t="inlineStr">
        <is>
          <t>SERVIÇOS INICIAIS</t>
        </is>
      </c>
      <c r="F154" s="118" t="n">
        <v>46146</v>
      </c>
      <c r="G154" s="118" t="n">
        <v>46150</v>
      </c>
      <c r="H154" s="118" t="n">
        <v>46289</v>
      </c>
      <c r="I154" s="4" t="n">
        <v>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TRATAMENTO DE CONCRETO APARENTE - F1 + F2</t>
        </is>
      </c>
      <c r="S154" s="4" t="inlineStr">
        <is>
          <t>35</t>
        </is>
      </c>
      <c r="T154" s="4" t="inlineStr">
        <is>
          <t>Tratamento de concreto aparente - F1 + F2</t>
        </is>
      </c>
      <c r="U154" s="4" t="inlineStr">
        <is>
          <t>NÃO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B155" s="4" t="n">
        <v>28645952</v>
      </c>
      <c r="C155" s="4" t="inlineStr">
        <is>
          <t>FUNDAÇÃO SUPERFICIAL - FASE 2</t>
        </is>
      </c>
      <c r="D155" s="4" t="inlineStr">
        <is>
          <t>Armação - BL 5 / 7</t>
        </is>
      </c>
      <c r="E155" s="4" t="inlineStr">
        <is>
          <t>SERVIÇOS INICIAIS</t>
        </is>
      </c>
      <c r="F155" s="118" t="n">
        <v>46142</v>
      </c>
      <c r="G155" s="118" t="n">
        <v>46150</v>
      </c>
      <c r="H155" s="118" t="n">
        <v>46289</v>
      </c>
      <c r="I155" s="4" t="n">
        <v>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</t>
        </is>
      </c>
      <c r="S155" s="4" t="inlineStr">
        <is>
          <t>37</t>
        </is>
      </c>
      <c r="T155" s="4" t="inlineStr">
        <is>
          <t>Limpeza</t>
        </is>
      </c>
      <c r="U155" s="4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B156" s="4" t="n">
        <v>28645953</v>
      </c>
      <c r="C156" s="4" t="inlineStr">
        <is>
          <t>FUNDAÇÃO SUPERFICIAL - FASE 2</t>
        </is>
      </c>
      <c r="D156" s="4" t="inlineStr">
        <is>
          <t>Forma - BL 5</t>
        </is>
      </c>
      <c r="E156" s="4" t="inlineStr">
        <is>
          <t>SERVIÇOS INICIAIS</t>
        </is>
      </c>
      <c r="F156" s="118" t="n">
        <v>46146</v>
      </c>
      <c r="G156" s="118" t="n">
        <v>46150</v>
      </c>
      <c r="H156" s="118" t="n">
        <v>46289</v>
      </c>
      <c r="I156" s="4" t="n">
        <v>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MONTAGEM - ELEVADOR 2</t>
        </is>
      </c>
      <c r="S156" s="4" t="inlineStr">
        <is>
          <t>24</t>
        </is>
      </c>
      <c r="T156" s="4" t="inlineStr">
        <is>
          <t>Montagem - elevador 2</t>
        </is>
      </c>
      <c r="U156" s="4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B157" s="4" t="n">
        <v>28645954</v>
      </c>
      <c r="C157" s="4" t="inlineStr">
        <is>
          <t>FUNDAÇÃO SUPERFICIAL - FASE 2</t>
        </is>
      </c>
      <c r="D157" s="4" t="inlineStr">
        <is>
          <t>Concreto - BL 3</t>
        </is>
      </c>
      <c r="E157" s="4" t="inlineStr">
        <is>
          <t>SERVIÇOS INICIAIS</t>
        </is>
      </c>
      <c r="F157" s="118" t="n">
        <v>46150</v>
      </c>
      <c r="G157" s="118" t="n">
        <v>46150</v>
      </c>
      <c r="H157" s="118" t="n">
        <v>46289</v>
      </c>
      <c r="I157" s="4" t="n">
        <v>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PEITORIS E REQUADROS DE FACHADA - F5 (2º ETAPA)</t>
        </is>
      </c>
      <c r="S157" s="4" t="inlineStr">
        <is>
          <t>32</t>
        </is>
      </c>
      <c r="T157" s="4" t="inlineStr">
        <is>
          <t>Peitoris e requadros de fachada - F5 (2º etapa)</t>
        </is>
      </c>
      <c r="U157" s="4" t="inlineStr">
        <is>
          <t>SIM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B158" s="4" t="n">
        <v>28645965</v>
      </c>
      <c r="C158" s="4" t="inlineStr">
        <is>
          <t>FUNDAÇÃO SUPERFICIAL - FASE 2</t>
        </is>
      </c>
      <c r="D158" s="4" t="inlineStr">
        <is>
          <t>Armação - BL 5</t>
        </is>
      </c>
      <c r="E158" s="4" t="inlineStr">
        <is>
          <t>SERVIÇOS INICIAIS</t>
        </is>
      </c>
      <c r="F158" s="118" t="n">
        <v>46153</v>
      </c>
      <c r="G158" s="118" t="n">
        <v>46157</v>
      </c>
      <c r="H158" s="118" t="n">
        <v>46289</v>
      </c>
      <c r="I158" s="4" t="n">
        <v>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MONTAGEM - BOILERS E AQUECEDORES</t>
        </is>
      </c>
      <c r="S158" s="4" t="inlineStr">
        <is>
          <t>21</t>
        </is>
      </c>
      <c r="T158" s="4" t="inlineStr">
        <is>
          <t>Montagem - boilers e aquecedores</t>
        </is>
      </c>
      <c r="U158" s="4" t="inlineStr">
        <is>
          <t>NÃO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B159" s="4" t="n">
        <v>28645966</v>
      </c>
      <c r="C159" s="4" t="inlineStr">
        <is>
          <t>FUNDAÇÃO SUPERFICIAL - FASE 2</t>
        </is>
      </c>
      <c r="D159" s="4" t="inlineStr">
        <is>
          <t xml:space="preserve">Forma - BL 7 / </t>
        </is>
      </c>
      <c r="E159" s="4" t="inlineStr">
        <is>
          <t>SERVIÇOS INICIAIS</t>
        </is>
      </c>
      <c r="F159" s="118" t="n">
        <v>46153</v>
      </c>
      <c r="G159" s="118" t="n">
        <v>46157</v>
      </c>
      <c r="H159" s="118" t="n">
        <v>46289</v>
      </c>
      <c r="I159" s="4" t="n">
        <v>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BRISE</t>
        </is>
      </c>
      <c r="S159" s="4" t="inlineStr">
        <is>
          <t>25</t>
        </is>
      </c>
      <c r="T159" s="4" t="inlineStr">
        <is>
          <t>Brise</t>
        </is>
      </c>
      <c r="U159" s="4" t="inlineStr">
        <is>
          <t>NÃO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B160" s="4" t="n">
        <v>28645967</v>
      </c>
      <c r="C160" s="4" t="inlineStr">
        <is>
          <t>FUNDAÇÃO SUPERFICIAL - FASE 2</t>
        </is>
      </c>
      <c r="D160" s="4" t="inlineStr">
        <is>
          <t xml:space="preserve">Concreto - BL 5 / 7 / </t>
        </is>
      </c>
      <c r="E160" s="4" t="inlineStr">
        <is>
          <t>SERVIÇOS INICIAIS</t>
        </is>
      </c>
      <c r="F160" s="118" t="n">
        <v>46157</v>
      </c>
      <c r="G160" s="118" t="n">
        <v>46157</v>
      </c>
      <c r="H160" s="118" t="n">
        <v>46289</v>
      </c>
      <c r="I160" s="4" t="n">
        <v>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EQUIPAMENTOS - PISCINA</t>
        </is>
      </c>
      <c r="S160" s="4" t="inlineStr">
        <is>
          <t>23</t>
        </is>
      </c>
      <c r="T160" s="4" t="inlineStr">
        <is>
          <t>Equipamentos - piscina</t>
        </is>
      </c>
      <c r="U160" s="4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B161" s="4" t="n">
        <v>37080794</v>
      </c>
      <c r="C161" s="4" t="inlineStr">
        <is>
          <t>CONTENÇÃO - BLOCO DO ELEVADOR</t>
        </is>
      </c>
      <c r="D161" s="4" t="inlineStr">
        <is>
          <t>-</t>
        </is>
      </c>
      <c r="E161" s="4" t="inlineStr">
        <is>
          <t>SERVIÇOS INICIAIS</t>
        </is>
      </c>
      <c r="F161" s="118" t="n">
        <v>46139</v>
      </c>
      <c r="G161" s="118" t="n">
        <v>46199</v>
      </c>
      <c r="H161" s="118" t="n">
        <v>46289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SPDA</t>
        </is>
      </c>
      <c r="S161" s="4" t="inlineStr">
        <is>
          <t>20</t>
        </is>
      </c>
      <c r="T161" s="4" t="inlineStr">
        <is>
          <t>Spda</t>
        </is>
      </c>
      <c r="U161" s="4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B162" s="4" t="n">
        <v>44503962</v>
      </c>
      <c r="C162" s="4" t="inlineStr">
        <is>
          <t>FUNDAÇÃO SUPERFICIAL - FASE 3</t>
        </is>
      </c>
      <c r="D162" s="4" t="inlineStr">
        <is>
          <t>-</t>
        </is>
      </c>
      <c r="E162" s="4" t="inlineStr">
        <is>
          <t>SERVIÇOS INICIAIS</t>
        </is>
      </c>
      <c r="F162" s="118" t="n">
        <v>46150</v>
      </c>
      <c r="G162" s="118" t="n">
        <v>46213</v>
      </c>
      <c r="H162" s="118" t="n">
        <v>46289</v>
      </c>
      <c r="I162" s="4" t="n">
        <v>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TRATAMENTO DE CONCRETO APARENTE - F3 + F4</t>
        </is>
      </c>
      <c r="S162" s="4" t="inlineStr">
        <is>
          <t>35</t>
        </is>
      </c>
      <c r="T162" s="4" t="inlineStr">
        <is>
          <t>Tratamento de concreto aparente - F3 + F4</t>
        </is>
      </c>
      <c r="U162" s="4" t="inlineStr">
        <is>
          <t>NÃO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B163" s="4" t="n">
        <v>28389429</v>
      </c>
      <c r="C163" s="4" t="inlineStr">
        <is>
          <t>FUNDAÇÃO SUPERFICIAL - FASE 3</t>
        </is>
      </c>
      <c r="D163" s="4" t="inlineStr">
        <is>
          <t xml:space="preserve">Escavação / Arrasamento - BL 4 / 6 </t>
        </is>
      </c>
      <c r="E163" s="4" t="inlineStr">
        <is>
          <t>SERVIÇOS INICIAIS</t>
        </is>
      </c>
      <c r="F163" s="118" t="n">
        <v>46150</v>
      </c>
      <c r="G163" s="118" t="n">
        <v>46157</v>
      </c>
      <c r="H163" s="118" t="n">
        <v>46289</v>
      </c>
      <c r="I163" s="4" t="n">
        <v>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QUADRA DE RECREAÇÃO</t>
        </is>
      </c>
      <c r="S163" s="4" t="inlineStr">
        <is>
          <t>31</t>
        </is>
      </c>
      <c r="T163" s="4" t="inlineStr">
        <is>
          <t>Quadra de recreação</t>
        </is>
      </c>
      <c r="U163" s="4" t="inlineStr">
        <is>
          <t>SIM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B164" s="4" t="n">
        <v>28389430</v>
      </c>
      <c r="C164" s="4" t="inlineStr">
        <is>
          <t>FUNDAÇÃO SUPERFICIAL - FASE 3</t>
        </is>
      </c>
      <c r="D164" s="4" t="inlineStr">
        <is>
          <t>Armação - BL 4 / 6</t>
        </is>
      </c>
      <c r="E164" s="4" t="inlineStr">
        <is>
          <t>SERVIÇOS INICIAIS</t>
        </is>
      </c>
      <c r="F164" s="118" t="n">
        <v>46150</v>
      </c>
      <c r="G164" s="118" t="n">
        <v>46157</v>
      </c>
      <c r="H164" s="118" t="n">
        <v>46289</v>
      </c>
      <c r="I164" s="4" t="n">
        <v>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INSTALAÇÃO DE SHADOWBOX E BRISES - F5</t>
        </is>
      </c>
      <c r="S164" s="4" t="inlineStr">
        <is>
          <t>25</t>
        </is>
      </c>
      <c r="T164" s="4" t="inlineStr">
        <is>
          <t>Shadowbox e brises - F5</t>
        </is>
      </c>
      <c r="U164" s="4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B165" s="4" t="n">
        <v>28389431</v>
      </c>
      <c r="C165" s="4" t="inlineStr">
        <is>
          <t>FUNDAÇÃO SUPERFICIAL - FASE 3</t>
        </is>
      </c>
      <c r="D165" s="4" t="inlineStr">
        <is>
          <t>Escavação / Arrasamento - BL  134</t>
        </is>
      </c>
      <c r="E165" s="4" t="inlineStr">
        <is>
          <t>SERVIÇOS INICIAIS</t>
        </is>
      </c>
      <c r="F165" s="118" t="n">
        <v>46160</v>
      </c>
      <c r="G165" s="118" t="n">
        <v>46164</v>
      </c>
      <c r="H165" s="118" t="n">
        <v>46289</v>
      </c>
      <c r="I165" s="4" t="n">
        <v>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FACHADA EMBASAMENTO</t>
        </is>
      </c>
      <c r="S165" s="4" t="inlineStr">
        <is>
          <t>32</t>
        </is>
      </c>
      <c r="T165" s="4" t="inlineStr">
        <is>
          <t>Fachada embasamento</t>
        </is>
      </c>
      <c r="U165" s="4" t="inlineStr">
        <is>
          <t>SIM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B166" s="4" t="n">
        <v>28389432</v>
      </c>
      <c r="C166" s="4" t="inlineStr">
        <is>
          <t>FUNDAÇÃO SUPERFICIAL - FASE 3</t>
        </is>
      </c>
      <c r="D166" s="4" t="inlineStr">
        <is>
          <t>Armação - BL 4</t>
        </is>
      </c>
      <c r="E166" s="4" t="inlineStr">
        <is>
          <t>SERVIÇOS INICIAIS</t>
        </is>
      </c>
      <c r="F166" s="118" t="n">
        <v>46160</v>
      </c>
      <c r="G166" s="118" t="n">
        <v>46164</v>
      </c>
      <c r="H166" s="118" t="n">
        <v>46289</v>
      </c>
      <c r="I166" s="4" t="n">
        <v>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MONTAGEM - ELEVADOR 3</t>
        </is>
      </c>
      <c r="S166" s="4" t="inlineStr">
        <is>
          <t>24</t>
        </is>
      </c>
      <c r="T166" s="4" t="inlineStr">
        <is>
          <t>Montagem - elevador 3</t>
        </is>
      </c>
      <c r="U166" s="4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B167" s="4" t="n">
        <v>28389433</v>
      </c>
      <c r="C167" s="4" t="inlineStr">
        <is>
          <t>FUNDAÇÃO SUPERFICIAL - FASE 3</t>
        </is>
      </c>
      <c r="D167" s="4" t="inlineStr">
        <is>
          <t xml:space="preserve">Forma - BL 4 / 6 </t>
        </is>
      </c>
      <c r="E167" s="4" t="inlineStr">
        <is>
          <t>SERVIÇOS INICIAIS</t>
        </is>
      </c>
      <c r="F167" s="118" t="n">
        <v>46160</v>
      </c>
      <c r="G167" s="118" t="n">
        <v>46164</v>
      </c>
      <c r="H167" s="118" t="n">
        <v>46289</v>
      </c>
      <c r="I167" s="4" t="n">
        <v>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PRESSURIZAÇÃO (INCÊNDIO)</t>
        </is>
      </c>
      <c r="S167" s="4" t="inlineStr">
        <is>
          <t>22</t>
        </is>
      </c>
      <c r="T167" s="4" t="inlineStr">
        <is>
          <t>Pressurização (incêndio)</t>
        </is>
      </c>
      <c r="U167" s="4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B168" s="4" t="n">
        <v>28645974</v>
      </c>
      <c r="C168" s="4" t="inlineStr">
        <is>
          <t>FUNDAÇÃO SUPERFICIAL - FASE 3</t>
        </is>
      </c>
      <c r="D168" s="4" t="inlineStr">
        <is>
          <t>Concreto - BL 4 / 6</t>
        </is>
      </c>
      <c r="E168" s="4" t="inlineStr">
        <is>
          <t>SERVIÇOS INICIAIS</t>
        </is>
      </c>
      <c r="F168" s="118" t="n">
        <v>46164</v>
      </c>
      <c r="G168" s="118" t="n">
        <v>46164</v>
      </c>
      <c r="H168" s="118" t="n">
        <v>46289</v>
      </c>
      <c r="I168" s="4" t="n">
        <v>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B169" s="4" t="n">
        <v>28645975</v>
      </c>
      <c r="C169" s="4" t="inlineStr">
        <is>
          <t>FUNDAÇÃO SUPERFICIAL - FASE 3</t>
        </is>
      </c>
      <c r="D169" s="4" t="inlineStr">
        <is>
          <t xml:space="preserve">Escavação / Arrasamento </t>
        </is>
      </c>
      <c r="E169" s="4" t="inlineStr">
        <is>
          <t>SERVIÇOS INICIAIS</t>
        </is>
      </c>
      <c r="F169" s="118" t="n">
        <v>46167</v>
      </c>
      <c r="G169" s="118" t="n">
        <v>46171</v>
      </c>
      <c r="H169" s="118" t="n">
        <v>46289</v>
      </c>
      <c r="I169" s="4" t="n">
        <v>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TRATAMENTO DE CONCRETO APARENTE - F5</t>
        </is>
      </c>
      <c r="S169" s="4" t="inlineStr">
        <is>
          <t>35</t>
        </is>
      </c>
      <c r="T169" s="4" t="inlineStr">
        <is>
          <t>Tratamento de concreto aparente - F5</t>
        </is>
      </c>
      <c r="U169" s="4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B170" s="4" t="n">
        <v>28645976</v>
      </c>
      <c r="C170" s="4" t="inlineStr">
        <is>
          <t>FUNDAÇÃO SUPERFICIAL - FASE 3</t>
        </is>
      </c>
      <c r="D170" s="4" t="inlineStr">
        <is>
          <t>Escavação / Armação - BL 135</t>
        </is>
      </c>
      <c r="E170" s="4" t="inlineStr">
        <is>
          <t>SERVIÇOS INICIAIS</t>
        </is>
      </c>
      <c r="F170" s="118" t="n">
        <v>46167</v>
      </c>
      <c r="G170" s="118" t="n">
        <v>46188</v>
      </c>
      <c r="H170" s="118" t="n">
        <v>46289</v>
      </c>
      <c r="I170" s="4" t="n">
        <v>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CHECKLIST FINAL</t>
        </is>
      </c>
      <c r="S170" s="4" t="n"/>
      <c r="T170" s="4" t="inlineStr">
        <is>
          <t>Checklist final</t>
        </is>
      </c>
      <c r="U170" s="4" t="inlineStr">
        <is>
          <t>SIM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B171" s="4" t="n">
        <v>28645977</v>
      </c>
      <c r="C171" s="4" t="inlineStr">
        <is>
          <t>FUNDAÇÃO SUPERFICIAL - FASE 3</t>
        </is>
      </c>
      <c r="D171" s="4" t="inlineStr">
        <is>
          <t>Forma - BL  134 / 135</t>
        </is>
      </c>
      <c r="E171" s="4" t="inlineStr">
        <is>
          <t>SERVIÇOS INICIAIS</t>
        </is>
      </c>
      <c r="F171" s="118" t="n">
        <v>46167</v>
      </c>
      <c r="G171" s="118" t="n">
        <v>46213</v>
      </c>
      <c r="H171" s="118" t="n">
        <v>46289</v>
      </c>
      <c r="I171" s="4" t="n">
        <v>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ENXOVAL</t>
        </is>
      </c>
      <c r="S171" s="4" t="n"/>
      <c r="T171" s="4" t="inlineStr">
        <is>
          <t>Enxoval</t>
        </is>
      </c>
      <c r="U171" s="4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B172" s="4" t="n">
        <v>28645978</v>
      </c>
      <c r="C172" s="4" t="inlineStr">
        <is>
          <t>FUNDAÇÃO SUPERFICIAL - FASE 3</t>
        </is>
      </c>
      <c r="D172" s="4" t="inlineStr">
        <is>
          <t>Concreto - BL 134 / 135</t>
        </is>
      </c>
      <c r="E172" s="4" t="inlineStr">
        <is>
          <t>SERVIÇOS INICIAIS</t>
        </is>
      </c>
      <c r="F172" s="118" t="n">
        <v>46213</v>
      </c>
      <c r="G172" s="118" t="n">
        <v>46213</v>
      </c>
      <c r="H172" s="118" t="n">
        <v>46289</v>
      </c>
      <c r="I172" s="4" t="n">
        <v>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VISTORIA APTOS</t>
        </is>
      </c>
      <c r="S172" s="4" t="n"/>
      <c r="T172" s="4" t="inlineStr">
        <is>
          <t>Vistoria aptos</t>
        </is>
      </c>
      <c r="U172" s="4" t="inlineStr">
        <is>
          <t>SIM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B173" s="4" t="n">
        <v>45337789</v>
      </c>
      <c r="C173" s="4" t="inlineStr">
        <is>
          <t>FUNDAÇÃO SUPERFICIAL - NUCLEO</t>
        </is>
      </c>
      <c r="D173" s="4" t="inlineStr">
        <is>
          <t>-</t>
        </is>
      </c>
      <c r="E173" s="4" t="inlineStr">
        <is>
          <t>SUBSOLO</t>
        </is>
      </c>
      <c r="F173" s="118" t="n">
        <v>46167</v>
      </c>
      <c r="G173" s="118" t="n">
        <v>46206</v>
      </c>
      <c r="H173" s="118" t="n">
        <v>46289</v>
      </c>
      <c r="I173" s="4" t="n">
        <v>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HABITE-SE</t>
        </is>
      </c>
      <c r="S173" s="4" t="n"/>
      <c r="T173" s="4" t="inlineStr">
        <is>
          <t>Habite-se</t>
        </is>
      </c>
      <c r="U173" s="4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B174" s="4" t="n">
        <v>30973779</v>
      </c>
      <c r="C174" s="4" t="inlineStr">
        <is>
          <t>FUNDAÇÃO SUPERFICIAL - NUCLEO</t>
        </is>
      </c>
      <c r="D174" s="4" t="inlineStr">
        <is>
          <t>Escavação</t>
        </is>
      </c>
      <c r="E174" s="4" t="inlineStr">
        <is>
          <t>SUBSOLO</t>
        </is>
      </c>
      <c r="F174" s="118" t="n">
        <v>46167</v>
      </c>
      <c r="G174" s="118" t="n">
        <v>46171</v>
      </c>
      <c r="H174" s="118" t="n">
        <v>46289</v>
      </c>
      <c r="I174" s="4" t="n">
        <v>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ENTREGA SÍNDICO</t>
        </is>
      </c>
      <c r="S174" s="4" t="n"/>
      <c r="T174" s="4" t="inlineStr">
        <is>
          <t>Entrega síndico</t>
        </is>
      </c>
      <c r="U174" s="4" t="inlineStr">
        <is>
          <t>NÃO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B175" s="4" t="n">
        <v>30973780</v>
      </c>
      <c r="C175" s="4" t="inlineStr">
        <is>
          <t>FUNDAÇÃO SUPERFICIAL - NUCLEO</t>
        </is>
      </c>
      <c r="D175" s="4" t="inlineStr">
        <is>
          <t>Arrasamento</t>
        </is>
      </c>
      <c r="E175" s="4" t="inlineStr">
        <is>
          <t>SUBSOLO</t>
        </is>
      </c>
      <c r="F175" s="118" t="n">
        <v>46174</v>
      </c>
      <c r="G175" s="118" t="n">
        <v>46181</v>
      </c>
      <c r="H175" s="118" t="n">
        <v>46289</v>
      </c>
      <c r="I175" s="4" t="n">
        <v>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B176" s="4" t="n">
        <v>30973781</v>
      </c>
      <c r="C176" s="4" t="inlineStr">
        <is>
          <t>FUNDAÇÃO SUPERFICIAL - NUCLEO</t>
        </is>
      </c>
      <c r="D176" s="4" t="inlineStr">
        <is>
          <t>Forma e Armação</t>
        </is>
      </c>
      <c r="E176" s="4" t="inlineStr">
        <is>
          <t>SUBSOLO</t>
        </is>
      </c>
      <c r="F176" s="118" t="n">
        <v>46182</v>
      </c>
      <c r="G176" s="118" t="n">
        <v>46195</v>
      </c>
      <c r="H176" s="118" t="n">
        <v>46289</v>
      </c>
      <c r="I176" s="4" t="n">
        <v>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B177" s="4" t="n">
        <v>30973782</v>
      </c>
      <c r="C177" s="4" t="inlineStr">
        <is>
          <t>FUNDAÇÃO SUPERFICIAL - NUCLEO</t>
        </is>
      </c>
      <c r="D177" s="4" t="inlineStr">
        <is>
          <t>Concreto</t>
        </is>
      </c>
      <c r="E177" s="4" t="inlineStr">
        <is>
          <t>SUBSOLO</t>
        </is>
      </c>
      <c r="F177" s="118" t="n">
        <v>46196</v>
      </c>
      <c r="G177" s="118" t="n">
        <v>46199</v>
      </c>
      <c r="H177" s="118" t="n">
        <v>46289</v>
      </c>
      <c r="I177" s="4" t="n">
        <v>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B178" s="4" t="n">
        <v>30973791</v>
      </c>
      <c r="C178" s="4" t="inlineStr">
        <is>
          <t>FUNDAÇÃO SUPERFICIAL - NUCLEO</t>
        </is>
      </c>
      <c r="D178" s="4" t="inlineStr">
        <is>
          <t>Desforma e Aterramento</t>
        </is>
      </c>
      <c r="E178" s="4" t="inlineStr">
        <is>
          <t>SUBSOLO</t>
        </is>
      </c>
      <c r="F178" s="118" t="n">
        <v>46202</v>
      </c>
      <c r="G178" s="118" t="n">
        <v>46206</v>
      </c>
      <c r="H178" s="118" t="n">
        <v>46289</v>
      </c>
      <c r="I178" s="4" t="n">
        <v>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B179" s="4" t="n">
        <v>44503963</v>
      </c>
      <c r="C179" s="4" t="inlineStr">
        <is>
          <t>FUNDAÇÃO SUPERFICIAL - FASE 4</t>
        </is>
      </c>
      <c r="D179" s="4" t="inlineStr">
        <is>
          <t>-</t>
        </is>
      </c>
      <c r="E179" s="4" t="inlineStr">
        <is>
          <t>SERVIÇOS INICIAIS</t>
        </is>
      </c>
      <c r="F179" s="118" t="n">
        <v>46174</v>
      </c>
      <c r="G179" s="118" t="n">
        <v>46213</v>
      </c>
      <c r="H179" s="118" t="n">
        <v>46289</v>
      </c>
      <c r="I179" s="4" t="n">
        <v>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B180" s="4" t="n">
        <v>28389436</v>
      </c>
      <c r="C180" s="4" t="inlineStr">
        <is>
          <t>FUNDAÇÃO SUPERFICIAL - FASE 4</t>
        </is>
      </c>
      <c r="D180" s="4" t="inlineStr">
        <is>
          <t>Escavação / Arrasamento - BL 14 / 122</t>
        </is>
      </c>
      <c r="E180" s="4" t="inlineStr">
        <is>
          <t>SERVIÇOS INICIAIS</t>
        </is>
      </c>
      <c r="F180" s="118" t="n">
        <v>46174</v>
      </c>
      <c r="G180" s="118" t="n">
        <v>46184</v>
      </c>
      <c r="H180" s="118" t="n">
        <v>46289</v>
      </c>
      <c r="I180" s="4" t="n">
        <v>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B181" s="4" t="n">
        <v>28389437</v>
      </c>
      <c r="C181" s="4" t="inlineStr">
        <is>
          <t>FUNDAÇÃO SUPERFICIAL - FASE 4</t>
        </is>
      </c>
      <c r="D181" s="4" t="inlineStr">
        <is>
          <t>Escavação / Arrasamento - BL 10 / 19 / 124 / 127</t>
        </is>
      </c>
      <c r="E181" s="4" t="inlineStr">
        <is>
          <t>SERVIÇOS INICIAIS</t>
        </is>
      </c>
      <c r="F181" s="118" t="n">
        <v>46185</v>
      </c>
      <c r="G181" s="118" t="n">
        <v>46192</v>
      </c>
      <c r="H181" s="118" t="n">
        <v>46289</v>
      </c>
      <c r="I181" s="4" t="n">
        <v>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B182" s="4" t="n">
        <v>28389438</v>
      </c>
      <c r="C182" s="4" t="inlineStr">
        <is>
          <t>FUNDAÇÃO SUPERFICIAL - FASE 4</t>
        </is>
      </c>
      <c r="D182" s="4" t="inlineStr">
        <is>
          <t xml:space="preserve">Armação - BL 14 / 122 </t>
        </is>
      </c>
      <c r="E182" s="4" t="inlineStr">
        <is>
          <t>SERVIÇOS INICIAIS</t>
        </is>
      </c>
      <c r="F182" s="118" t="n">
        <v>46185</v>
      </c>
      <c r="G182" s="118" t="n">
        <v>46188</v>
      </c>
      <c r="H182" s="118" t="n">
        <v>46289</v>
      </c>
      <c r="I182" s="4" t="n">
        <v>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B183" s="4" t="n">
        <v>28389439</v>
      </c>
      <c r="C183" s="4" t="inlineStr">
        <is>
          <t>FUNDAÇÃO SUPERFICIAL - FASE 4</t>
        </is>
      </c>
      <c r="D183" s="4" t="inlineStr">
        <is>
          <t xml:space="preserve">Forma - BL 14 / 122 </t>
        </is>
      </c>
      <c r="E183" s="4" t="inlineStr">
        <is>
          <t>SERVIÇOS INICIAIS</t>
        </is>
      </c>
      <c r="F183" s="118" t="n">
        <v>46189</v>
      </c>
      <c r="G183" s="118" t="n">
        <v>46192</v>
      </c>
      <c r="H183" s="118" t="n">
        <v>46289</v>
      </c>
      <c r="I183" s="4" t="n">
        <v>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B184" s="4" t="n">
        <v>28389440</v>
      </c>
      <c r="C184" s="4" t="inlineStr">
        <is>
          <t>FUNDAÇÃO SUPERFICIAL - FASE 4</t>
        </is>
      </c>
      <c r="D184" s="4" t="inlineStr">
        <is>
          <t>Concreto - BL 14 / 122</t>
        </is>
      </c>
      <c r="E184" s="4" t="inlineStr">
        <is>
          <t>SERVIÇOS INICIAIS</t>
        </is>
      </c>
      <c r="F184" s="118" t="n">
        <v>46192</v>
      </c>
      <c r="G184" s="118" t="n">
        <v>46192</v>
      </c>
      <c r="H184" s="118" t="n">
        <v>46289</v>
      </c>
      <c r="I184" s="4" t="n">
        <v>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B185" s="4" t="n">
        <v>28645979</v>
      </c>
      <c r="C185" s="4" t="inlineStr">
        <is>
          <t>FUNDAÇÃO SUPERFICIAL - FASE 4</t>
        </is>
      </c>
      <c r="D185" s="4" t="inlineStr">
        <is>
          <t>Armação - BL 10 / 19 / 124 / 127</t>
        </is>
      </c>
      <c r="E185" s="4" t="inlineStr">
        <is>
          <t>SERVIÇOS INICIAIS</t>
        </is>
      </c>
      <c r="F185" s="118" t="n">
        <v>46195</v>
      </c>
      <c r="G185" s="118" t="n">
        <v>46206</v>
      </c>
      <c r="H185" s="118" t="n">
        <v>46289</v>
      </c>
      <c r="I185" s="4" t="n">
        <v>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B186" s="4" t="n">
        <v>28645980</v>
      </c>
      <c r="C186" s="4" t="inlineStr">
        <is>
          <t>FUNDAÇÃO SUPERFICIAL - FASE 4</t>
        </is>
      </c>
      <c r="D186" s="4" t="inlineStr">
        <is>
          <t>Forma - BL 10 / 19 / 124 / 127</t>
        </is>
      </c>
      <c r="E186" s="4" t="inlineStr">
        <is>
          <t>SERVIÇOS INICIAIS</t>
        </is>
      </c>
      <c r="F186" s="118" t="n">
        <v>46209</v>
      </c>
      <c r="G186" s="118" t="n">
        <v>46213</v>
      </c>
      <c r="H186" s="118" t="n">
        <v>46289</v>
      </c>
      <c r="I186" s="4" t="n">
        <v>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B187" s="4" t="n">
        <v>29933276</v>
      </c>
      <c r="C187" s="4" t="inlineStr">
        <is>
          <t>ESTRUTURA</t>
        </is>
      </c>
      <c r="D187" s="4" t="inlineStr">
        <is>
          <t>-</t>
        </is>
      </c>
      <c r="E187" s="4" t="inlineStr">
        <is>
          <t>TÉRREO - GERAL</t>
        </is>
      </c>
      <c r="F187" s="118" t="n">
        <v>46188</v>
      </c>
      <c r="G187" s="118" t="n">
        <v>46260</v>
      </c>
      <c r="H187" s="118" t="n">
        <v>46289</v>
      </c>
      <c r="I187" s="4" t="n">
        <v>100</v>
      </c>
      <c r="J187" s="4" t="n">
        <v>100</v>
      </c>
      <c r="K187" s="4" t="n">
        <v>82.73</v>
      </c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B188" s="4" t="n">
        <v>31529120</v>
      </c>
      <c r="C188" s="4" t="inlineStr">
        <is>
          <t>ESTRUTURA</t>
        </is>
      </c>
      <c r="D188" s="4" t="inlineStr">
        <is>
          <t>Forma</t>
        </is>
      </c>
      <c r="E188" s="4" t="inlineStr">
        <is>
          <t>TÉRREO - GERAL</t>
        </is>
      </c>
      <c r="F188" s="118" t="n">
        <v>46188</v>
      </c>
      <c r="G188" s="118" t="n">
        <v>46234</v>
      </c>
      <c r="H188" s="118" t="n">
        <v>46289</v>
      </c>
      <c r="I188" s="4" t="n">
        <v>0</v>
      </c>
      <c r="J188" s="4" t="n">
        <v>100</v>
      </c>
      <c r="K188" s="4" t="n">
        <v>82.73</v>
      </c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B189" s="4" t="n">
        <v>31529121</v>
      </c>
      <c r="C189" s="4" t="inlineStr">
        <is>
          <t>ESTRUTURA</t>
        </is>
      </c>
      <c r="D189" s="4" t="inlineStr">
        <is>
          <t>Armação</t>
        </is>
      </c>
      <c r="E189" s="4" t="inlineStr">
        <is>
          <t>TÉRREO - GERAL</t>
        </is>
      </c>
      <c r="F189" s="118" t="n">
        <v>46237</v>
      </c>
      <c r="G189" s="118" t="n">
        <v>46255</v>
      </c>
      <c r="H189" s="118" t="n">
        <v>46289</v>
      </c>
      <c r="I189" s="4" t="n">
        <v>0</v>
      </c>
      <c r="J189" s="4" t="n">
        <v>100</v>
      </c>
      <c r="K189" s="4" t="n">
        <v>82.73</v>
      </c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B190" s="4" t="n">
        <v>31529122</v>
      </c>
      <c r="C190" s="4" t="inlineStr">
        <is>
          <t>ESTRUTURA</t>
        </is>
      </c>
      <c r="D190" s="4" t="inlineStr">
        <is>
          <t>Concretagem</t>
        </is>
      </c>
      <c r="E190" s="4" t="inlineStr">
        <is>
          <t>TÉRREO - GERAL</t>
        </is>
      </c>
      <c r="F190" s="118" t="n">
        <v>46258</v>
      </c>
      <c r="G190" s="118" t="n">
        <v>46260</v>
      </c>
      <c r="H190" s="118" t="n">
        <v>46289</v>
      </c>
      <c r="I190" s="4" t="n">
        <v>0</v>
      </c>
      <c r="J190" s="4" t="n">
        <v>100</v>
      </c>
      <c r="K190" s="4" t="n">
        <v>82.73</v>
      </c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B191" s="4" t="n">
        <v>31529123</v>
      </c>
      <c r="C191" s="4" t="inlineStr">
        <is>
          <t>ESTRUTURA</t>
        </is>
      </c>
      <c r="D191" s="4" t="inlineStr">
        <is>
          <t>Polimento</t>
        </is>
      </c>
      <c r="E191" s="4" t="inlineStr">
        <is>
          <t>TÉRREO - GERAL</t>
        </is>
      </c>
      <c r="F191" s="118" t="n">
        <v>46258</v>
      </c>
      <c r="G191" s="118" t="n">
        <v>46260</v>
      </c>
      <c r="H191" s="118" t="n">
        <v>46289</v>
      </c>
      <c r="I191" s="4" t="n">
        <v>0</v>
      </c>
      <c r="J191" s="4" t="n">
        <v>100</v>
      </c>
      <c r="K191" s="4" t="n">
        <v>82.73</v>
      </c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B192" s="4" t="n">
        <v>44503964</v>
      </c>
      <c r="C192" s="4" t="inlineStr">
        <is>
          <t>FUNDAÇÃO SUPERFICIAL - FASE 5</t>
        </is>
      </c>
      <c r="D192" s="4" t="inlineStr">
        <is>
          <t>-</t>
        </is>
      </c>
      <c r="E192" s="4" t="inlineStr">
        <is>
          <t>SERVIÇOS INICIAIS</t>
        </is>
      </c>
      <c r="F192" s="118" t="n">
        <v>46189</v>
      </c>
      <c r="G192" s="118" t="n">
        <v>46220</v>
      </c>
      <c r="H192" s="118" t="n">
        <v>46289</v>
      </c>
      <c r="I192" s="4" t="n">
        <v>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B193" s="4" t="n">
        <v>28389441</v>
      </c>
      <c r="C193" s="4" t="inlineStr">
        <is>
          <t>FUNDAÇÃO SUPERFICIAL - FASE 5</t>
        </is>
      </c>
      <c r="D193" s="4" t="inlineStr">
        <is>
          <t>Escavação / Arrasamento - BL 11 / F1 / F2</t>
        </is>
      </c>
      <c r="E193" s="4" t="inlineStr">
        <is>
          <t>SERVIÇOS INICIAIS</t>
        </is>
      </c>
      <c r="F193" s="118" t="n">
        <v>46189</v>
      </c>
      <c r="G193" s="118" t="n">
        <v>46195</v>
      </c>
      <c r="H193" s="118" t="n">
        <v>46289</v>
      </c>
      <c r="I193" s="4" t="n">
        <v>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B194" s="4" t="n">
        <v>28389442</v>
      </c>
      <c r="C194" s="4" t="inlineStr">
        <is>
          <t>FUNDAÇÃO SUPERFICIAL - FASE 5</t>
        </is>
      </c>
      <c r="D194" s="4" t="inlineStr">
        <is>
          <t xml:space="preserve">Escavação / Arrasamento - BL 20 </t>
        </is>
      </c>
      <c r="E194" s="4" t="inlineStr">
        <is>
          <t>SERVIÇOS INICIAIS</t>
        </is>
      </c>
      <c r="F194" s="118" t="n">
        <v>46196</v>
      </c>
      <c r="G194" s="118" t="n">
        <v>46202</v>
      </c>
      <c r="H194" s="118" t="n">
        <v>46289</v>
      </c>
      <c r="I194" s="4" t="n">
        <v>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B195" s="4" t="n">
        <v>28389443</v>
      </c>
      <c r="C195" s="4" t="inlineStr">
        <is>
          <t>FUNDAÇÃO SUPERFICIAL - FASE 5</t>
        </is>
      </c>
      <c r="D195" s="4" t="inlineStr">
        <is>
          <t>Armação - BL 11 / F1 / F2</t>
        </is>
      </c>
      <c r="E195" s="4" t="inlineStr">
        <is>
          <t>SERVIÇOS INICIAIS</t>
        </is>
      </c>
      <c r="F195" s="118" t="n">
        <v>46196</v>
      </c>
      <c r="G195" s="118" t="n">
        <v>46202</v>
      </c>
      <c r="H195" s="118" t="n">
        <v>46289</v>
      </c>
      <c r="I195" s="4" t="n">
        <v>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B196" s="4" t="n">
        <v>28389444</v>
      </c>
      <c r="C196" s="4" t="inlineStr">
        <is>
          <t>FUNDAÇÃO SUPERFICIAL - FASE 5</t>
        </is>
      </c>
      <c r="D196" s="4" t="inlineStr">
        <is>
          <t xml:space="preserve">Escavação / Arrasamento - BL  142 - 144 / 151 - 153 / 137 </t>
        </is>
      </c>
      <c r="E196" s="4" t="inlineStr">
        <is>
          <t>SERVIÇOS INICIAIS</t>
        </is>
      </c>
      <c r="F196" s="118" t="n">
        <v>46203</v>
      </c>
      <c r="G196" s="118" t="n">
        <v>46209</v>
      </c>
      <c r="H196" s="118" t="n">
        <v>46289</v>
      </c>
      <c r="I196" s="4" t="n">
        <v>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B197" s="4" t="n">
        <v>28389445</v>
      </c>
      <c r="C197" s="4" t="inlineStr">
        <is>
          <t>FUNDAÇÃO SUPERFICIAL - FASE 5</t>
        </is>
      </c>
      <c r="D197" s="4" t="inlineStr">
        <is>
          <t>Armação - BL 20</t>
        </is>
      </c>
      <c r="E197" s="4" t="inlineStr">
        <is>
          <t>SERVIÇOS INICIAIS</t>
        </is>
      </c>
      <c r="F197" s="118" t="n">
        <v>46203</v>
      </c>
      <c r="G197" s="118" t="n">
        <v>46209</v>
      </c>
      <c r="H197" s="118" t="n">
        <v>46289</v>
      </c>
      <c r="I197" s="4" t="n">
        <v>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B198" s="4" t="n">
        <v>28645982</v>
      </c>
      <c r="C198" s="4" t="inlineStr">
        <is>
          <t>FUNDAÇÃO SUPERFICIAL - FASE 5</t>
        </is>
      </c>
      <c r="D198" s="4" t="inlineStr">
        <is>
          <t>Forma - BL 11 / F1 / F2</t>
        </is>
      </c>
      <c r="E198" s="4" t="inlineStr">
        <is>
          <t>SERVIÇOS INICIAIS</t>
        </is>
      </c>
      <c r="F198" s="118" t="n">
        <v>46203</v>
      </c>
      <c r="G198" s="118" t="n">
        <v>46209</v>
      </c>
      <c r="H198" s="118" t="n">
        <v>46289</v>
      </c>
      <c r="I198" s="4" t="n">
        <v>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B199" s="4" t="n">
        <v>28645983</v>
      </c>
      <c r="C199" s="4" t="inlineStr">
        <is>
          <t>FUNDAÇÃO SUPERFICIAL - FASE 5</t>
        </is>
      </c>
      <c r="D199" s="4" t="inlineStr">
        <is>
          <t>Concreto - BL 11 / F1 / F2</t>
        </is>
      </c>
      <c r="E199" s="4" t="inlineStr">
        <is>
          <t>SERVIÇOS INICIAIS</t>
        </is>
      </c>
      <c r="F199" s="118" t="n">
        <v>46209</v>
      </c>
      <c r="G199" s="118" t="n">
        <v>46209</v>
      </c>
      <c r="H199" s="118" t="n">
        <v>46289</v>
      </c>
      <c r="I199" s="4" t="n">
        <v>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B200" s="4" t="n">
        <v>28645984</v>
      </c>
      <c r="C200" s="4" t="inlineStr">
        <is>
          <t>FUNDAÇÃO SUPERFICIAL - FASE 5</t>
        </is>
      </c>
      <c r="D200" s="4" t="inlineStr">
        <is>
          <t xml:space="preserve">Armação - BL 142 - 144 / 151 - 153 / 137 </t>
        </is>
      </c>
      <c r="E200" s="4" t="inlineStr">
        <is>
          <t>SERVIÇOS INICIAIS</t>
        </is>
      </c>
      <c r="F200" s="118" t="n">
        <v>46210</v>
      </c>
      <c r="G200" s="118" t="n">
        <v>46216</v>
      </c>
      <c r="H200" s="118" t="n">
        <v>46289</v>
      </c>
      <c r="I200" s="4" t="n">
        <v>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B201" s="4" t="n">
        <v>28645985</v>
      </c>
      <c r="C201" s="4" t="inlineStr">
        <is>
          <t>FUNDAÇÃO SUPERFICIAL - FASE 5</t>
        </is>
      </c>
      <c r="D201" s="4" t="inlineStr">
        <is>
          <t>Forma - BL 20 / 142 - 144 / 151 - 153 / 137</t>
        </is>
      </c>
      <c r="E201" s="4" t="inlineStr">
        <is>
          <t>SERVIÇOS INICIAIS</t>
        </is>
      </c>
      <c r="F201" s="118" t="n">
        <v>46210</v>
      </c>
      <c r="G201" s="118" t="n">
        <v>46220</v>
      </c>
      <c r="H201" s="118" t="n">
        <v>46289</v>
      </c>
      <c r="I201" s="4" t="n">
        <v>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B202" s="4" t="n">
        <v>28645986</v>
      </c>
      <c r="C202" s="4" t="inlineStr">
        <is>
          <t>FUNDAÇÃO SUPERFICIAL - FASE 5</t>
        </is>
      </c>
      <c r="D202" s="4" t="inlineStr">
        <is>
          <t>Concreto - BL 20 / 142 - 144 / 151 - 153 / 137</t>
        </is>
      </c>
      <c r="E202" s="4" t="inlineStr">
        <is>
          <t>SERVIÇOS INICIAIS</t>
        </is>
      </c>
      <c r="F202" s="118" t="n">
        <v>46220</v>
      </c>
      <c r="G202" s="118" t="n">
        <v>46220</v>
      </c>
      <c r="H202" s="118" t="n">
        <v>46289</v>
      </c>
      <c r="I202" s="4" t="n">
        <v>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B203" s="4" t="n">
        <v>44503965</v>
      </c>
      <c r="C203" s="4" t="inlineStr">
        <is>
          <t>FUNDAÇÃO SUPERFICIAL - FASE 6</t>
        </is>
      </c>
      <c r="D203" s="4" t="inlineStr">
        <is>
          <t>-</t>
        </is>
      </c>
      <c r="E203" s="4" t="inlineStr">
        <is>
          <t>SERVIÇOS INICIAIS</t>
        </is>
      </c>
      <c r="F203" s="118" t="n">
        <v>46206</v>
      </c>
      <c r="G203" s="118" t="n">
        <v>46220</v>
      </c>
      <c r="H203" s="118" t="n">
        <v>46289</v>
      </c>
      <c r="I203" s="4" t="n">
        <v>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B204" s="4" t="n">
        <v>28389446</v>
      </c>
      <c r="C204" s="4" t="inlineStr">
        <is>
          <t>FUNDAÇÃO SUPERFICIAL - FASE 6</t>
        </is>
      </c>
      <c r="D204" s="4" t="inlineStr">
        <is>
          <t>Escavação / Arrasamento - BL 136 - 145 - 154 / 24 - 25</t>
        </is>
      </c>
      <c r="E204" s="4" t="inlineStr">
        <is>
          <t>SERVIÇOS INICIAIS</t>
        </is>
      </c>
      <c r="F204" s="118" t="n">
        <v>46206</v>
      </c>
      <c r="G204" s="118" t="n">
        <v>46212</v>
      </c>
      <c r="H204" s="118" t="n">
        <v>46289</v>
      </c>
      <c r="I204" s="4" t="n">
        <v>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B205" s="4" t="n">
        <v>28389447</v>
      </c>
      <c r="C205" s="4" t="inlineStr">
        <is>
          <t>FUNDAÇÃO SUPERFICIAL - FASE 6</t>
        </is>
      </c>
      <c r="D205" s="4" t="inlineStr">
        <is>
          <t>Escavação / Arrasamento - BL 138 - 140 / 146 - 149 / 155 - 156</t>
        </is>
      </c>
      <c r="E205" s="4" t="inlineStr">
        <is>
          <t>SERVIÇOS INICIAIS</t>
        </is>
      </c>
      <c r="F205" s="118" t="n">
        <v>46213</v>
      </c>
      <c r="G205" s="118" t="n">
        <v>46219</v>
      </c>
      <c r="H205" s="118" t="n">
        <v>46289</v>
      </c>
      <c r="I205" s="4" t="n">
        <v>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B206" s="4" t="n">
        <v>28389448</v>
      </c>
      <c r="C206" s="4" t="inlineStr">
        <is>
          <t>FUNDAÇÃO SUPERFICIAL - FASE 6</t>
        </is>
      </c>
      <c r="D206" s="4" t="inlineStr">
        <is>
          <t>Armação - BL 136 - 138 - 140 / 145 - 149 / 154 - 156 / 24 - 25</t>
        </is>
      </c>
      <c r="E206" s="4" t="inlineStr">
        <is>
          <t>SERVIÇOS INICIAIS</t>
        </is>
      </c>
      <c r="F206" s="118" t="n">
        <v>46213</v>
      </c>
      <c r="G206" s="118" t="n">
        <v>46219</v>
      </c>
      <c r="H206" s="118" t="n">
        <v>46289</v>
      </c>
      <c r="I206" s="4" t="n">
        <v>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B207" s="4" t="n">
        <v>28389449</v>
      </c>
      <c r="C207" s="4" t="inlineStr">
        <is>
          <t>FUNDAÇÃO SUPERFICIAL - FASE 6</t>
        </is>
      </c>
      <c r="D207" s="4" t="inlineStr">
        <is>
          <t>Forma - BL 136 - 138 - 140 / 145 - 149 / 154 - 156 / 24 - 25</t>
        </is>
      </c>
      <c r="E207" s="4" t="inlineStr">
        <is>
          <t>SERVIÇOS INICIAIS</t>
        </is>
      </c>
      <c r="F207" s="118" t="n">
        <v>46213</v>
      </c>
      <c r="G207" s="118" t="n">
        <v>46219</v>
      </c>
      <c r="H207" s="118" t="n">
        <v>46289</v>
      </c>
      <c r="I207" s="4" t="n">
        <v>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B208" s="4" t="n">
        <v>28389450</v>
      </c>
      <c r="C208" s="4" t="inlineStr">
        <is>
          <t>FUNDAÇÃO SUPERFICIAL - FASE 6</t>
        </is>
      </c>
      <c r="D208" s="4" t="inlineStr">
        <is>
          <t>Concreto - BL 136 - 138 - 140 / 145 - 149 / 154 - 156 / 24 - 25</t>
        </is>
      </c>
      <c r="E208" s="4" t="inlineStr">
        <is>
          <t>SERVIÇOS INICIAIS</t>
        </is>
      </c>
      <c r="F208" s="118" t="n">
        <v>46220</v>
      </c>
      <c r="G208" s="118" t="n">
        <v>46220</v>
      </c>
      <c r="H208" s="118" t="n">
        <v>46289</v>
      </c>
      <c r="I208" s="4" t="n">
        <v>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B209" s="4" t="n">
        <v>48913812</v>
      </c>
      <c r="C209" s="4" t="inlineStr">
        <is>
          <t>Estrutura Térreo - Fase 2</t>
        </is>
      </c>
      <c r="D209" s="4" t="inlineStr">
        <is>
          <t>-</t>
        </is>
      </c>
      <c r="E209" s="4" t="inlineStr">
        <is>
          <t>TÉRREO - GERAL</t>
        </is>
      </c>
      <c r="F209" s="118" t="n">
        <v>46216</v>
      </c>
      <c r="G209" s="118" t="n">
        <v>46251</v>
      </c>
      <c r="H209" s="118" t="n">
        <v>46289</v>
      </c>
      <c r="I209" s="4" t="n">
        <v>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B210" s="4" t="n">
        <v>31924965</v>
      </c>
      <c r="C210" s="4" t="inlineStr">
        <is>
          <t>Estrutura Térreo - Fase 2</t>
        </is>
      </c>
      <c r="D210" s="4" t="inlineStr">
        <is>
          <t>Escoramento Laje/ Vigas</t>
        </is>
      </c>
      <c r="E210" s="4" t="inlineStr">
        <is>
          <t>TÉRREO - GERAL</t>
        </is>
      </c>
      <c r="F210" s="118" t="n">
        <v>46216</v>
      </c>
      <c r="G210" s="118" t="n">
        <v>46219</v>
      </c>
      <c r="H210" s="118" t="n">
        <v>46289</v>
      </c>
      <c r="I210" s="4" t="n">
        <v>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B211" s="4" t="n">
        <v>31924966</v>
      </c>
      <c r="C211" s="4" t="inlineStr">
        <is>
          <t>Estrutura Térreo - Fase 2</t>
        </is>
      </c>
      <c r="D211" s="4" t="inlineStr">
        <is>
          <t>Forro Laje</t>
        </is>
      </c>
      <c r="E211" s="4" t="inlineStr">
        <is>
          <t>TÉRREO - GERAL</t>
        </is>
      </c>
      <c r="F211" s="118" t="n">
        <v>46220</v>
      </c>
      <c r="G211" s="118" t="n">
        <v>46245</v>
      </c>
      <c r="H211" s="118" t="n">
        <v>46289</v>
      </c>
      <c r="I211" s="4" t="n">
        <v>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B212" s="4" t="n">
        <v>31924967</v>
      </c>
      <c r="C212" s="4" t="inlineStr">
        <is>
          <t>Estrutura Térreo - Fase 2</t>
        </is>
      </c>
      <c r="D212" s="4" t="inlineStr">
        <is>
          <t>Montagem Vigas - Armação</t>
        </is>
      </c>
      <c r="E212" s="4" t="inlineStr">
        <is>
          <t>TÉRREO - GERAL</t>
        </is>
      </c>
      <c r="F212" s="118" t="n">
        <v>46225</v>
      </c>
      <c r="G212" s="118" t="n">
        <v>46231</v>
      </c>
      <c r="H212" s="118" t="n">
        <v>46289</v>
      </c>
      <c r="I212" s="4" t="n">
        <v>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B213" s="4" t="n">
        <v>31924968</v>
      </c>
      <c r="C213" s="4" t="inlineStr">
        <is>
          <t>Estrutura Térreo - Fase 2</t>
        </is>
      </c>
      <c r="D213" s="4" t="inlineStr">
        <is>
          <t>Armação Laje</t>
        </is>
      </c>
      <c r="E213" s="4" t="inlineStr">
        <is>
          <t>TÉRREO - GERAL</t>
        </is>
      </c>
      <c r="F213" s="118" t="n">
        <v>46240</v>
      </c>
      <c r="G213" s="118" t="n">
        <v>46248</v>
      </c>
      <c r="H213" s="118" t="n">
        <v>46289</v>
      </c>
      <c r="I213" s="4" t="n">
        <v>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B214" s="4" t="n">
        <v>31924976</v>
      </c>
      <c r="C214" s="4" t="inlineStr">
        <is>
          <t>Estrutura Térreo - Fase 2</t>
        </is>
      </c>
      <c r="D214" s="4" t="inlineStr">
        <is>
          <t>Concretagem Laje</t>
        </is>
      </c>
      <c r="E214" s="4" t="inlineStr">
        <is>
          <t>TÉRREO - GERAL</t>
        </is>
      </c>
      <c r="F214" s="118" t="n">
        <v>46251</v>
      </c>
      <c r="G214" s="118" t="n">
        <v>46251</v>
      </c>
      <c r="H214" s="118" t="n">
        <v>46289</v>
      </c>
      <c r="I214" s="4" t="n">
        <v>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B215" s="4" t="n">
        <v>48913806</v>
      </c>
      <c r="C215" s="4" t="inlineStr">
        <is>
          <t>Estrutura Térreo - Fase 3</t>
        </is>
      </c>
      <c r="D215" s="4" t="inlineStr">
        <is>
          <t>-</t>
        </is>
      </c>
      <c r="E215" s="4" t="inlineStr">
        <is>
          <t>TÉRREO - GERAL</t>
        </is>
      </c>
      <c r="F215" s="118" t="n">
        <v>46224</v>
      </c>
      <c r="G215" s="118" t="n">
        <v>46241</v>
      </c>
      <c r="H215" s="118" t="n">
        <v>46289</v>
      </c>
      <c r="I215" s="4" t="n">
        <v>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B216" s="4" t="n">
        <v>31924960</v>
      </c>
      <c r="C216" s="4" t="inlineStr">
        <is>
          <t>Estrutura Térreo - Fase 3</t>
        </is>
      </c>
      <c r="D216" s="4" t="inlineStr">
        <is>
          <t>Escoramento Lajes/ Vigas</t>
        </is>
      </c>
      <c r="E216" s="4" t="inlineStr">
        <is>
          <t>TÉRREO - GERAL</t>
        </is>
      </c>
      <c r="F216" s="118" t="n">
        <v>46224</v>
      </c>
      <c r="G216" s="118" t="n">
        <v>46230</v>
      </c>
      <c r="H216" s="118" t="n">
        <v>46289</v>
      </c>
      <c r="I216" s="4" t="n">
        <v>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B217" s="4" t="n">
        <v>31924961</v>
      </c>
      <c r="C217" s="4" t="inlineStr">
        <is>
          <t>Estrutura Térreo - Fase 3</t>
        </is>
      </c>
      <c r="D217" s="4" t="inlineStr">
        <is>
          <t>Forro Laje</t>
        </is>
      </c>
      <c r="E217" s="4" t="inlineStr">
        <is>
          <t>TÉRREO - GERAL</t>
        </is>
      </c>
      <c r="F217" s="118" t="n">
        <v>46231</v>
      </c>
      <c r="G217" s="118" t="n">
        <v>46237</v>
      </c>
      <c r="H217" s="118" t="n">
        <v>46289</v>
      </c>
      <c r="I217" s="4" t="n">
        <v>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B218" s="4" t="n">
        <v>31924962</v>
      </c>
      <c r="C218" s="4" t="inlineStr">
        <is>
          <t>Estrutura Térreo - Fase 3</t>
        </is>
      </c>
      <c r="D218" s="4" t="inlineStr">
        <is>
          <t>Montagem Vigas - Armação</t>
        </is>
      </c>
      <c r="E218" s="4" t="inlineStr">
        <is>
          <t>TÉRREO - GERAL</t>
        </is>
      </c>
      <c r="F218" s="118" t="n">
        <v>46231</v>
      </c>
      <c r="G218" s="118" t="n">
        <v>46233</v>
      </c>
      <c r="H218" s="118" t="n">
        <v>46289</v>
      </c>
      <c r="I218" s="4" t="n">
        <v>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B219" s="4" t="n">
        <v>31924963</v>
      </c>
      <c r="C219" s="4" t="inlineStr">
        <is>
          <t>Estrutura Térreo - Fase 3</t>
        </is>
      </c>
      <c r="D219" s="4" t="inlineStr">
        <is>
          <t>Armação Laje</t>
        </is>
      </c>
      <c r="E219" s="4" t="inlineStr">
        <is>
          <t>TÉRREO - GERAL</t>
        </is>
      </c>
      <c r="F219" s="118" t="n">
        <v>46234</v>
      </c>
      <c r="G219" s="118" t="n">
        <v>46240</v>
      </c>
      <c r="H219" s="118" t="n">
        <v>46289</v>
      </c>
      <c r="I219" s="4" t="n">
        <v>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B220" s="4" t="n">
        <v>31924964</v>
      </c>
      <c r="C220" s="4" t="inlineStr">
        <is>
          <t>Estrutura Térreo - Fase 3</t>
        </is>
      </c>
      <c r="D220" s="4" t="inlineStr">
        <is>
          <t>Concretagem Laje</t>
        </is>
      </c>
      <c r="E220" s="4" t="inlineStr">
        <is>
          <t>TÉRREO - GERAL</t>
        </is>
      </c>
      <c r="F220" s="118" t="n">
        <v>46241</v>
      </c>
      <c r="G220" s="118" t="n">
        <v>46241</v>
      </c>
      <c r="H220" s="118" t="n">
        <v>46289</v>
      </c>
      <c r="I220" s="4" t="n">
        <v>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B221" s="4" t="n">
        <v>48916741</v>
      </c>
      <c r="C221" s="4" t="inlineStr">
        <is>
          <t>Estrutura Térreo - Fase 4</t>
        </is>
      </c>
      <c r="D221" s="4" t="inlineStr">
        <is>
          <t>-</t>
        </is>
      </c>
      <c r="E221" s="4" t="inlineStr">
        <is>
          <t>TÉRREO - GERAL</t>
        </is>
      </c>
      <c r="F221" s="118" t="n">
        <v>46238</v>
      </c>
      <c r="G221" s="118" t="n">
        <v>46260</v>
      </c>
      <c r="H221" s="118" t="n">
        <v>46289</v>
      </c>
      <c r="I221" s="4" t="n">
        <v>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B222" s="4" t="n">
        <v>31924969</v>
      </c>
      <c r="C222" s="4" t="inlineStr">
        <is>
          <t>Estrutura Térreo - Fase 4</t>
        </is>
      </c>
      <c r="D222" s="4" t="inlineStr">
        <is>
          <t>Montagem de Pilares</t>
        </is>
      </c>
      <c r="E222" s="4" t="inlineStr">
        <is>
          <t>TÉRREO - GERAL</t>
        </is>
      </c>
      <c r="F222" s="118" t="n">
        <v>46238</v>
      </c>
      <c r="G222" s="118" t="n">
        <v>46241</v>
      </c>
      <c r="H222" s="118" t="n">
        <v>46289</v>
      </c>
      <c r="I222" s="4" t="n">
        <v>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B223" s="4" t="n">
        <v>31924970</v>
      </c>
      <c r="C223" s="4" t="inlineStr">
        <is>
          <t>Estrutura Térreo - Fase 4</t>
        </is>
      </c>
      <c r="D223" s="4" t="inlineStr">
        <is>
          <t>Forma Pilares</t>
        </is>
      </c>
      <c r="E223" s="4" t="inlineStr">
        <is>
          <t>TÉRREO - GERAL</t>
        </is>
      </c>
      <c r="F223" s="118" t="n">
        <v>46244</v>
      </c>
      <c r="G223" s="118" t="n">
        <v>46246</v>
      </c>
      <c r="H223" s="118" t="n">
        <v>46289</v>
      </c>
      <c r="I223" s="4" t="n">
        <v>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B224" s="4" t="n">
        <v>31924971</v>
      </c>
      <c r="C224" s="4" t="inlineStr">
        <is>
          <t>Estrutura Térreo - Fase 4</t>
        </is>
      </c>
      <c r="D224" s="4" t="inlineStr">
        <is>
          <t>Escoramento Laje/ Vigas</t>
        </is>
      </c>
      <c r="E224" s="4" t="inlineStr">
        <is>
          <t>TÉRREO - GERAL</t>
        </is>
      </c>
      <c r="F224" s="118" t="n">
        <v>46247</v>
      </c>
      <c r="G224" s="118" t="n">
        <v>46251</v>
      </c>
      <c r="H224" s="118" t="n">
        <v>46289</v>
      </c>
      <c r="I224" s="4" t="n">
        <v>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B225" s="4" t="n">
        <v>31924972</v>
      </c>
      <c r="C225" s="4" t="inlineStr">
        <is>
          <t>Estrutura Térreo - Fase 4</t>
        </is>
      </c>
      <c r="D225" s="4" t="inlineStr">
        <is>
          <t>Montagem Vigas - Armação</t>
        </is>
      </c>
      <c r="E225" s="4" t="inlineStr">
        <is>
          <t>TÉRREO - GERAL</t>
        </is>
      </c>
      <c r="F225" s="118" t="n">
        <v>46247</v>
      </c>
      <c r="G225" s="118" t="n">
        <v>46252</v>
      </c>
      <c r="H225" s="118" t="n">
        <v>46289</v>
      </c>
      <c r="I225" s="4" t="n">
        <v>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B226" s="4" t="n">
        <v>31924973</v>
      </c>
      <c r="C226" s="4" t="inlineStr">
        <is>
          <t>Estrutura Térreo - Fase 4</t>
        </is>
      </c>
      <c r="D226" s="4" t="inlineStr">
        <is>
          <t>Forro Laje</t>
        </is>
      </c>
      <c r="E226" s="4" t="inlineStr">
        <is>
          <t>TÉRREO - GERAL</t>
        </is>
      </c>
      <c r="F226" s="118" t="n">
        <v>46252</v>
      </c>
      <c r="G226" s="118" t="n">
        <v>46259</v>
      </c>
      <c r="H226" s="118" t="n">
        <v>46289</v>
      </c>
      <c r="I226" s="4" t="n">
        <v>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B227" s="4" t="n">
        <v>31924974</v>
      </c>
      <c r="C227" s="4" t="inlineStr">
        <is>
          <t>Estrutura Térreo - Fase 4</t>
        </is>
      </c>
      <c r="D227" s="4" t="inlineStr">
        <is>
          <t>Armação Laje</t>
        </is>
      </c>
      <c r="E227" s="4" t="inlineStr">
        <is>
          <t>TÉRREO - GERAL</t>
        </is>
      </c>
      <c r="F227" s="118" t="n">
        <v>46253</v>
      </c>
      <c r="G227" s="118" t="n">
        <v>46259</v>
      </c>
      <c r="H227" s="118" t="n">
        <v>46289</v>
      </c>
      <c r="I227" s="4" t="n">
        <v>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B228" s="4" t="n">
        <v>31924975</v>
      </c>
      <c r="C228" s="4" t="inlineStr">
        <is>
          <t>Estrutura Térreo - Fase 4</t>
        </is>
      </c>
      <c r="D228" s="4" t="inlineStr">
        <is>
          <t>Concretagem Laje</t>
        </is>
      </c>
      <c r="E228" s="4" t="inlineStr">
        <is>
          <t>TÉRREO - GERAL</t>
        </is>
      </c>
      <c r="F228" s="118" t="n">
        <v>46260</v>
      </c>
      <c r="G228" s="118" t="n">
        <v>46260</v>
      </c>
      <c r="H228" s="118" t="n">
        <v>46289</v>
      </c>
      <c r="I228" s="4" t="n">
        <v>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B229" s="4" t="n">
        <v>48916745</v>
      </c>
      <c r="C229" s="4" t="inlineStr">
        <is>
          <t>Estrutura Mezanino</t>
        </is>
      </c>
      <c r="D229" s="4" t="inlineStr">
        <is>
          <t>-</t>
        </is>
      </c>
      <c r="E229" s="4" t="inlineStr">
        <is>
          <t>1º PAV. (INTERMEDIÁRIO)</t>
        </is>
      </c>
      <c r="F229" s="118" t="n">
        <v>46238</v>
      </c>
      <c r="G229" s="118" t="n">
        <v>46262</v>
      </c>
      <c r="H229" s="118" t="n">
        <v>46289</v>
      </c>
      <c r="I229" s="4" t="n">
        <v>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B230" s="4" t="n">
        <v>31924977</v>
      </c>
      <c r="C230" s="4" t="inlineStr">
        <is>
          <t>Estrutura Mezanino</t>
        </is>
      </c>
      <c r="D230" s="4" t="inlineStr">
        <is>
          <t>Montagem Pilares - Armação</t>
        </is>
      </c>
      <c r="E230" s="4" t="inlineStr">
        <is>
          <t>1º PAV. (INTERMEDIÁRIO)</t>
        </is>
      </c>
      <c r="F230" s="118" t="n">
        <v>46238</v>
      </c>
      <c r="G230" s="118" t="n">
        <v>46245</v>
      </c>
      <c r="H230" s="118" t="n">
        <v>46289</v>
      </c>
      <c r="I230" s="4" t="n">
        <v>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B231" s="4" t="n">
        <v>31924978</v>
      </c>
      <c r="C231" s="4" t="inlineStr">
        <is>
          <t>Estrutura Mezanino</t>
        </is>
      </c>
      <c r="D231" s="4" t="inlineStr">
        <is>
          <t>Forma Pilares</t>
        </is>
      </c>
      <c r="E231" s="4" t="inlineStr">
        <is>
          <t>1º PAV. (INTERMEDIÁRIO)</t>
        </is>
      </c>
      <c r="F231" s="118" t="n">
        <v>46246</v>
      </c>
      <c r="G231" s="118" t="n">
        <v>46248</v>
      </c>
      <c r="H231" s="118" t="n">
        <v>46289</v>
      </c>
      <c r="I231" s="4" t="n">
        <v>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B232" s="4" t="n">
        <v>31924979</v>
      </c>
      <c r="C232" s="4" t="inlineStr">
        <is>
          <t>Estrutura Mezanino</t>
        </is>
      </c>
      <c r="D232" s="4" t="inlineStr">
        <is>
          <t>Escoramento Laje/ Vigas</t>
        </is>
      </c>
      <c r="E232" s="4" t="inlineStr">
        <is>
          <t>1º PAV. (INTERMEDIÁRIO)</t>
        </is>
      </c>
      <c r="F232" s="118" t="n">
        <v>46251</v>
      </c>
      <c r="G232" s="118" t="n">
        <v>46254</v>
      </c>
      <c r="H232" s="118" t="n">
        <v>46289</v>
      </c>
      <c r="I232" s="4" t="n">
        <v>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B233" s="4" t="n">
        <v>31924980</v>
      </c>
      <c r="C233" s="4" t="inlineStr">
        <is>
          <t>Estrutura Mezanino</t>
        </is>
      </c>
      <c r="D233" s="4" t="inlineStr">
        <is>
          <t>Forro Laje</t>
        </is>
      </c>
      <c r="E233" s="4" t="inlineStr">
        <is>
          <t>1º PAV. (INTERMEDIÁRIO)</t>
        </is>
      </c>
      <c r="F233" s="118" t="n">
        <v>46255</v>
      </c>
      <c r="G233" s="118" t="n">
        <v>46261</v>
      </c>
      <c r="H233" s="118" t="n">
        <v>46289</v>
      </c>
      <c r="I233" s="4" t="n">
        <v>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B234" s="4" t="n">
        <v>31924981</v>
      </c>
      <c r="C234" s="4" t="inlineStr">
        <is>
          <t>Estrutura Mezanino</t>
        </is>
      </c>
      <c r="D234" s="4" t="inlineStr">
        <is>
          <t>Montagem Vigas - Armação</t>
        </is>
      </c>
      <c r="E234" s="4" t="inlineStr">
        <is>
          <t>1º PAV. (INTERMEDIÁRIO)</t>
        </is>
      </c>
      <c r="F234" s="118" t="n">
        <v>46253</v>
      </c>
      <c r="G234" s="118" t="n">
        <v>46255</v>
      </c>
      <c r="H234" s="118" t="n">
        <v>46289</v>
      </c>
      <c r="I234" s="4" t="n">
        <v>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B235" s="4" t="n">
        <v>31924982</v>
      </c>
      <c r="C235" s="4" t="inlineStr">
        <is>
          <t>Estrutura Mezanino</t>
        </is>
      </c>
      <c r="D235" s="4" t="inlineStr">
        <is>
          <t>Armação Laje</t>
        </is>
      </c>
      <c r="E235" s="4" t="inlineStr">
        <is>
          <t>1º PAV. (INTERMEDIÁRIO)</t>
        </is>
      </c>
      <c r="F235" s="118" t="n">
        <v>46258</v>
      </c>
      <c r="G235" s="118" t="n">
        <v>46261</v>
      </c>
      <c r="H235" s="118" t="n">
        <v>46289</v>
      </c>
      <c r="I235" s="4" t="n">
        <v>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B236" s="4" t="n">
        <v>31924983</v>
      </c>
      <c r="C236" s="4" t="inlineStr">
        <is>
          <t>Estrutura Mezanino</t>
        </is>
      </c>
      <c r="D236" s="4" t="inlineStr">
        <is>
          <t>Concretagem Laje</t>
        </is>
      </c>
      <c r="E236" s="4" t="inlineStr">
        <is>
          <t>1º PAV. (INTERMEDIÁRIO)</t>
        </is>
      </c>
      <c r="F236" s="118" t="n">
        <v>46262</v>
      </c>
      <c r="G236" s="118" t="n">
        <v>46262</v>
      </c>
      <c r="H236" s="118" t="n">
        <v>46289</v>
      </c>
      <c r="I236" s="4" t="n">
        <v>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B237" s="4" t="n">
        <v>29940596</v>
      </c>
      <c r="C237" s="4" t="inlineStr">
        <is>
          <t>ESTRUTURA</t>
        </is>
      </c>
      <c r="D237" s="4" t="inlineStr">
        <is>
          <t>-</t>
        </is>
      </c>
      <c r="E237" s="4" t="inlineStr">
        <is>
          <t>1º PAV. (INTERMEDIÁRIO)</t>
        </is>
      </c>
      <c r="F237" s="118" t="n">
        <v>46246</v>
      </c>
      <c r="G237" s="118" t="n">
        <v>46262</v>
      </c>
      <c r="H237" s="118" t="n">
        <v>46289</v>
      </c>
      <c r="I237" s="4" t="n">
        <v>100</v>
      </c>
      <c r="J237" s="4" t="n">
        <v>100</v>
      </c>
      <c r="K237" s="4" t="n">
        <v>90</v>
      </c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B238" s="4" t="n">
        <v>31529154</v>
      </c>
      <c r="C238" s="4" t="inlineStr">
        <is>
          <t>ESTRUTURA</t>
        </is>
      </c>
      <c r="D238" s="4" t="inlineStr">
        <is>
          <t>Forma</t>
        </is>
      </c>
      <c r="E238" s="4" t="inlineStr">
        <is>
          <t>1º PAV. (INTERMEDIÁRIO)</t>
        </is>
      </c>
      <c r="F238" s="118" t="n">
        <v>46246</v>
      </c>
      <c r="G238" s="118" t="n">
        <v>46254</v>
      </c>
      <c r="H238" s="118" t="n">
        <v>46289</v>
      </c>
      <c r="I238" s="4" t="n">
        <v>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B239" s="4" t="n">
        <v>31529155</v>
      </c>
      <c r="C239" s="4" t="inlineStr">
        <is>
          <t>ESTRUTURA</t>
        </is>
      </c>
      <c r="D239" s="4" t="inlineStr">
        <is>
          <t>Armação</t>
        </is>
      </c>
      <c r="E239" s="4" t="inlineStr">
        <is>
          <t>1º PAV. (INTERMEDIÁRIO)</t>
        </is>
      </c>
      <c r="F239" s="118" t="n">
        <v>46255</v>
      </c>
      <c r="G239" s="118" t="n">
        <v>46261</v>
      </c>
      <c r="H239" s="118" t="n">
        <v>46289</v>
      </c>
      <c r="I239" s="4" t="n">
        <v>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B240" s="4" t="n">
        <v>31529156</v>
      </c>
      <c r="C240" s="4" t="inlineStr">
        <is>
          <t>ESTRUTURA</t>
        </is>
      </c>
      <c r="D240" s="4" t="inlineStr">
        <is>
          <t>Concretagem</t>
        </is>
      </c>
      <c r="E240" s="4" t="inlineStr">
        <is>
          <t>1º PAV. (INTERMEDIÁRIO)</t>
        </is>
      </c>
      <c r="F240" s="118" t="n">
        <v>46262</v>
      </c>
      <c r="G240" s="118" t="n">
        <v>46262</v>
      </c>
      <c r="H240" s="118" t="n">
        <v>46289</v>
      </c>
      <c r="I240" s="4" t="n">
        <v>0</v>
      </c>
      <c r="J240" s="4" t="n">
        <v>100</v>
      </c>
      <c r="K240" s="4" t="n">
        <v>30</v>
      </c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B241" s="4" t="n">
        <v>31529157</v>
      </c>
      <c r="C241" s="4" t="inlineStr">
        <is>
          <t>ESTRUTURA</t>
        </is>
      </c>
      <c r="D241" s="4" t="inlineStr">
        <is>
          <t>Polimento</t>
        </is>
      </c>
      <c r="E241" s="4" t="inlineStr">
        <is>
          <t>1º PAV. (INTERMEDIÁRIO)</t>
        </is>
      </c>
      <c r="F241" s="118" t="n">
        <v>46262</v>
      </c>
      <c r="G241" s="118" t="n">
        <v>46262</v>
      </c>
      <c r="H241" s="118" t="n">
        <v>46289</v>
      </c>
      <c r="I241" s="4" t="n">
        <v>0</v>
      </c>
      <c r="J241" s="4" t="n">
        <v>100</v>
      </c>
      <c r="K241" s="4" t="n">
        <v>30</v>
      </c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B242" s="4" t="n">
        <v>48917125</v>
      </c>
      <c r="C242" s="4" t="inlineStr">
        <is>
          <t>Estrutura 2º Pav - Fase 1</t>
        </is>
      </c>
      <c r="D242" s="4" t="inlineStr">
        <is>
          <t>-</t>
        </is>
      </c>
      <c r="E242" s="4" t="inlineStr">
        <is>
          <t>2º PAV - GARAGEM</t>
        </is>
      </c>
      <c r="F242" s="118" t="n">
        <v>46251</v>
      </c>
      <c r="G242" s="118" t="n">
        <v>46293</v>
      </c>
      <c r="H242" s="118" t="n">
        <v>46289</v>
      </c>
      <c r="I242" s="4" t="n">
        <v>0</v>
      </c>
      <c r="J242" s="4" t="n">
        <v>89.99997500000001</v>
      </c>
      <c r="K242" s="4" t="n">
        <v>59.625</v>
      </c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B243" s="4" t="n">
        <v>31924984</v>
      </c>
      <c r="C243" s="4" t="inlineStr">
        <is>
          <t>Estrutura 2º Pav - Fase 1</t>
        </is>
      </c>
      <c r="D243" s="4" t="inlineStr">
        <is>
          <t>Montagem de Pilares</t>
        </is>
      </c>
      <c r="E243" s="4" t="inlineStr">
        <is>
          <t>2º PAV - GARAGEM</t>
        </is>
      </c>
      <c r="F243" s="118" t="n">
        <v>46251</v>
      </c>
      <c r="G243" s="118" t="n">
        <v>46259</v>
      </c>
      <c r="H243" s="118" t="n">
        <v>46289</v>
      </c>
      <c r="I243" s="4" t="n">
        <v>0</v>
      </c>
      <c r="J243" s="4" t="n">
        <v>100</v>
      </c>
      <c r="K243" s="4" t="n">
        <v>90</v>
      </c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B244" s="4" t="n">
        <v>31924985</v>
      </c>
      <c r="C244" s="4" t="inlineStr">
        <is>
          <t>Estrutura 2º Pav - Fase 1</t>
        </is>
      </c>
      <c r="D244" s="4" t="inlineStr">
        <is>
          <t>Forma Pilares</t>
        </is>
      </c>
      <c r="E244" s="4" t="inlineStr">
        <is>
          <t>2º PAV - GARAGEM</t>
        </is>
      </c>
      <c r="F244" s="118" t="n">
        <v>46260</v>
      </c>
      <c r="G244" s="118" t="n">
        <v>46265</v>
      </c>
      <c r="H244" s="118" t="n">
        <v>46289</v>
      </c>
      <c r="I244" s="4" t="n">
        <v>0</v>
      </c>
      <c r="J244" s="4" t="n">
        <v>100</v>
      </c>
      <c r="K244" s="4" t="n">
        <v>90</v>
      </c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B245" s="4" t="n">
        <v>31924986</v>
      </c>
      <c r="C245" s="4" t="inlineStr">
        <is>
          <t>Estrutura 2º Pav - Fase 1</t>
        </is>
      </c>
      <c r="D245" s="4" t="inlineStr">
        <is>
          <t>Escoramento Laje/Vigas</t>
        </is>
      </c>
      <c r="E245" s="4" t="inlineStr">
        <is>
          <t>2º PAV - GARAGEM</t>
        </is>
      </c>
      <c r="F245" s="118" t="n">
        <v>46266</v>
      </c>
      <c r="G245" s="118" t="n">
        <v>46276</v>
      </c>
      <c r="H245" s="118" t="n">
        <v>46289</v>
      </c>
      <c r="I245" s="4" t="n">
        <v>0</v>
      </c>
      <c r="J245" s="4" t="n">
        <v>100</v>
      </c>
      <c r="K245" s="4" t="n">
        <v>80</v>
      </c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B246" s="4" t="n">
        <v>31924987</v>
      </c>
      <c r="C246" s="4" t="inlineStr">
        <is>
          <t>Estrutura 2º Pav - Fase 1</t>
        </is>
      </c>
      <c r="D246" s="4" t="inlineStr">
        <is>
          <t>Forro Laje</t>
        </is>
      </c>
      <c r="E246" s="4" t="inlineStr">
        <is>
          <t>2º PAV - GARAGEM</t>
        </is>
      </c>
      <c r="F246" s="118" t="n">
        <v>46279</v>
      </c>
      <c r="G246" s="118" t="n">
        <v>46293</v>
      </c>
      <c r="H246" s="118" t="n">
        <v>46289</v>
      </c>
      <c r="I246" s="4" t="n">
        <v>0</v>
      </c>
      <c r="J246" s="4" t="n">
        <v>81.818</v>
      </c>
      <c r="K246" s="4" t="n">
        <v>40</v>
      </c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B247" s="4" t="n">
        <v>31924988</v>
      </c>
      <c r="C247" s="4" t="inlineStr">
        <is>
          <t>Estrutura 2º Pav - Fase 1</t>
        </is>
      </c>
      <c r="D247" s="4" t="inlineStr">
        <is>
          <t>Montagem Laje</t>
        </is>
      </c>
      <c r="E247" s="4" t="inlineStr">
        <is>
          <t>2º PAV - GARAGEM</t>
        </is>
      </c>
      <c r="F247" s="118" t="n">
        <v>46280</v>
      </c>
      <c r="G247" s="118" t="n">
        <v>46290</v>
      </c>
      <c r="H247" s="118" t="n">
        <v>46289</v>
      </c>
      <c r="I247" s="4" t="n">
        <v>0</v>
      </c>
      <c r="J247" s="4" t="n">
        <v>88.889</v>
      </c>
      <c r="K247" s="4" t="n">
        <v>35</v>
      </c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B248" s="4" t="n">
        <v>31924989</v>
      </c>
      <c r="C248" s="4" t="inlineStr">
        <is>
          <t>Estrutura 2º Pav - Fase 1</t>
        </is>
      </c>
      <c r="D248" s="4" t="inlineStr">
        <is>
          <t>Concretagem Laje</t>
        </is>
      </c>
      <c r="E248" s="4" t="inlineStr">
        <is>
          <t>2º PAV - GARAGEM</t>
        </is>
      </c>
      <c r="F248" s="118" t="n">
        <v>46293</v>
      </c>
      <c r="G248" s="118" t="n">
        <v>46293</v>
      </c>
      <c r="H248" s="118" t="n">
        <v>46289</v>
      </c>
      <c r="I248" s="4" t="n">
        <v>0</v>
      </c>
      <c r="J248" s="4" t="n">
        <v>0</v>
      </c>
      <c r="K248" s="4" t="n">
        <v>0</v>
      </c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B249" s="4" t="n">
        <v>29940909</v>
      </c>
      <c r="C249" s="4" t="inlineStr">
        <is>
          <t>ESTRUTURA</t>
        </is>
      </c>
      <c r="D249" s="4" t="inlineStr">
        <is>
          <t>-</t>
        </is>
      </c>
      <c r="E249" s="4" t="inlineStr">
        <is>
          <t>2º PAV - GARAGEM</t>
        </is>
      </c>
      <c r="F249" s="118" t="n">
        <v>46259</v>
      </c>
      <c r="G249" s="118" t="n">
        <v>46293</v>
      </c>
      <c r="H249" s="118" t="n">
        <v>46289</v>
      </c>
      <c r="I249" s="4" t="n">
        <v>79.31</v>
      </c>
      <c r="J249" s="4" t="n">
        <v>87.99992</v>
      </c>
      <c r="K249" s="4" t="n">
        <v>51.088</v>
      </c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B250" s="4" t="n">
        <v>31528956</v>
      </c>
      <c r="C250" s="4" t="inlineStr">
        <is>
          <t>ESTRUTURA</t>
        </is>
      </c>
      <c r="D250" s="4" t="inlineStr">
        <is>
          <t>Forma</t>
        </is>
      </c>
      <c r="E250" s="4" t="inlineStr">
        <is>
          <t>2º PAV - GARAGEM</t>
        </is>
      </c>
      <c r="F250" s="118" t="n">
        <v>46259</v>
      </c>
      <c r="G250" s="118" t="n">
        <v>46282</v>
      </c>
      <c r="H250" s="118" t="n">
        <v>46289</v>
      </c>
      <c r="I250" s="4" t="n">
        <v>0</v>
      </c>
      <c r="J250" s="4" t="n">
        <v>100</v>
      </c>
      <c r="K250" s="4" t="n">
        <v>60.6</v>
      </c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B251" s="4" t="n">
        <v>31528957</v>
      </c>
      <c r="C251" s="4" t="inlineStr">
        <is>
          <t>ESTRUTURA</t>
        </is>
      </c>
      <c r="D251" s="4" t="inlineStr">
        <is>
          <t>Armação</t>
        </is>
      </c>
      <c r="E251" s="4" t="inlineStr">
        <is>
          <t>2º PAV - GARAGEM</t>
        </is>
      </c>
      <c r="F251" s="118" t="n">
        <v>46283</v>
      </c>
      <c r="G251" s="118" t="n">
        <v>46290</v>
      </c>
      <c r="H251" s="118" t="n">
        <v>46289</v>
      </c>
      <c r="I251" s="4" t="n">
        <v>0</v>
      </c>
      <c r="J251" s="4" t="n">
        <v>83.333</v>
      </c>
      <c r="K251" s="4" t="n">
        <v>35.4</v>
      </c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B252" s="4" t="n">
        <v>31528958</v>
      </c>
      <c r="C252" s="4" t="inlineStr">
        <is>
          <t>ESTRUTURA</t>
        </is>
      </c>
      <c r="D252" s="4" t="inlineStr">
        <is>
          <t>Concretagem</t>
        </is>
      </c>
      <c r="E252" s="4" t="inlineStr">
        <is>
          <t>2º PAV - GARAGEM</t>
        </is>
      </c>
      <c r="F252" s="118" t="n">
        <v>46293</v>
      </c>
      <c r="G252" s="118" t="n">
        <v>46293</v>
      </c>
      <c r="H252" s="118" t="n">
        <v>46289</v>
      </c>
      <c r="I252" s="4" t="n">
        <v>0</v>
      </c>
      <c r="J252" s="4" t="n">
        <v>0</v>
      </c>
      <c r="K252" s="4" t="n">
        <v>17.3</v>
      </c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B253" s="4" t="n">
        <v>31528959</v>
      </c>
      <c r="C253" s="4" t="inlineStr">
        <is>
          <t>ESTRUTURA</t>
        </is>
      </c>
      <c r="D253" s="4" t="inlineStr">
        <is>
          <t>Polimento</t>
        </is>
      </c>
      <c r="E253" s="4" t="inlineStr">
        <is>
          <t>2º PAV - GARAGEM</t>
        </is>
      </c>
      <c r="F253" s="118" t="n">
        <v>46293</v>
      </c>
      <c r="G253" s="118" t="n">
        <v>46293</v>
      </c>
      <c r="H253" s="118" t="n">
        <v>46289</v>
      </c>
      <c r="I253" s="4" t="n">
        <v>0</v>
      </c>
      <c r="J253" s="4" t="n">
        <v>0</v>
      </c>
      <c r="K253" s="4" t="n">
        <v>17.3</v>
      </c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B254" s="4" t="n">
        <v>30608451</v>
      </c>
      <c r="C254" s="4" t="inlineStr">
        <is>
          <t>TERRAPLENAGEM (FASE 2)</t>
        </is>
      </c>
      <c r="D254" s="4" t="inlineStr">
        <is>
          <t>-</t>
        </is>
      </c>
      <c r="E254" s="4" t="inlineStr">
        <is>
          <t>SERVIÇOS INICIAIS</t>
        </is>
      </c>
      <c r="F254" s="118" t="n">
        <v>46273</v>
      </c>
      <c r="G254" s="118" t="n">
        <v>46311</v>
      </c>
      <c r="H254" s="118" t="n">
        <v>46289</v>
      </c>
      <c r="I254" s="4" t="n">
        <v>0</v>
      </c>
      <c r="J254" s="4" t="n">
        <v>46.429</v>
      </c>
      <c r="K254" s="4" t="n">
        <v>0</v>
      </c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B255" s="4" t="n">
        <v>46237033</v>
      </c>
      <c r="C255" s="4" t="inlineStr">
        <is>
          <t>CINTAS FASE 1</t>
        </is>
      </c>
      <c r="D255" s="4" t="inlineStr">
        <is>
          <t>-</t>
        </is>
      </c>
      <c r="E255" s="4" t="inlineStr">
        <is>
          <t>SERVIÇOS INICIAIS</t>
        </is>
      </c>
      <c r="F255" s="118" t="n">
        <v>46286</v>
      </c>
      <c r="G255" s="118" t="n">
        <v>46296</v>
      </c>
      <c r="H255" s="118" t="n">
        <v>46289</v>
      </c>
      <c r="I255" s="4" t="n">
        <v>0</v>
      </c>
      <c r="J255" s="4" t="n">
        <v>44.44444444</v>
      </c>
      <c r="K255" s="4" t="n">
        <v>0</v>
      </c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B256" s="4" t="n">
        <v>30974180</v>
      </c>
      <c r="C256" s="4" t="inlineStr">
        <is>
          <t>CINTAS FASE 1</t>
        </is>
      </c>
      <c r="D256" s="4" t="inlineStr">
        <is>
          <t>Escavação - C 41 / 45 /47 / 49 /52 / VA1 / C3</t>
        </is>
      </c>
      <c r="E256" s="4" t="inlineStr">
        <is>
          <t>SERVIÇOS INICIAIS</t>
        </is>
      </c>
      <c r="F256" s="118" t="n">
        <v>46286</v>
      </c>
      <c r="G256" s="118" t="n">
        <v>46289</v>
      </c>
      <c r="H256" s="118" t="n">
        <v>46289</v>
      </c>
      <c r="I256" s="4" t="n">
        <v>0</v>
      </c>
      <c r="J256" s="4" t="n">
        <v>100</v>
      </c>
      <c r="K256" s="4" t="n">
        <v>0</v>
      </c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B257" s="4" t="n">
        <v>30974181</v>
      </c>
      <c r="C257" s="4" t="inlineStr">
        <is>
          <t>CINTAS FASE 1</t>
        </is>
      </c>
      <c r="D257" s="4" t="inlineStr">
        <is>
          <t>Forma e Armação - C 41 / 45 /47 / 49 /52 / VA1 / C3</t>
        </is>
      </c>
      <c r="E257" s="4" t="inlineStr">
        <is>
          <t>SERVIÇOS INICIAIS</t>
        </is>
      </c>
      <c r="F257" s="118" t="n">
        <v>46290</v>
      </c>
      <c r="G257" s="118" t="n">
        <v>46295</v>
      </c>
      <c r="H257" s="118" t="n">
        <v>46289</v>
      </c>
      <c r="I257" s="4" t="n">
        <v>0</v>
      </c>
      <c r="J257" s="4" t="n">
        <v>0</v>
      </c>
      <c r="K257" s="4" t="n">
        <v>0</v>
      </c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B258" s="4" t="n">
        <v>30974182</v>
      </c>
      <c r="C258" s="4" t="inlineStr">
        <is>
          <t>CINTAS FASE 1</t>
        </is>
      </c>
      <c r="D258" s="4" t="inlineStr">
        <is>
          <t>Concreto - C 41 / 45 /47 / 49 /52 / VA1 / C3</t>
        </is>
      </c>
      <c r="E258" s="4" t="inlineStr">
        <is>
          <t>SERVIÇOS INICIAIS</t>
        </is>
      </c>
      <c r="F258" s="118" t="n">
        <v>46296</v>
      </c>
      <c r="G258" s="118" t="n">
        <v>46296</v>
      </c>
      <c r="H258" s="118" t="n">
        <v>46289</v>
      </c>
      <c r="I258" s="4" t="n">
        <v>0</v>
      </c>
      <c r="J258" s="4" t="n">
        <v>0</v>
      </c>
      <c r="K258" s="4" t="n">
        <v>0</v>
      </c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B259" s="4" t="n">
        <v>29940607</v>
      </c>
      <c r="C259" s="4" t="inlineStr">
        <is>
          <t>ESTRUTURA</t>
        </is>
      </c>
      <c r="D259" s="4" t="inlineStr">
        <is>
          <t>-</t>
        </is>
      </c>
      <c r="E259" s="4" t="inlineStr">
        <is>
          <t>3º PAV - GARAGEM</t>
        </is>
      </c>
      <c r="F259" s="118" t="n">
        <v>46294</v>
      </c>
      <c r="G259" s="118" t="n">
        <v>46321</v>
      </c>
      <c r="H259" s="118" t="n">
        <v>46289</v>
      </c>
      <c r="I259" s="4" t="n">
        <v>0</v>
      </c>
      <c r="J259" s="4" t="n">
        <v>0</v>
      </c>
      <c r="K259" s="4" t="n">
        <v>0</v>
      </c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B260" s="4" t="n">
        <v>31528960</v>
      </c>
      <c r="C260" s="4" t="inlineStr">
        <is>
          <t>ESTRUTURA</t>
        </is>
      </c>
      <c r="D260" s="4" t="inlineStr">
        <is>
          <t>Forma</t>
        </is>
      </c>
      <c r="E260" s="4" t="inlineStr">
        <is>
          <t>3º PAV - GARAGEM</t>
        </is>
      </c>
      <c r="F260" s="118" t="n">
        <v>46294</v>
      </c>
      <c r="G260" s="118" t="n">
        <v>46310</v>
      </c>
      <c r="H260" s="118" t="n">
        <v>46289</v>
      </c>
      <c r="I260" s="4" t="n">
        <v>0</v>
      </c>
      <c r="J260" s="4" t="n">
        <v>0</v>
      </c>
      <c r="K260" s="4" t="n">
        <v>0</v>
      </c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B261" s="4" t="n">
        <v>31528961</v>
      </c>
      <c r="C261" s="4" t="inlineStr">
        <is>
          <t>ESTRUTURA</t>
        </is>
      </c>
      <c r="D261" s="4" t="inlineStr">
        <is>
          <t>Armação</t>
        </is>
      </c>
      <c r="E261" s="4" t="inlineStr">
        <is>
          <t>3º PAV - GARAGEM</t>
        </is>
      </c>
      <c r="F261" s="118" t="n">
        <v>46311</v>
      </c>
      <c r="G261" s="118" t="n">
        <v>46318</v>
      </c>
      <c r="H261" s="118" t="n">
        <v>46289</v>
      </c>
      <c r="I261" s="4" t="n">
        <v>0</v>
      </c>
      <c r="J261" s="4" t="n">
        <v>0</v>
      </c>
      <c r="K261" s="4" t="n">
        <v>0</v>
      </c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B262" s="4" t="n">
        <v>31528962</v>
      </c>
      <c r="C262" s="4" t="inlineStr">
        <is>
          <t>ESTRUTURA</t>
        </is>
      </c>
      <c r="D262" s="4" t="inlineStr">
        <is>
          <t>Concretagem</t>
        </is>
      </c>
      <c r="E262" s="4" t="inlineStr">
        <is>
          <t>3º PAV - GARAGEM</t>
        </is>
      </c>
      <c r="F262" s="118" t="n">
        <v>46321</v>
      </c>
      <c r="G262" s="118" t="n">
        <v>46321</v>
      </c>
      <c r="H262" s="118" t="n">
        <v>46289</v>
      </c>
      <c r="I262" s="4" t="n">
        <v>0</v>
      </c>
      <c r="J262" s="4" t="n">
        <v>0</v>
      </c>
      <c r="K262" s="4" t="n">
        <v>0</v>
      </c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B263" s="4" t="n">
        <v>31528963</v>
      </c>
      <c r="C263" s="4" t="inlineStr">
        <is>
          <t>ESTRUTURA</t>
        </is>
      </c>
      <c r="D263" s="4" t="inlineStr">
        <is>
          <t>Polimento</t>
        </is>
      </c>
      <c r="E263" s="4" t="inlineStr">
        <is>
          <t>3º PAV - GARAGEM</t>
        </is>
      </c>
      <c r="F263" s="118" t="n">
        <v>46321</v>
      </c>
      <c r="G263" s="118" t="n">
        <v>46321</v>
      </c>
      <c r="H263" s="118" t="n">
        <v>46289</v>
      </c>
      <c r="I263" s="4" t="n">
        <v>0</v>
      </c>
      <c r="J263" s="4" t="n">
        <v>0</v>
      </c>
      <c r="K263" s="4" t="n">
        <v>0</v>
      </c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B264" s="4" t="n">
        <v>46237049</v>
      </c>
      <c r="C264" s="4" t="inlineStr">
        <is>
          <t>CINTAS FASE 2</t>
        </is>
      </c>
      <c r="D264" s="4" t="inlineStr">
        <is>
          <t>-</t>
        </is>
      </c>
      <c r="E264" s="4" t="inlineStr">
        <is>
          <t>SERVIÇOS INICIAIS</t>
        </is>
      </c>
      <c r="F264" s="118" t="n">
        <v>46297</v>
      </c>
      <c r="G264" s="118" t="n">
        <v>46311</v>
      </c>
      <c r="H264" s="118" t="n">
        <v>46289</v>
      </c>
      <c r="I264" s="4" t="n">
        <v>0</v>
      </c>
      <c r="J264" s="4" t="n">
        <v>0</v>
      </c>
      <c r="K264" s="4" t="n">
        <v>0</v>
      </c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B265" s="4" t="n">
        <v>30974183</v>
      </c>
      <c r="C265" s="4" t="inlineStr">
        <is>
          <t>CINTAS FASE 2</t>
        </is>
      </c>
      <c r="D265" s="4" t="inlineStr">
        <is>
          <t>Escavação - C 22 / 23 / 26 / 27 / 34 / 37 /43 / 46</t>
        </is>
      </c>
      <c r="E265" s="4" t="inlineStr">
        <is>
          <t>SERVIÇOS INICIAIS</t>
        </is>
      </c>
      <c r="F265" s="118" t="n">
        <v>46297</v>
      </c>
      <c r="G265" s="118" t="n">
        <v>46302</v>
      </c>
      <c r="H265" s="118" t="n">
        <v>46289</v>
      </c>
      <c r="I265" s="4" t="n">
        <v>0</v>
      </c>
      <c r="J265" s="4" t="n">
        <v>0</v>
      </c>
      <c r="K265" s="4" t="n">
        <v>0</v>
      </c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B266" s="4" t="n">
        <v>30974184</v>
      </c>
      <c r="C266" s="4" t="inlineStr">
        <is>
          <t>CINTAS FASE 2</t>
        </is>
      </c>
      <c r="D266" s="4" t="inlineStr">
        <is>
          <t>Forma e Armação - C 22 / 23 / 26 / 27 / 34 / 37 /43 / 46</t>
        </is>
      </c>
      <c r="E266" s="4" t="inlineStr">
        <is>
          <t>SERVIÇOS INICIAIS</t>
        </is>
      </c>
      <c r="F266" s="118" t="n">
        <v>46303</v>
      </c>
      <c r="G266" s="118" t="n">
        <v>46309</v>
      </c>
      <c r="H266" s="118" t="n">
        <v>46289</v>
      </c>
      <c r="I266" s="4" t="n">
        <v>0</v>
      </c>
      <c r="J266" s="4" t="n">
        <v>0</v>
      </c>
      <c r="K266" s="4" t="n">
        <v>0</v>
      </c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B267" s="4" t="n">
        <v>30974185</v>
      </c>
      <c r="C267" s="4" t="inlineStr">
        <is>
          <t>CINTAS FASE 2</t>
        </is>
      </c>
      <c r="D267" s="4" t="inlineStr">
        <is>
          <t>Concreto - C 22 / 23 / 26 / 27 / 34 / 37 /43 / 46</t>
        </is>
      </c>
      <c r="E267" s="4" t="inlineStr">
        <is>
          <t>SERVIÇOS INICIAIS</t>
        </is>
      </c>
      <c r="F267" s="118" t="n">
        <v>46310</v>
      </c>
      <c r="G267" s="118" t="n">
        <v>46311</v>
      </c>
      <c r="H267" s="118" t="n">
        <v>46289</v>
      </c>
      <c r="I267" s="4" t="n">
        <v>0</v>
      </c>
      <c r="J267" s="4" t="n">
        <v>0</v>
      </c>
      <c r="K267" s="4" t="n">
        <v>0</v>
      </c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B268" s="4" t="n">
        <v>35594308</v>
      </c>
      <c r="C268" s="4" t="inlineStr">
        <is>
          <t>FECHAMENTO DE CORTINA - CONTENÇÕES</t>
        </is>
      </c>
      <c r="D268" s="4" t="inlineStr">
        <is>
          <t>-</t>
        </is>
      </c>
      <c r="E268" s="4" t="inlineStr">
        <is>
          <t>SERVIÇOS INICIAIS</t>
        </is>
      </c>
      <c r="F268" s="118" t="n">
        <v>46314</v>
      </c>
      <c r="G268" s="118" t="n">
        <v>46356</v>
      </c>
      <c r="H268" s="118" t="n">
        <v>46289</v>
      </c>
      <c r="I268" s="4" t="n">
        <v>0</v>
      </c>
      <c r="J268" s="4" t="n">
        <v>0</v>
      </c>
      <c r="K268" s="4" t="n">
        <v>0</v>
      </c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B269" s="4" t="n">
        <v>46237078</v>
      </c>
      <c r="C269" s="4" t="inlineStr">
        <is>
          <t>CINTAS FASE 3</t>
        </is>
      </c>
      <c r="D269" s="4" t="inlineStr">
        <is>
          <t>-</t>
        </is>
      </c>
      <c r="E269" s="4" t="inlineStr">
        <is>
          <t>SERVIÇOS INICIAIS</t>
        </is>
      </c>
      <c r="F269" s="118" t="n">
        <v>46314</v>
      </c>
      <c r="G269" s="118" t="n">
        <v>46325</v>
      </c>
      <c r="H269" s="118" t="n">
        <v>46289</v>
      </c>
      <c r="I269" s="4" t="n">
        <v>0</v>
      </c>
      <c r="J269" s="4" t="n">
        <v>0</v>
      </c>
      <c r="K269" s="4" t="n">
        <v>0</v>
      </c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B270" s="4" t="n">
        <v>30974192</v>
      </c>
      <c r="C270" s="4" t="inlineStr">
        <is>
          <t>CINTAS FASE 3</t>
        </is>
      </c>
      <c r="D270" s="4" t="inlineStr">
        <is>
          <t>Escavação - C 7 / 9 /12 -16 / 20 / 18 / 35-36 / 38-40 / 42 / 44</t>
        </is>
      </c>
      <c r="E270" s="4" t="inlineStr">
        <is>
          <t>SERVIÇOS INICIAIS</t>
        </is>
      </c>
      <c r="F270" s="118" t="n">
        <v>46314</v>
      </c>
      <c r="G270" s="118" t="n">
        <v>46321</v>
      </c>
      <c r="H270" s="118" t="n">
        <v>46289</v>
      </c>
      <c r="I270" s="4" t="n">
        <v>0</v>
      </c>
      <c r="J270" s="4" t="n">
        <v>0</v>
      </c>
      <c r="K270" s="4" t="n">
        <v>0</v>
      </c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B271" s="4" t="n">
        <v>30974193</v>
      </c>
      <c r="C271" s="4" t="inlineStr">
        <is>
          <t>CINTAS FASE 3</t>
        </is>
      </c>
      <c r="D271" s="4" t="inlineStr">
        <is>
          <t>Forma e Armação - C 7 / 9 /12 -16 / 20 / 18 / 35-36 / 38-40 / 42 / 44</t>
        </is>
      </c>
      <c r="E271" s="4" t="inlineStr">
        <is>
          <t>SERVIÇOS INICIAIS</t>
        </is>
      </c>
      <c r="F271" s="118" t="n">
        <v>46322</v>
      </c>
      <c r="G271" s="118" t="n">
        <v>46324</v>
      </c>
      <c r="H271" s="118" t="n">
        <v>46289</v>
      </c>
      <c r="I271" s="4" t="n">
        <v>0</v>
      </c>
      <c r="J271" s="4" t="n">
        <v>0</v>
      </c>
      <c r="K271" s="4" t="n">
        <v>0</v>
      </c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B272" s="4" t="n">
        <v>30974194</v>
      </c>
      <c r="C272" s="4" t="inlineStr">
        <is>
          <t>CINTAS FASE 3</t>
        </is>
      </c>
      <c r="D272" s="4" t="inlineStr">
        <is>
          <t>Concreto - C 7 / 9 /12 -16 / 20 / 18 / 35-36 / 38-40 / 42 / 44</t>
        </is>
      </c>
      <c r="E272" s="4" t="inlineStr">
        <is>
          <t>SERVIÇOS INICIAIS</t>
        </is>
      </c>
      <c r="F272" s="118" t="n">
        <v>46325</v>
      </c>
      <c r="G272" s="118" t="n">
        <v>46325</v>
      </c>
      <c r="H272" s="118" t="n">
        <v>46289</v>
      </c>
      <c r="I272" s="4" t="n">
        <v>0</v>
      </c>
      <c r="J272" s="4" t="n">
        <v>0</v>
      </c>
      <c r="K272" s="4" t="n">
        <v>0</v>
      </c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B273" s="4" t="n">
        <v>46237083</v>
      </c>
      <c r="C273" s="4" t="inlineStr">
        <is>
          <t>CINTAS FASE 4</t>
        </is>
      </c>
      <c r="D273" s="4" t="inlineStr">
        <is>
          <t>-</t>
        </is>
      </c>
      <c r="E273" s="4" t="inlineStr">
        <is>
          <t>SERVIÇOS INICIAIS</t>
        </is>
      </c>
      <c r="F273" s="118" t="n">
        <v>46314</v>
      </c>
      <c r="G273" s="118" t="n">
        <v>46325</v>
      </c>
      <c r="H273" s="118" t="n">
        <v>46289</v>
      </c>
      <c r="I273" s="4" t="n">
        <v>0</v>
      </c>
      <c r="J273" s="4" t="n">
        <v>0</v>
      </c>
      <c r="K273" s="4" t="n">
        <v>0</v>
      </c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B274" s="4" t="n">
        <v>30974195</v>
      </c>
      <c r="C274" s="4" t="inlineStr">
        <is>
          <t>CINTAS FASE 4</t>
        </is>
      </c>
      <c r="D274" s="4" t="inlineStr">
        <is>
          <t>Escavação - C 21/ 24-25 /28/48/50/51/ 53-54</t>
        </is>
      </c>
      <c r="E274" s="4" t="inlineStr">
        <is>
          <t>SERVIÇOS INICIAIS</t>
        </is>
      </c>
      <c r="F274" s="118" t="n">
        <v>46314</v>
      </c>
      <c r="G274" s="118" t="n">
        <v>46317</v>
      </c>
      <c r="H274" s="118" t="n">
        <v>46289</v>
      </c>
      <c r="I274" s="4" t="n">
        <v>0</v>
      </c>
      <c r="J274" s="4" t="n">
        <v>0</v>
      </c>
      <c r="K274" s="4" t="n">
        <v>0</v>
      </c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B275" s="4" t="n">
        <v>30974196</v>
      </c>
      <c r="C275" s="4" t="inlineStr">
        <is>
          <t>CINTAS FASE 4</t>
        </is>
      </c>
      <c r="D275" s="4" t="inlineStr">
        <is>
          <t>Forma e Armação - C 21/ 24-25 /28/48/50/51/ 53-54</t>
        </is>
      </c>
      <c r="E275" s="4" t="inlineStr">
        <is>
          <t>SERVIÇOS INICIAIS</t>
        </is>
      </c>
      <c r="F275" s="118" t="n">
        <v>46318</v>
      </c>
      <c r="G275" s="118" t="n">
        <v>46323</v>
      </c>
      <c r="H275" s="118" t="n">
        <v>46289</v>
      </c>
      <c r="I275" s="4" t="n">
        <v>0</v>
      </c>
      <c r="J275" s="4" t="n">
        <v>0</v>
      </c>
      <c r="K275" s="4" t="n">
        <v>0</v>
      </c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B276" s="4" t="n">
        <v>30974197</v>
      </c>
      <c r="C276" s="4" t="inlineStr">
        <is>
          <t>CINTAS FASE 4</t>
        </is>
      </c>
      <c r="D276" s="4" t="inlineStr">
        <is>
          <t>Concreto - C 21/ 24-25 /28/48/50/51/ 53-54</t>
        </is>
      </c>
      <c r="E276" s="4" t="inlineStr">
        <is>
          <t>SERVIÇOS INICIAIS</t>
        </is>
      </c>
      <c r="F276" s="118" t="n">
        <v>46324</v>
      </c>
      <c r="G276" s="118" t="n">
        <v>46325</v>
      </c>
      <c r="H276" s="118" t="n">
        <v>46289</v>
      </c>
      <c r="I276" s="4" t="n">
        <v>0</v>
      </c>
      <c r="J276" s="4" t="n">
        <v>0</v>
      </c>
      <c r="K276" s="4" t="n">
        <v>0</v>
      </c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B277" s="4" t="n">
        <v>30205736</v>
      </c>
      <c r="C277" s="4" t="inlineStr">
        <is>
          <t>TRATAMENTO DE CONCRETO - TETO</t>
        </is>
      </c>
      <c r="D277" s="4" t="inlineStr">
        <is>
          <t>-</t>
        </is>
      </c>
      <c r="E277" s="4" t="inlineStr">
        <is>
          <t>SUBSOLO</t>
        </is>
      </c>
      <c r="F277" s="118" t="n">
        <v>46314</v>
      </c>
      <c r="G277" s="118" t="n">
        <v>46379</v>
      </c>
      <c r="H277" s="118" t="n">
        <v>46289</v>
      </c>
      <c r="I277" s="4" t="n">
        <v>0</v>
      </c>
      <c r="J277" s="4" t="n">
        <v>0</v>
      </c>
      <c r="K277" s="4" t="n">
        <v>0</v>
      </c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B278" s="4" t="n">
        <v>29940605</v>
      </c>
      <c r="C278" s="4" t="inlineStr">
        <is>
          <t>ESTRUTURA</t>
        </is>
      </c>
      <c r="D278" s="4" t="inlineStr">
        <is>
          <t>-</t>
        </is>
      </c>
      <c r="E278" s="4" t="inlineStr">
        <is>
          <t>4º PAV - GARAGEM</t>
        </is>
      </c>
      <c r="F278" s="118" t="n">
        <v>46322</v>
      </c>
      <c r="G278" s="118" t="n">
        <v>46350</v>
      </c>
      <c r="H278" s="118" t="n">
        <v>46289</v>
      </c>
      <c r="I278" s="4" t="n">
        <v>0</v>
      </c>
      <c r="J278" s="4" t="n">
        <v>0</v>
      </c>
      <c r="K278" s="4" t="n">
        <v>0</v>
      </c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B279" s="4" t="n">
        <v>31528964</v>
      </c>
      <c r="C279" s="4" t="inlineStr">
        <is>
          <t>ESTRUTURA</t>
        </is>
      </c>
      <c r="D279" s="4" t="inlineStr">
        <is>
          <t>Forma</t>
        </is>
      </c>
      <c r="E279" s="4" t="inlineStr">
        <is>
          <t>4º PAV - GARAGEM</t>
        </is>
      </c>
      <c r="F279" s="118" t="n">
        <v>46322</v>
      </c>
      <c r="G279" s="118" t="n">
        <v>46338</v>
      </c>
      <c r="H279" s="118" t="n">
        <v>46289</v>
      </c>
      <c r="I279" s="4" t="n">
        <v>0</v>
      </c>
      <c r="J279" s="4" t="n">
        <v>0</v>
      </c>
      <c r="K279" s="4" t="n">
        <v>0</v>
      </c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B280" s="4" t="n">
        <v>31528965</v>
      </c>
      <c r="C280" s="4" t="inlineStr">
        <is>
          <t>ESTRUTURA</t>
        </is>
      </c>
      <c r="D280" s="4" t="inlineStr">
        <is>
          <t>Armação</t>
        </is>
      </c>
      <c r="E280" s="4" t="inlineStr">
        <is>
          <t>4º PAV - GARAGEM</t>
        </is>
      </c>
      <c r="F280" s="118" t="n">
        <v>46339</v>
      </c>
      <c r="G280" s="118" t="n">
        <v>46349</v>
      </c>
      <c r="H280" s="118" t="n">
        <v>46289</v>
      </c>
      <c r="I280" s="4" t="n">
        <v>0</v>
      </c>
      <c r="J280" s="4" t="n">
        <v>0</v>
      </c>
      <c r="K280" s="4" t="n">
        <v>0</v>
      </c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B281" s="4" t="n">
        <v>31528966</v>
      </c>
      <c r="C281" s="4" t="inlineStr">
        <is>
          <t>ESTRUTURA</t>
        </is>
      </c>
      <c r="D281" s="4" t="inlineStr">
        <is>
          <t>Concretagem</t>
        </is>
      </c>
      <c r="E281" s="4" t="inlineStr">
        <is>
          <t>4º PAV - GARAGEM</t>
        </is>
      </c>
      <c r="F281" s="118" t="n">
        <v>46350</v>
      </c>
      <c r="G281" s="118" t="n">
        <v>46350</v>
      </c>
      <c r="H281" s="118" t="n">
        <v>46289</v>
      </c>
      <c r="I281" s="4" t="n">
        <v>0</v>
      </c>
      <c r="J281" s="4" t="n">
        <v>0</v>
      </c>
      <c r="K281" s="4" t="n">
        <v>0</v>
      </c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B282" s="4" t="n">
        <v>31528967</v>
      </c>
      <c r="C282" s="4" t="inlineStr">
        <is>
          <t>ESTRUTURA</t>
        </is>
      </c>
      <c r="D282" s="4" t="inlineStr">
        <is>
          <t>Polimento</t>
        </is>
      </c>
      <c r="E282" s="4" t="inlineStr">
        <is>
          <t>4º PAV - GARAGEM</t>
        </is>
      </c>
      <c r="F282" s="118" t="n">
        <v>46350</v>
      </c>
      <c r="G282" s="118" t="n">
        <v>46350</v>
      </c>
      <c r="H282" s="118" t="n">
        <v>46289</v>
      </c>
      <c r="I282" s="4" t="n">
        <v>0</v>
      </c>
      <c r="J282" s="4" t="n">
        <v>0</v>
      </c>
      <c r="K282" s="4" t="n">
        <v>0</v>
      </c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B283" s="4" t="n">
        <v>35594317</v>
      </c>
      <c r="C283" s="4" t="inlineStr">
        <is>
          <t>TRATAMENTO DE CONTENÇÕES</t>
        </is>
      </c>
      <c r="D283" s="4" t="inlineStr">
        <is>
          <t>-</t>
        </is>
      </c>
      <c r="E283" s="4" t="inlineStr">
        <is>
          <t>SERVIÇOS INICIAIS</t>
        </is>
      </c>
      <c r="F283" s="118" t="n">
        <v>46339</v>
      </c>
      <c r="G283" s="118" t="n">
        <v>46379</v>
      </c>
      <c r="H283" s="118" t="n">
        <v>46289</v>
      </c>
      <c r="I283" s="4" t="n">
        <v>4.444</v>
      </c>
      <c r="J283" s="4" t="n">
        <v>0</v>
      </c>
      <c r="K283" s="4" t="n">
        <v>0</v>
      </c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B284" s="4" t="n">
        <v>29940927</v>
      </c>
      <c r="C284" s="4" t="inlineStr">
        <is>
          <t>ESTRUTURA</t>
        </is>
      </c>
      <c r="D284" s="4" t="inlineStr">
        <is>
          <t>-</t>
        </is>
      </c>
      <c r="E284" s="4" t="inlineStr">
        <is>
          <t>5º PAV - GARAGEM</t>
        </is>
      </c>
      <c r="F284" s="118" t="n">
        <v>46351</v>
      </c>
      <c r="G284" s="118" t="n">
        <v>46379</v>
      </c>
      <c r="H284" s="118" t="n">
        <v>46289</v>
      </c>
      <c r="I284" s="4" t="n">
        <v>0</v>
      </c>
      <c r="J284" s="4" t="n">
        <v>0</v>
      </c>
      <c r="K284" s="4" t="n">
        <v>0</v>
      </c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B285" s="4" t="n">
        <v>31528968</v>
      </c>
      <c r="C285" s="4" t="inlineStr">
        <is>
          <t>ESTRUTURA</t>
        </is>
      </c>
      <c r="D285" s="4" t="inlineStr">
        <is>
          <t>Forma</t>
        </is>
      </c>
      <c r="E285" s="4" t="inlineStr">
        <is>
          <t>5º PAV - GARAGEM</t>
        </is>
      </c>
      <c r="F285" s="118" t="n">
        <v>46351</v>
      </c>
      <c r="G285" s="118" t="n">
        <v>46367</v>
      </c>
      <c r="H285" s="118" t="n">
        <v>46289</v>
      </c>
      <c r="I285" s="4" t="n">
        <v>0</v>
      </c>
      <c r="J285" s="4" t="n">
        <v>0</v>
      </c>
      <c r="K285" s="4" t="n">
        <v>0</v>
      </c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B286" s="4" t="n">
        <v>31528969</v>
      </c>
      <c r="C286" s="4" t="inlineStr">
        <is>
          <t>ESTRUTURA</t>
        </is>
      </c>
      <c r="D286" s="4" t="inlineStr">
        <is>
          <t>Armação</t>
        </is>
      </c>
      <c r="E286" s="4" t="inlineStr">
        <is>
          <t>5º PAV - GARAGEM</t>
        </is>
      </c>
      <c r="F286" s="118" t="n">
        <v>46370</v>
      </c>
      <c r="G286" s="118" t="n">
        <v>46378</v>
      </c>
      <c r="H286" s="118" t="n">
        <v>46289</v>
      </c>
      <c r="I286" s="4" t="n">
        <v>0</v>
      </c>
      <c r="J286" s="4" t="n">
        <v>0</v>
      </c>
      <c r="K286" s="4" t="n">
        <v>0</v>
      </c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B287" s="4" t="n">
        <v>31528970</v>
      </c>
      <c r="C287" s="4" t="inlineStr">
        <is>
          <t>ESTRUTURA</t>
        </is>
      </c>
      <c r="D287" s="4" t="inlineStr">
        <is>
          <t>Concretagem</t>
        </is>
      </c>
      <c r="E287" s="4" t="inlineStr">
        <is>
          <t>5º PAV - GARAGEM</t>
        </is>
      </c>
      <c r="F287" s="118" t="n">
        <v>46379</v>
      </c>
      <c r="G287" s="118" t="n">
        <v>46379</v>
      </c>
      <c r="H287" s="118" t="n">
        <v>46289</v>
      </c>
      <c r="I287" s="4" t="n">
        <v>0</v>
      </c>
      <c r="J287" s="4" t="n">
        <v>0</v>
      </c>
      <c r="K287" s="4" t="n">
        <v>0</v>
      </c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B288" s="4" t="n">
        <v>31528971</v>
      </c>
      <c r="C288" s="4" t="inlineStr">
        <is>
          <t>ESTRUTURA</t>
        </is>
      </c>
      <c r="D288" s="4" t="inlineStr">
        <is>
          <t>Polimento</t>
        </is>
      </c>
      <c r="E288" s="4" t="inlineStr">
        <is>
          <t>5º PAV - GARAGEM</t>
        </is>
      </c>
      <c r="F288" s="118" t="n">
        <v>46379</v>
      </c>
      <c r="G288" s="118" t="n">
        <v>46379</v>
      </c>
      <c r="H288" s="118" t="n">
        <v>46289</v>
      </c>
      <c r="I288" s="4" t="n">
        <v>0</v>
      </c>
      <c r="J288" s="4" t="n">
        <v>0</v>
      </c>
      <c r="K288" s="4" t="n">
        <v>0</v>
      </c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B289" s="4" t="n">
        <v>30171492</v>
      </c>
      <c r="C289" s="4" t="inlineStr">
        <is>
          <t>TRATAMENTO DE CONCRETO - TETO</t>
        </is>
      </c>
      <c r="D289" s="4" t="inlineStr">
        <is>
          <t>-</t>
        </is>
      </c>
      <c r="E289" s="4" t="inlineStr">
        <is>
          <t>2º PAV - GARAGEM</t>
        </is>
      </c>
      <c r="F289" s="118" t="n">
        <v>46391</v>
      </c>
      <c r="G289" s="118" t="n">
        <v>46420</v>
      </c>
      <c r="H289" s="118" t="n">
        <v>46289</v>
      </c>
      <c r="I289" s="4" t="n">
        <v>0</v>
      </c>
      <c r="J289" s="4" t="n">
        <v>0</v>
      </c>
      <c r="K289" s="4" t="n">
        <v>0</v>
      </c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B290" s="4" t="n">
        <v>29940929</v>
      </c>
      <c r="C290" s="4" t="inlineStr">
        <is>
          <t>ESTRUTURA</t>
        </is>
      </c>
      <c r="D290" s="4" t="inlineStr">
        <is>
          <t>-</t>
        </is>
      </c>
      <c r="E290" s="4" t="inlineStr">
        <is>
          <t>6º PAV - PILOTIS</t>
        </is>
      </c>
      <c r="F290" s="118" t="n">
        <v>46391</v>
      </c>
      <c r="G290" s="118" t="n">
        <v>46414</v>
      </c>
      <c r="H290" s="118" t="n">
        <v>46289</v>
      </c>
      <c r="I290" s="4" t="n">
        <v>0</v>
      </c>
      <c r="J290" s="4" t="n">
        <v>0</v>
      </c>
      <c r="K290" s="4" t="n">
        <v>0</v>
      </c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B291" s="4" t="n">
        <v>31528972</v>
      </c>
      <c r="C291" s="4" t="inlineStr">
        <is>
          <t>ESTRUTURA</t>
        </is>
      </c>
      <c r="D291" s="4" t="inlineStr">
        <is>
          <t>Forma</t>
        </is>
      </c>
      <c r="E291" s="4" t="inlineStr">
        <is>
          <t>6º PAV - PILOTIS</t>
        </is>
      </c>
      <c r="F291" s="118" t="n">
        <v>46391</v>
      </c>
      <c r="G291" s="118" t="n">
        <v>46406</v>
      </c>
      <c r="H291" s="118" t="n">
        <v>46289</v>
      </c>
      <c r="I291" s="4" t="n">
        <v>0</v>
      </c>
      <c r="J291" s="4" t="n">
        <v>0</v>
      </c>
      <c r="K291" s="4" t="n">
        <v>0</v>
      </c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B292" s="4" t="n">
        <v>31528973</v>
      </c>
      <c r="C292" s="4" t="inlineStr">
        <is>
          <t>ESTRUTURA</t>
        </is>
      </c>
      <c r="D292" s="4" t="inlineStr">
        <is>
          <t>Armação</t>
        </is>
      </c>
      <c r="E292" s="4" t="inlineStr">
        <is>
          <t>6º PAV - PILOTIS</t>
        </is>
      </c>
      <c r="F292" s="118" t="n">
        <v>46407</v>
      </c>
      <c r="G292" s="118" t="n">
        <v>46413</v>
      </c>
      <c r="H292" s="118" t="n">
        <v>46289</v>
      </c>
      <c r="I292" s="4" t="n">
        <v>0</v>
      </c>
      <c r="J292" s="4" t="n">
        <v>0</v>
      </c>
      <c r="K292" s="4" t="n">
        <v>0</v>
      </c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B293" s="4" t="n">
        <v>31528974</v>
      </c>
      <c r="C293" s="4" t="inlineStr">
        <is>
          <t>ESTRUTURA</t>
        </is>
      </c>
      <c r="D293" s="4" t="inlineStr">
        <is>
          <t>Concretagem</t>
        </is>
      </c>
      <c r="E293" s="4" t="inlineStr">
        <is>
          <t>6º PAV - PILOTIS</t>
        </is>
      </c>
      <c r="F293" s="118" t="n">
        <v>46414</v>
      </c>
      <c r="G293" s="118" t="n">
        <v>46414</v>
      </c>
      <c r="H293" s="118" t="n">
        <v>46289</v>
      </c>
      <c r="I293" s="4" t="n">
        <v>0</v>
      </c>
      <c r="J293" s="4" t="n">
        <v>0</v>
      </c>
      <c r="K293" s="4" t="n">
        <v>0</v>
      </c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B294" s="4" t="n">
        <v>31528975</v>
      </c>
      <c r="C294" s="4" t="inlineStr">
        <is>
          <t>ESTRUTURA</t>
        </is>
      </c>
      <c r="D294" s="4" t="inlineStr">
        <is>
          <t>Polimento</t>
        </is>
      </c>
      <c r="E294" s="4" t="inlineStr">
        <is>
          <t>6º PAV - PILOTIS</t>
        </is>
      </c>
      <c r="F294" s="118" t="n">
        <v>46414</v>
      </c>
      <c r="G294" s="118" t="n">
        <v>46414</v>
      </c>
      <c r="H294" s="118" t="n">
        <v>46289</v>
      </c>
      <c r="I294" s="4" t="n">
        <v>0</v>
      </c>
      <c r="J294" s="4" t="n">
        <v>0</v>
      </c>
      <c r="K294" s="4" t="n">
        <v>0</v>
      </c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B295" s="4" t="n">
        <v>31873345</v>
      </c>
      <c r="C295" s="4" t="inlineStr">
        <is>
          <t>DISTRIBUIÇÃO HIDRÁULICA - INFRAS ENTERRADAS</t>
        </is>
      </c>
      <c r="D295" s="4" t="inlineStr">
        <is>
          <t>-</t>
        </is>
      </c>
      <c r="E295" s="4" t="inlineStr">
        <is>
          <t>SUBSOLO</t>
        </is>
      </c>
      <c r="F295" s="118" t="n">
        <v>46398</v>
      </c>
      <c r="G295" s="118" t="n">
        <v>46423</v>
      </c>
      <c r="H295" s="118" t="n">
        <v>46289</v>
      </c>
      <c r="I295" s="4" t="n">
        <v>0</v>
      </c>
      <c r="J295" s="4" t="n">
        <v>0</v>
      </c>
      <c r="K295" s="4" t="n">
        <v>0</v>
      </c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B296" s="4" t="n">
        <v>30205756</v>
      </c>
      <c r="C296" s="4" t="inlineStr">
        <is>
          <t>ENTRADA DE ENERGIA</t>
        </is>
      </c>
      <c r="D296" s="4" t="inlineStr">
        <is>
          <t>-</t>
        </is>
      </c>
      <c r="E296" s="4" t="inlineStr">
        <is>
          <t>SUBSOLO</t>
        </is>
      </c>
      <c r="F296" s="118" t="n">
        <v>46405</v>
      </c>
      <c r="G296" s="118" t="n">
        <v>46423</v>
      </c>
      <c r="H296" s="118" t="n">
        <v>46289</v>
      </c>
      <c r="I296" s="4" t="n">
        <v>0</v>
      </c>
      <c r="J296" s="4" t="n">
        <v>0</v>
      </c>
      <c r="K296" s="4" t="n">
        <v>0</v>
      </c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B297" s="4" t="n">
        <v>39887260</v>
      </c>
      <c r="C297" s="4" t="inlineStr">
        <is>
          <t>ESTRUTURA IGREJA</t>
        </is>
      </c>
      <c r="D297" s="4" t="inlineStr">
        <is>
          <t>-</t>
        </is>
      </c>
      <c r="E297" s="4" t="inlineStr">
        <is>
          <t>TÉRREO - GERAL</t>
        </is>
      </c>
      <c r="F297" s="118" t="n">
        <v>46405</v>
      </c>
      <c r="G297" s="118" t="n">
        <v>46420</v>
      </c>
      <c r="H297" s="118" t="n">
        <v>46289</v>
      </c>
      <c r="I297" s="4" t="n">
        <v>0</v>
      </c>
      <c r="J297" s="4" t="n">
        <v>0</v>
      </c>
      <c r="K297" s="4" t="n">
        <v>0</v>
      </c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B298" s="4" t="n">
        <v>29940932</v>
      </c>
      <c r="C298" s="4" t="inlineStr">
        <is>
          <t>ESTRUTURA</t>
        </is>
      </c>
      <c r="D298" s="4" t="inlineStr">
        <is>
          <t>-</t>
        </is>
      </c>
      <c r="E298" s="4" t="inlineStr">
        <is>
          <t>7º PAV.</t>
        </is>
      </c>
      <c r="F298" s="118" t="n">
        <v>46415</v>
      </c>
      <c r="G298" s="118" t="n">
        <v>46430</v>
      </c>
      <c r="H298" s="118" t="n">
        <v>46289</v>
      </c>
      <c r="I298" s="4" t="n">
        <v>0</v>
      </c>
      <c r="J298" s="4" t="n">
        <v>0</v>
      </c>
      <c r="K298" s="4" t="n">
        <v>0</v>
      </c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B299" s="4" t="n">
        <v>31528976</v>
      </c>
      <c r="C299" s="4" t="inlineStr">
        <is>
          <t>ESTRUTURA</t>
        </is>
      </c>
      <c r="D299" s="4" t="inlineStr">
        <is>
          <t>Forma</t>
        </is>
      </c>
      <c r="E299" s="4" t="inlineStr">
        <is>
          <t>7º PAV.</t>
        </is>
      </c>
      <c r="F299" s="118" t="n">
        <v>46415</v>
      </c>
      <c r="G299" s="118" t="n">
        <v>46423</v>
      </c>
      <c r="H299" s="118" t="n">
        <v>46289</v>
      </c>
      <c r="I299" s="4" t="n">
        <v>0</v>
      </c>
      <c r="J299" s="4" t="n">
        <v>0</v>
      </c>
      <c r="K299" s="4" t="n">
        <v>0</v>
      </c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B300" s="4" t="n">
        <v>31528977</v>
      </c>
      <c r="C300" s="4" t="inlineStr">
        <is>
          <t>ESTRUTURA</t>
        </is>
      </c>
      <c r="D300" s="4" t="inlineStr">
        <is>
          <t>Armação</t>
        </is>
      </c>
      <c r="E300" s="4" t="inlineStr">
        <is>
          <t>7º PAV.</t>
        </is>
      </c>
      <c r="F300" s="118" t="n">
        <v>46426</v>
      </c>
      <c r="G300" s="118" t="n">
        <v>46429</v>
      </c>
      <c r="H300" s="118" t="n">
        <v>46289</v>
      </c>
      <c r="I300" s="4" t="n">
        <v>0</v>
      </c>
      <c r="J300" s="4" t="n">
        <v>0</v>
      </c>
      <c r="K300" s="4" t="n">
        <v>0</v>
      </c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B301" s="4" t="n">
        <v>31528978</v>
      </c>
      <c r="C301" s="4" t="inlineStr">
        <is>
          <t>ESTRUTURA</t>
        </is>
      </c>
      <c r="D301" s="4" t="inlineStr">
        <is>
          <t>Concretagem</t>
        </is>
      </c>
      <c r="E301" s="4" t="inlineStr">
        <is>
          <t>7º PAV.</t>
        </is>
      </c>
      <c r="F301" s="118" t="n">
        <v>46430</v>
      </c>
      <c r="G301" s="118" t="n">
        <v>46430</v>
      </c>
      <c r="H301" s="118" t="n">
        <v>46289</v>
      </c>
      <c r="I301" s="4" t="n">
        <v>0</v>
      </c>
      <c r="J301" s="4" t="n">
        <v>0</v>
      </c>
      <c r="K301" s="4" t="n">
        <v>0</v>
      </c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B302" s="4" t="n">
        <v>31528979</v>
      </c>
      <c r="C302" s="4" t="inlineStr">
        <is>
          <t>ESTRUTURA</t>
        </is>
      </c>
      <c r="D302" s="4" t="inlineStr">
        <is>
          <t>Polimento</t>
        </is>
      </c>
      <c r="E302" s="4" t="inlineStr">
        <is>
          <t>7º PAV.</t>
        </is>
      </c>
      <c r="F302" s="118" t="n">
        <v>46430</v>
      </c>
      <c r="G302" s="118" t="n">
        <v>46430</v>
      </c>
      <c r="H302" s="118" t="n">
        <v>46289</v>
      </c>
      <c r="I302" s="4" t="n">
        <v>0</v>
      </c>
      <c r="J302" s="4" t="n">
        <v>0</v>
      </c>
      <c r="K302" s="4" t="n">
        <v>0</v>
      </c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B303" s="4" t="n">
        <v>30171493</v>
      </c>
      <c r="C303" s="4" t="inlineStr">
        <is>
          <t>INFRA ELÉTRICA - TETO</t>
        </is>
      </c>
      <c r="D303" s="4" t="inlineStr">
        <is>
          <t>-</t>
        </is>
      </c>
      <c r="E303" s="4" t="inlineStr">
        <is>
          <t>2º PAV - GARAGEM</t>
        </is>
      </c>
      <c r="F303" s="118" t="n">
        <v>46421</v>
      </c>
      <c r="G303" s="118" t="n">
        <v>46485</v>
      </c>
      <c r="H303" s="118" t="n">
        <v>46289</v>
      </c>
      <c r="I303" s="4" t="n">
        <v>0</v>
      </c>
      <c r="J303" s="4" t="n">
        <v>0</v>
      </c>
      <c r="K303" s="4" t="n">
        <v>0</v>
      </c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B304" s="4" t="n">
        <v>39887261</v>
      </c>
      <c r="C304" s="4" t="inlineStr">
        <is>
          <t>ESTRUTURA IGREJA</t>
        </is>
      </c>
      <c r="D304" s="4" t="inlineStr">
        <is>
          <t>-</t>
        </is>
      </c>
      <c r="E304" s="4" t="inlineStr">
        <is>
          <t>2º PAV - GARAGEM</t>
        </is>
      </c>
      <c r="F304" s="118" t="n">
        <v>46421</v>
      </c>
      <c r="G304" s="118" t="n">
        <v>46436</v>
      </c>
      <c r="H304" s="118" t="n">
        <v>46289</v>
      </c>
      <c r="I304" s="4" t="n">
        <v>0</v>
      </c>
      <c r="J304" s="4" t="n">
        <v>0</v>
      </c>
      <c r="K304" s="4" t="n">
        <v>0</v>
      </c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B305" s="4" t="n">
        <v>30171464</v>
      </c>
      <c r="C305" s="4" t="inlineStr">
        <is>
          <t>TRATAMENTO DE CONCRETO - TETO</t>
        </is>
      </c>
      <c r="D305" s="4" t="inlineStr">
        <is>
          <t>-</t>
        </is>
      </c>
      <c r="E305" s="4" t="inlineStr">
        <is>
          <t>3º PAV - GARAGEM</t>
        </is>
      </c>
      <c r="F305" s="118" t="n">
        <v>46421</v>
      </c>
      <c r="G305" s="118" t="n">
        <v>46450</v>
      </c>
      <c r="H305" s="118" t="n">
        <v>46289</v>
      </c>
      <c r="I305" s="4" t="n">
        <v>0</v>
      </c>
      <c r="J305" s="4" t="n">
        <v>0</v>
      </c>
      <c r="K305" s="4" t="n">
        <v>0</v>
      </c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31873335</v>
      </c>
      <c r="C306" s="4" t="inlineStr">
        <is>
          <t>ESTRUTURA - PISO ARMADO</t>
        </is>
      </c>
      <c r="D306" s="4" t="inlineStr">
        <is>
          <t>-</t>
        </is>
      </c>
      <c r="E306" s="4" t="inlineStr">
        <is>
          <t>SUBSOLO</t>
        </is>
      </c>
      <c r="F306" s="118" t="n">
        <v>46426</v>
      </c>
      <c r="G306" s="118" t="n">
        <v>46457</v>
      </c>
      <c r="H306" s="118" t="n">
        <v>46289</v>
      </c>
      <c r="I306" s="4" t="n">
        <v>0</v>
      </c>
      <c r="J306" s="4" t="n">
        <v>0</v>
      </c>
      <c r="K306" s="4" t="n">
        <v>0</v>
      </c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29940933</v>
      </c>
      <c r="C307" s="4" t="inlineStr">
        <is>
          <t>ESTRUTURA</t>
        </is>
      </c>
      <c r="D307" s="4" t="inlineStr">
        <is>
          <t>-</t>
        </is>
      </c>
      <c r="E307" s="4" t="inlineStr">
        <is>
          <t>8º PAV.</t>
        </is>
      </c>
      <c r="F307" s="118" t="n">
        <v>46433</v>
      </c>
      <c r="G307" s="118" t="n">
        <v>46444</v>
      </c>
      <c r="H307" s="118" t="n">
        <v>46289</v>
      </c>
      <c r="I307" s="4" t="n">
        <v>0</v>
      </c>
      <c r="J307" s="4" t="n">
        <v>0</v>
      </c>
      <c r="K307" s="4" t="n">
        <v>0</v>
      </c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31528980</v>
      </c>
      <c r="C308" s="4" t="inlineStr">
        <is>
          <t>ESTRUTURA</t>
        </is>
      </c>
      <c r="D308" s="4" t="inlineStr">
        <is>
          <t>Forma</t>
        </is>
      </c>
      <c r="E308" s="4" t="inlineStr">
        <is>
          <t>8º PAV.</t>
        </is>
      </c>
      <c r="F308" s="118" t="n">
        <v>46433</v>
      </c>
      <c r="G308" s="118" t="n">
        <v>46440</v>
      </c>
      <c r="H308" s="118" t="n">
        <v>46289</v>
      </c>
      <c r="I308" s="4" t="n">
        <v>0</v>
      </c>
      <c r="J308" s="4" t="n">
        <v>0</v>
      </c>
      <c r="K308" s="4" t="n">
        <v>0</v>
      </c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31528981</v>
      </c>
      <c r="C309" s="4" t="inlineStr">
        <is>
          <t>ESTRUTURA</t>
        </is>
      </c>
      <c r="D309" s="4" t="inlineStr">
        <is>
          <t>Armação</t>
        </is>
      </c>
      <c r="E309" s="4" t="inlineStr">
        <is>
          <t>8º PAV.</t>
        </is>
      </c>
      <c r="F309" s="118" t="n">
        <v>46441</v>
      </c>
      <c r="G309" s="118" t="n">
        <v>46443</v>
      </c>
      <c r="H309" s="118" t="n">
        <v>46289</v>
      </c>
      <c r="I309" s="4" t="n">
        <v>0</v>
      </c>
      <c r="J309" s="4" t="n">
        <v>0</v>
      </c>
      <c r="K309" s="4" t="n">
        <v>0</v>
      </c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31528982</v>
      </c>
      <c r="C310" s="4" t="inlineStr">
        <is>
          <t>ESTRUTURA</t>
        </is>
      </c>
      <c r="D310" s="4" t="inlineStr">
        <is>
          <t>Concretagem</t>
        </is>
      </c>
      <c r="E310" s="4" t="inlineStr">
        <is>
          <t>8º PAV.</t>
        </is>
      </c>
      <c r="F310" s="118" t="n">
        <v>46444</v>
      </c>
      <c r="G310" s="118" t="n">
        <v>46444</v>
      </c>
      <c r="H310" s="118" t="n">
        <v>46289</v>
      </c>
      <c r="I310" s="4" t="n">
        <v>0</v>
      </c>
      <c r="J310" s="4" t="n">
        <v>0</v>
      </c>
      <c r="K310" s="4" t="n">
        <v>0</v>
      </c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31528983</v>
      </c>
      <c r="C311" s="4" t="inlineStr">
        <is>
          <t>ESTRUTURA</t>
        </is>
      </c>
      <c r="D311" s="4" t="inlineStr">
        <is>
          <t>Polimento</t>
        </is>
      </c>
      <c r="E311" s="4" t="inlineStr">
        <is>
          <t>8º PAV.</t>
        </is>
      </c>
      <c r="F311" s="118" t="n">
        <v>46444</v>
      </c>
      <c r="G311" s="118" t="n">
        <v>46444</v>
      </c>
      <c r="H311" s="118" t="n">
        <v>46289</v>
      </c>
      <c r="I311" s="4" t="n">
        <v>0</v>
      </c>
      <c r="J311" s="4" t="n">
        <v>0</v>
      </c>
      <c r="K311" s="4" t="n">
        <v>0</v>
      </c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39887262</v>
      </c>
      <c r="C312" s="4" t="inlineStr">
        <is>
          <t>ESTRUTURA IGREJA</t>
        </is>
      </c>
      <c r="D312" s="4" t="inlineStr">
        <is>
          <t>-</t>
        </is>
      </c>
      <c r="E312" s="4" t="inlineStr">
        <is>
          <t>3º PAV - GARAGEM</t>
        </is>
      </c>
      <c r="F312" s="118" t="n">
        <v>46437</v>
      </c>
      <c r="G312" s="118" t="n">
        <v>46456</v>
      </c>
      <c r="H312" s="118" t="n">
        <v>46289</v>
      </c>
      <c r="I312" s="4" t="n">
        <v>0</v>
      </c>
      <c r="J312" s="4" t="n">
        <v>0</v>
      </c>
      <c r="K312" s="4" t="n">
        <v>0</v>
      </c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29940949</v>
      </c>
      <c r="C313" s="4" t="inlineStr">
        <is>
          <t>ESTRUTURA</t>
        </is>
      </c>
      <c r="D313" s="4" t="inlineStr">
        <is>
          <t>-</t>
        </is>
      </c>
      <c r="E313" s="4" t="inlineStr">
        <is>
          <t>9º PAV.</t>
        </is>
      </c>
      <c r="F313" s="118" t="n">
        <v>46447</v>
      </c>
      <c r="G313" s="118" t="n">
        <v>46458</v>
      </c>
      <c r="H313" s="118" t="n">
        <v>46289</v>
      </c>
      <c r="I313" s="4" t="n">
        <v>0</v>
      </c>
      <c r="J313" s="4" t="n">
        <v>0</v>
      </c>
      <c r="K313" s="4" t="n">
        <v>0</v>
      </c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31528984</v>
      </c>
      <c r="C314" s="4" t="inlineStr">
        <is>
          <t>ESTRUTURA</t>
        </is>
      </c>
      <c r="D314" s="4" t="inlineStr">
        <is>
          <t>Forma</t>
        </is>
      </c>
      <c r="E314" s="4" t="inlineStr">
        <is>
          <t>9º PAV.</t>
        </is>
      </c>
      <c r="F314" s="118" t="n">
        <v>46447</v>
      </c>
      <c r="G314" s="118" t="n">
        <v>46450</v>
      </c>
      <c r="H314" s="118" t="n">
        <v>46289</v>
      </c>
      <c r="I314" s="4" t="n">
        <v>0</v>
      </c>
      <c r="J314" s="4" t="n">
        <v>0</v>
      </c>
      <c r="K314" s="4" t="n">
        <v>0</v>
      </c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31528985</v>
      </c>
      <c r="C315" s="4" t="inlineStr">
        <is>
          <t>ESTRUTURA</t>
        </is>
      </c>
      <c r="D315" s="4" t="inlineStr">
        <is>
          <t>Armação</t>
        </is>
      </c>
      <c r="E315" s="4" t="inlineStr">
        <is>
          <t>9º PAV.</t>
        </is>
      </c>
      <c r="F315" s="118" t="n">
        <v>46451</v>
      </c>
      <c r="G315" s="118" t="n">
        <v>46457</v>
      </c>
      <c r="H315" s="118" t="n">
        <v>46289</v>
      </c>
      <c r="I315" s="4" t="n">
        <v>0</v>
      </c>
      <c r="J315" s="4" t="n">
        <v>0</v>
      </c>
      <c r="K315" s="4" t="n">
        <v>0</v>
      </c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31528986</v>
      </c>
      <c r="C316" s="4" t="inlineStr">
        <is>
          <t>ESTRUTURA</t>
        </is>
      </c>
      <c r="D316" s="4" t="inlineStr">
        <is>
          <t>Concretagem</t>
        </is>
      </c>
      <c r="E316" s="4" t="inlineStr">
        <is>
          <t>9º PAV.</t>
        </is>
      </c>
      <c r="F316" s="118" t="n">
        <v>46458</v>
      </c>
      <c r="G316" s="118" t="n">
        <v>46458</v>
      </c>
      <c r="H316" s="118" t="n">
        <v>46289</v>
      </c>
      <c r="I316" s="4" t="n">
        <v>0</v>
      </c>
      <c r="J316" s="4" t="n">
        <v>0</v>
      </c>
      <c r="K316" s="4" t="n">
        <v>0</v>
      </c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31528987</v>
      </c>
      <c r="C317" s="4" t="inlineStr">
        <is>
          <t>ESTRUTURA</t>
        </is>
      </c>
      <c r="D317" s="4" t="inlineStr">
        <is>
          <t>Polimento</t>
        </is>
      </c>
      <c r="E317" s="4" t="inlineStr">
        <is>
          <t>9º PAV.</t>
        </is>
      </c>
      <c r="F317" s="118" t="n">
        <v>46458</v>
      </c>
      <c r="G317" s="118" t="n">
        <v>46458</v>
      </c>
      <c r="H317" s="118" t="n">
        <v>46289</v>
      </c>
      <c r="I317" s="4" t="n">
        <v>0</v>
      </c>
      <c r="J317" s="4" t="n">
        <v>0</v>
      </c>
      <c r="K317" s="4" t="n">
        <v>0</v>
      </c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30171436</v>
      </c>
      <c r="C318" s="4" t="inlineStr">
        <is>
          <t>TRATAMENTO DE CONCRETO - TETO</t>
        </is>
      </c>
      <c r="D318" s="4" t="inlineStr">
        <is>
          <t>-</t>
        </is>
      </c>
      <c r="E318" s="4" t="inlineStr">
        <is>
          <t>4º PAV - GARAGEM</t>
        </is>
      </c>
      <c r="F318" s="118" t="n">
        <v>46451</v>
      </c>
      <c r="G318" s="118" t="n">
        <v>46485</v>
      </c>
      <c r="H318" s="118" t="n">
        <v>46289</v>
      </c>
      <c r="I318" s="4" t="n">
        <v>0</v>
      </c>
      <c r="J318" s="4" t="n">
        <v>0</v>
      </c>
      <c r="K318" s="4" t="n">
        <v>0</v>
      </c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39887263</v>
      </c>
      <c r="C319" s="4" t="inlineStr">
        <is>
          <t>ESTRUTURA IGREJA</t>
        </is>
      </c>
      <c r="D319" s="4" t="inlineStr">
        <is>
          <t>-</t>
        </is>
      </c>
      <c r="E319" s="4" t="inlineStr">
        <is>
          <t>4º PAV - GARAGEM</t>
        </is>
      </c>
      <c r="F319" s="118" t="n">
        <v>46457</v>
      </c>
      <c r="G319" s="118" t="n">
        <v>46475</v>
      </c>
      <c r="H319" s="118" t="n">
        <v>46289</v>
      </c>
      <c r="I319" s="4" t="n">
        <v>0</v>
      </c>
      <c r="J319" s="4" t="n">
        <v>0</v>
      </c>
      <c r="K319" s="4" t="n">
        <v>0</v>
      </c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30205737</v>
      </c>
      <c r="C320" s="4" t="inlineStr">
        <is>
          <t>INFRA ELÉTRICA - TETO</t>
        </is>
      </c>
      <c r="D320" s="4" t="inlineStr">
        <is>
          <t>-</t>
        </is>
      </c>
      <c r="E320" s="4" t="inlineStr">
        <is>
          <t>SUBSOLO</t>
        </is>
      </c>
      <c r="F320" s="118" t="n">
        <v>46458</v>
      </c>
      <c r="G320" s="118" t="n">
        <v>46521</v>
      </c>
      <c r="H320" s="118" t="n">
        <v>46289</v>
      </c>
      <c r="I320" s="4" t="n">
        <v>0</v>
      </c>
      <c r="J320" s="4" t="n">
        <v>0</v>
      </c>
      <c r="K320" s="4" t="n">
        <v>0</v>
      </c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35100286</v>
      </c>
      <c r="C321" s="4" t="inlineStr">
        <is>
          <t>FUNDAÇÃO - PROJEÇÃO IGREJA</t>
        </is>
      </c>
      <c r="D321" s="4" t="inlineStr">
        <is>
          <t>-</t>
        </is>
      </c>
      <c r="E321" s="4" t="inlineStr">
        <is>
          <t>SERVIÇOS INICIAIS</t>
        </is>
      </c>
      <c r="F321" s="118" t="n">
        <v>46461</v>
      </c>
      <c r="G321" s="118" t="n">
        <v>46471</v>
      </c>
      <c r="H321" s="118" t="n">
        <v>46289</v>
      </c>
      <c r="I321" s="4" t="n">
        <v>0</v>
      </c>
      <c r="J321" s="4" t="n">
        <v>0</v>
      </c>
      <c r="K321" s="4" t="n">
        <v>0</v>
      </c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14351018</v>
      </c>
      <c r="C322" s="4" t="inlineStr">
        <is>
          <t>FUNDAÇÃO - PROJEÇÃO IGREJA</t>
        </is>
      </c>
      <c r="D322" s="4" t="inlineStr">
        <is>
          <t>P129 e PF4</t>
        </is>
      </c>
      <c r="E322" s="4" t="inlineStr">
        <is>
          <t>SERVIÇOS INICIAIS</t>
        </is>
      </c>
      <c r="F322" s="118" t="n">
        <v>46461</v>
      </c>
      <c r="G322" s="118" t="n">
        <v>46463</v>
      </c>
      <c r="H322" s="118" t="n">
        <v>46289</v>
      </c>
      <c r="I322" s="4" t="n">
        <v>0</v>
      </c>
      <c r="J322" s="4" t="n">
        <v>0</v>
      </c>
      <c r="K322" s="4" t="n">
        <v>0</v>
      </c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14351019</v>
      </c>
      <c r="C323" s="4" t="inlineStr">
        <is>
          <t>FUNDAÇÃO - PROJEÇÃO IGREJA</t>
        </is>
      </c>
      <c r="D323" s="4" t="inlineStr">
        <is>
          <t>P109 e P119</t>
        </is>
      </c>
      <c r="E323" s="4" t="inlineStr">
        <is>
          <t>SERVIÇOS INICIAIS</t>
        </is>
      </c>
      <c r="F323" s="118" t="n">
        <v>46464</v>
      </c>
      <c r="G323" s="118" t="n">
        <v>46468</v>
      </c>
      <c r="H323" s="118" t="n">
        <v>46289</v>
      </c>
      <c r="I323" s="4" t="n">
        <v>0</v>
      </c>
      <c r="J323" s="4" t="n">
        <v>0</v>
      </c>
      <c r="K323" s="4" t="n">
        <v>0</v>
      </c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14351020</v>
      </c>
      <c r="C324" s="4" t="inlineStr">
        <is>
          <t>FUNDAÇÃO - PROJEÇÃO IGREJA</t>
        </is>
      </c>
      <c r="D324" s="4" t="inlineStr">
        <is>
          <t>P123</t>
        </is>
      </c>
      <c r="E324" s="4" t="inlineStr">
        <is>
          <t>SERVIÇOS INICIAIS</t>
        </is>
      </c>
      <c r="F324" s="118" t="n">
        <v>46469</v>
      </c>
      <c r="G324" s="118" t="n">
        <v>46471</v>
      </c>
      <c r="H324" s="118" t="n">
        <v>46289</v>
      </c>
      <c r="I324" s="4" t="n">
        <v>0</v>
      </c>
      <c r="J324" s="4" t="n">
        <v>0</v>
      </c>
      <c r="K324" s="4" t="n">
        <v>0</v>
      </c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29940950</v>
      </c>
      <c r="C325" s="4" t="inlineStr">
        <is>
          <t>ESTRUTURA</t>
        </is>
      </c>
      <c r="D325" s="4" t="inlineStr">
        <is>
          <t>-</t>
        </is>
      </c>
      <c r="E325" s="4" t="inlineStr">
        <is>
          <t>10º PAV.</t>
        </is>
      </c>
      <c r="F325" s="118" t="n">
        <v>46461</v>
      </c>
      <c r="G325" s="118" t="n">
        <v>46471</v>
      </c>
      <c r="H325" s="118" t="n">
        <v>46289</v>
      </c>
      <c r="I325" s="4" t="n">
        <v>0</v>
      </c>
      <c r="J325" s="4" t="n">
        <v>0</v>
      </c>
      <c r="K325" s="4" t="n">
        <v>0</v>
      </c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31528992</v>
      </c>
      <c r="C326" s="4" t="inlineStr">
        <is>
          <t>ESTRUTURA</t>
        </is>
      </c>
      <c r="D326" s="4" t="inlineStr">
        <is>
          <t>Forma</t>
        </is>
      </c>
      <c r="E326" s="4" t="inlineStr">
        <is>
          <t>10º PAV.</t>
        </is>
      </c>
      <c r="F326" s="118" t="n">
        <v>46461</v>
      </c>
      <c r="G326" s="118" t="n">
        <v>46465</v>
      </c>
      <c r="H326" s="118" t="n">
        <v>46289</v>
      </c>
      <c r="I326" s="4" t="n">
        <v>0</v>
      </c>
      <c r="J326" s="4" t="n">
        <v>0</v>
      </c>
      <c r="K326" s="4" t="n">
        <v>0</v>
      </c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31528993</v>
      </c>
      <c r="C327" s="4" t="inlineStr">
        <is>
          <t>ESTRUTURA</t>
        </is>
      </c>
      <c r="D327" s="4" t="inlineStr">
        <is>
          <t>Armação</t>
        </is>
      </c>
      <c r="E327" s="4" t="inlineStr">
        <is>
          <t>10º PAV.</t>
        </is>
      </c>
      <c r="F327" s="118" t="n">
        <v>46468</v>
      </c>
      <c r="G327" s="118" t="n">
        <v>46470</v>
      </c>
      <c r="H327" s="118" t="n">
        <v>46289</v>
      </c>
      <c r="I327" s="4" t="n">
        <v>0</v>
      </c>
      <c r="J327" s="4" t="n">
        <v>0</v>
      </c>
      <c r="K327" s="4" t="n">
        <v>0</v>
      </c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31528994</v>
      </c>
      <c r="C328" s="4" t="inlineStr">
        <is>
          <t>ESTRUTURA</t>
        </is>
      </c>
      <c r="D328" s="4" t="inlineStr">
        <is>
          <t>Concretagem</t>
        </is>
      </c>
      <c r="E328" s="4" t="inlineStr">
        <is>
          <t>10º PAV.</t>
        </is>
      </c>
      <c r="F328" s="118" t="n">
        <v>46471</v>
      </c>
      <c r="G328" s="118" t="n">
        <v>46471</v>
      </c>
      <c r="H328" s="118" t="n">
        <v>46289</v>
      </c>
      <c r="I328" s="4" t="n">
        <v>0</v>
      </c>
      <c r="J328" s="4" t="n">
        <v>0</v>
      </c>
      <c r="K328" s="4" t="n">
        <v>0</v>
      </c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31528995</v>
      </c>
      <c r="C329" s="4" t="inlineStr">
        <is>
          <t>ESTRUTURA</t>
        </is>
      </c>
      <c r="D329" s="4" t="inlineStr">
        <is>
          <t>Polimento</t>
        </is>
      </c>
      <c r="E329" s="4" t="inlineStr">
        <is>
          <t>10º PAV.</t>
        </is>
      </c>
      <c r="F329" s="118" t="n">
        <v>46471</v>
      </c>
      <c r="G329" s="118" t="n">
        <v>46471</v>
      </c>
      <c r="H329" s="118" t="n">
        <v>46289</v>
      </c>
      <c r="I329" s="4" t="n">
        <v>0</v>
      </c>
      <c r="J329" s="4" t="n">
        <v>0</v>
      </c>
      <c r="K329" s="4" t="n">
        <v>0</v>
      </c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29981543</v>
      </c>
      <c r="C330" s="4" t="inlineStr">
        <is>
          <t>ALVENARIA</t>
        </is>
      </c>
      <c r="D330" s="4" t="inlineStr">
        <is>
          <t>-</t>
        </is>
      </c>
      <c r="E330" s="4" t="inlineStr">
        <is>
          <t>7º PAV.</t>
        </is>
      </c>
      <c r="F330" s="118" t="n">
        <v>46462</v>
      </c>
      <c r="G330" s="118" t="n">
        <v>46475</v>
      </c>
      <c r="H330" s="118" t="n">
        <v>46289</v>
      </c>
      <c r="I330" s="4" t="n">
        <v>0</v>
      </c>
      <c r="J330" s="4" t="n">
        <v>0</v>
      </c>
      <c r="K330" s="4" t="n">
        <v>0</v>
      </c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46237348</v>
      </c>
      <c r="C331" s="4" t="inlineStr">
        <is>
          <t>BLOCOS E CINTAS - IGREJA</t>
        </is>
      </c>
      <c r="D331" s="4" t="inlineStr">
        <is>
          <t>-</t>
        </is>
      </c>
      <c r="E331" s="4" t="inlineStr">
        <is>
          <t>SERVIÇOS INICIAIS</t>
        </is>
      </c>
      <c r="F331" s="118" t="n">
        <v>46475</v>
      </c>
      <c r="G331" s="118" t="n">
        <v>46486</v>
      </c>
      <c r="H331" s="118" t="n">
        <v>46289</v>
      </c>
      <c r="I331" s="4" t="n">
        <v>0</v>
      </c>
      <c r="J331" s="4" t="n">
        <v>0</v>
      </c>
      <c r="K331" s="4" t="n">
        <v>0</v>
      </c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29940951</v>
      </c>
      <c r="C332" s="4" t="inlineStr">
        <is>
          <t>ESTRUTURA</t>
        </is>
      </c>
      <c r="D332" s="4" t="inlineStr">
        <is>
          <t>-</t>
        </is>
      </c>
      <c r="E332" s="4" t="inlineStr">
        <is>
          <t>11º PAV.</t>
        </is>
      </c>
      <c r="F332" s="118" t="n">
        <v>46475</v>
      </c>
      <c r="G332" s="118" t="n">
        <v>46485</v>
      </c>
      <c r="H332" s="118" t="n">
        <v>46289</v>
      </c>
      <c r="I332" s="4" t="n">
        <v>0</v>
      </c>
      <c r="J332" s="4" t="n">
        <v>0</v>
      </c>
      <c r="K332" s="4" t="n">
        <v>0</v>
      </c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31528988</v>
      </c>
      <c r="C333" s="4" t="inlineStr">
        <is>
          <t>ESTRUTURA</t>
        </is>
      </c>
      <c r="D333" s="4" t="inlineStr">
        <is>
          <t>Forma</t>
        </is>
      </c>
      <c r="E333" s="4" t="inlineStr">
        <is>
          <t>11º PAV.</t>
        </is>
      </c>
      <c r="F333" s="118" t="n">
        <v>46475</v>
      </c>
      <c r="G333" s="118" t="n">
        <v>46479</v>
      </c>
      <c r="H333" s="118" t="n">
        <v>46289</v>
      </c>
      <c r="I333" s="4" t="n">
        <v>0</v>
      </c>
      <c r="J333" s="4" t="n">
        <v>0</v>
      </c>
      <c r="K333" s="4" t="n">
        <v>0</v>
      </c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31528989</v>
      </c>
      <c r="C334" s="4" t="inlineStr">
        <is>
          <t>ESTRUTURA</t>
        </is>
      </c>
      <c r="D334" s="4" t="inlineStr">
        <is>
          <t>Armação</t>
        </is>
      </c>
      <c r="E334" s="4" t="inlineStr">
        <is>
          <t>11º PAV.</t>
        </is>
      </c>
      <c r="F334" s="118" t="n">
        <v>46482</v>
      </c>
      <c r="G334" s="118" t="n">
        <v>46484</v>
      </c>
      <c r="H334" s="118" t="n">
        <v>46289</v>
      </c>
      <c r="I334" s="4" t="n">
        <v>0</v>
      </c>
      <c r="J334" s="4" t="n">
        <v>0</v>
      </c>
      <c r="K334" s="4" t="n">
        <v>0</v>
      </c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31528990</v>
      </c>
      <c r="C335" s="4" t="inlineStr">
        <is>
          <t>ESTRUTURA</t>
        </is>
      </c>
      <c r="D335" s="4" t="inlineStr">
        <is>
          <t>Concretagem</t>
        </is>
      </c>
      <c r="E335" s="4" t="inlineStr">
        <is>
          <t>11º PAV.</t>
        </is>
      </c>
      <c r="F335" s="118" t="n">
        <v>46485</v>
      </c>
      <c r="G335" s="118" t="n">
        <v>46485</v>
      </c>
      <c r="H335" s="118" t="n">
        <v>46289</v>
      </c>
      <c r="I335" s="4" t="n">
        <v>0</v>
      </c>
      <c r="J335" s="4" t="n">
        <v>0</v>
      </c>
      <c r="K335" s="4" t="n">
        <v>0</v>
      </c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31528991</v>
      </c>
      <c r="C336" s="4" t="inlineStr">
        <is>
          <t>ESTRUTURA</t>
        </is>
      </c>
      <c r="D336" s="4" t="inlineStr">
        <is>
          <t>Polimento</t>
        </is>
      </c>
      <c r="E336" s="4" t="inlineStr">
        <is>
          <t>11º PAV.</t>
        </is>
      </c>
      <c r="F336" s="118" t="n">
        <v>46485</v>
      </c>
      <c r="G336" s="118" t="n">
        <v>46485</v>
      </c>
      <c r="H336" s="118" t="n">
        <v>46289</v>
      </c>
      <c r="I336" s="4" t="n">
        <v>0</v>
      </c>
      <c r="J336" s="4" t="n">
        <v>0</v>
      </c>
      <c r="K336" s="4" t="n">
        <v>0</v>
      </c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39887264</v>
      </c>
      <c r="C337" s="4" t="inlineStr">
        <is>
          <t>ESTRUTURA IGREJA</t>
        </is>
      </c>
      <c r="D337" s="4" t="inlineStr">
        <is>
          <t>-</t>
        </is>
      </c>
      <c r="E337" s="4" t="inlineStr">
        <is>
          <t>5º PAV - GARAGEM</t>
        </is>
      </c>
      <c r="F337" s="118" t="n">
        <v>46476</v>
      </c>
      <c r="G337" s="118" t="n">
        <v>46491</v>
      </c>
      <c r="H337" s="118" t="n">
        <v>46289</v>
      </c>
      <c r="I337" s="4" t="n">
        <v>0</v>
      </c>
      <c r="J337" s="4" t="n">
        <v>0</v>
      </c>
      <c r="K337" s="4" t="n">
        <v>0</v>
      </c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29981555</v>
      </c>
      <c r="C338" s="4" t="inlineStr">
        <is>
          <t>PRUMADA DE INCÊNDIO</t>
        </is>
      </c>
      <c r="D338" s="4" t="inlineStr">
        <is>
          <t>-</t>
        </is>
      </c>
      <c r="E338" s="4" t="inlineStr">
        <is>
          <t>7º PAV.</t>
        </is>
      </c>
      <c r="F338" s="118" t="n">
        <v>46476</v>
      </c>
      <c r="G338" s="118" t="n">
        <v>46486</v>
      </c>
      <c r="H338" s="118" t="n">
        <v>46289</v>
      </c>
      <c r="I338" s="4" t="n">
        <v>0</v>
      </c>
      <c r="J338" s="4" t="n">
        <v>0</v>
      </c>
      <c r="K338" s="4" t="n">
        <v>0</v>
      </c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29981506</v>
      </c>
      <c r="C339" s="4" t="inlineStr">
        <is>
          <t>ALVENARIA</t>
        </is>
      </c>
      <c r="D339" s="4" t="inlineStr">
        <is>
          <t>-</t>
        </is>
      </c>
      <c r="E339" s="4" t="inlineStr">
        <is>
          <t>8º PAV.</t>
        </is>
      </c>
      <c r="F339" s="118" t="n">
        <v>46476</v>
      </c>
      <c r="G339" s="118" t="n">
        <v>46486</v>
      </c>
      <c r="H339" s="118" t="n">
        <v>46289</v>
      </c>
      <c r="I339" s="4" t="n">
        <v>0</v>
      </c>
      <c r="J339" s="4" t="n">
        <v>0</v>
      </c>
      <c r="K339" s="4" t="n">
        <v>0</v>
      </c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29981545</v>
      </c>
      <c r="C340" s="4" t="inlineStr">
        <is>
          <t>PRUMADA HIDROSSANITÁRIA</t>
        </is>
      </c>
      <c r="D340" s="4" t="inlineStr">
        <is>
          <t>-</t>
        </is>
      </c>
      <c r="E340" s="4" t="inlineStr">
        <is>
          <t>7º PAV.</t>
        </is>
      </c>
      <c r="F340" s="118" t="n">
        <v>46482</v>
      </c>
      <c r="G340" s="118" t="n">
        <v>46492</v>
      </c>
      <c r="H340" s="118" t="n">
        <v>46289</v>
      </c>
      <c r="I340" s="4" t="n">
        <v>0</v>
      </c>
      <c r="J340" s="4" t="n">
        <v>0</v>
      </c>
      <c r="K340" s="4" t="n">
        <v>0</v>
      </c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29981544</v>
      </c>
      <c r="C341" s="4" t="inlineStr">
        <is>
          <t>ENCUNHAMENTO</t>
        </is>
      </c>
      <c r="D341" s="4" t="inlineStr">
        <is>
          <t>-</t>
        </is>
      </c>
      <c r="E341" s="4" t="inlineStr">
        <is>
          <t>7º PAV.</t>
        </is>
      </c>
      <c r="F341" s="118" t="n">
        <v>46484</v>
      </c>
      <c r="G341" s="118" t="n">
        <v>46496</v>
      </c>
      <c r="H341" s="118" t="n">
        <v>46289</v>
      </c>
      <c r="I341" s="4" t="n">
        <v>0</v>
      </c>
      <c r="J341" s="4" t="n">
        <v>0</v>
      </c>
      <c r="K341" s="4" t="n">
        <v>0</v>
      </c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35594323</v>
      </c>
      <c r="C342" s="4" t="inlineStr">
        <is>
          <t>ALVENARIA - ISOLAMENTO DE CONTENÇÕES</t>
        </is>
      </c>
      <c r="D342" s="4" t="inlineStr">
        <is>
          <t>-</t>
        </is>
      </c>
      <c r="E342" s="4" t="inlineStr">
        <is>
          <t>SERVIÇOS INICIAIS</t>
        </is>
      </c>
      <c r="F342" s="118" t="n">
        <v>46486</v>
      </c>
      <c r="G342" s="118" t="n">
        <v>46518</v>
      </c>
      <c r="H342" s="118" t="n">
        <v>46289</v>
      </c>
      <c r="I342" s="4" t="n">
        <v>0</v>
      </c>
      <c r="J342" s="4" t="n">
        <v>0</v>
      </c>
      <c r="K342" s="4" t="n">
        <v>0</v>
      </c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30171481</v>
      </c>
      <c r="C343" s="4" t="inlineStr">
        <is>
          <t>ALVENARIA</t>
        </is>
      </c>
      <c r="D343" s="4" t="inlineStr">
        <is>
          <t>-</t>
        </is>
      </c>
      <c r="E343" s="4" t="inlineStr">
        <is>
          <t>2º PAV - GARAGEM</t>
        </is>
      </c>
      <c r="F343" s="118" t="n">
        <v>46486</v>
      </c>
      <c r="G343" s="118" t="n">
        <v>46549</v>
      </c>
      <c r="H343" s="118" t="n">
        <v>46289</v>
      </c>
      <c r="I343" s="4" t="n">
        <v>0</v>
      </c>
      <c r="J343" s="4" t="n">
        <v>0</v>
      </c>
      <c r="K343" s="4" t="n">
        <v>0</v>
      </c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30171465</v>
      </c>
      <c r="C344" s="4" t="inlineStr">
        <is>
          <t>INFRA ELÉTRICA - TETO</t>
        </is>
      </c>
      <c r="D344" s="4" t="inlineStr">
        <is>
          <t>-</t>
        </is>
      </c>
      <c r="E344" s="4" t="inlineStr">
        <is>
          <t>3º PAV - GARAGEM</t>
        </is>
      </c>
      <c r="F344" s="118" t="n">
        <v>46486</v>
      </c>
      <c r="G344" s="118" t="n">
        <v>46549</v>
      </c>
      <c r="H344" s="118" t="n">
        <v>46289</v>
      </c>
      <c r="I344" s="4" t="n">
        <v>0</v>
      </c>
      <c r="J344" s="4" t="n">
        <v>0</v>
      </c>
      <c r="K344" s="4" t="n">
        <v>0</v>
      </c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30171408</v>
      </c>
      <c r="C345" s="4" t="inlineStr">
        <is>
          <t>TRATAMENTO DE CONCRETO - TETO</t>
        </is>
      </c>
      <c r="D345" s="4" t="inlineStr">
        <is>
          <t>-</t>
        </is>
      </c>
      <c r="E345" s="4" t="inlineStr">
        <is>
          <t>5º PAV - GARAGEM</t>
        </is>
      </c>
      <c r="F345" s="118" t="n">
        <v>46486</v>
      </c>
      <c r="G345" s="118" t="n">
        <v>46517</v>
      </c>
      <c r="H345" s="118" t="n">
        <v>46289</v>
      </c>
      <c r="I345" s="4" t="n">
        <v>0</v>
      </c>
      <c r="J345" s="4" t="n">
        <v>0</v>
      </c>
      <c r="K345" s="4" t="n">
        <v>0</v>
      </c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29940952</v>
      </c>
      <c r="C346" s="4" t="inlineStr">
        <is>
          <t>ESTRUTURA</t>
        </is>
      </c>
      <c r="D346" s="4" t="inlineStr">
        <is>
          <t>-</t>
        </is>
      </c>
      <c r="E346" s="4" t="inlineStr">
        <is>
          <t>12º PAV.</t>
        </is>
      </c>
      <c r="F346" s="118" t="n">
        <v>46486</v>
      </c>
      <c r="G346" s="118" t="n">
        <v>46497</v>
      </c>
      <c r="H346" s="118" t="n">
        <v>46289</v>
      </c>
      <c r="I346" s="4" t="n">
        <v>0</v>
      </c>
      <c r="J346" s="4" t="n">
        <v>0</v>
      </c>
      <c r="K346" s="4" t="n">
        <v>0</v>
      </c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31528996</v>
      </c>
      <c r="C347" s="4" t="inlineStr">
        <is>
          <t>ESTRUTURA</t>
        </is>
      </c>
      <c r="D347" s="4" t="inlineStr">
        <is>
          <t>Forma</t>
        </is>
      </c>
      <c r="E347" s="4" t="inlineStr">
        <is>
          <t>12º PAV.</t>
        </is>
      </c>
      <c r="F347" s="118" t="n">
        <v>46486</v>
      </c>
      <c r="G347" s="118" t="n">
        <v>46491</v>
      </c>
      <c r="H347" s="118" t="n">
        <v>46289</v>
      </c>
      <c r="I347" s="4" t="n">
        <v>0</v>
      </c>
      <c r="J347" s="4" t="n">
        <v>0</v>
      </c>
      <c r="K347" s="4" t="n">
        <v>0</v>
      </c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31528997</v>
      </c>
      <c r="C348" s="4" t="inlineStr">
        <is>
          <t>ESTRUTURA</t>
        </is>
      </c>
      <c r="D348" s="4" t="inlineStr">
        <is>
          <t>Armação</t>
        </is>
      </c>
      <c r="E348" s="4" t="inlineStr">
        <is>
          <t>12º PAV.</t>
        </is>
      </c>
      <c r="F348" s="118" t="n">
        <v>46492</v>
      </c>
      <c r="G348" s="118" t="n">
        <v>46496</v>
      </c>
      <c r="H348" s="118" t="n">
        <v>46289</v>
      </c>
      <c r="I348" s="4" t="n">
        <v>0</v>
      </c>
      <c r="J348" s="4" t="n">
        <v>0</v>
      </c>
      <c r="K348" s="4" t="n">
        <v>0</v>
      </c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31528998</v>
      </c>
      <c r="C349" s="4" t="inlineStr">
        <is>
          <t>ESTRUTURA</t>
        </is>
      </c>
      <c r="D349" s="4" t="inlineStr">
        <is>
          <t>Concretagem</t>
        </is>
      </c>
      <c r="E349" s="4" t="inlineStr">
        <is>
          <t>12º PAV.</t>
        </is>
      </c>
      <c r="F349" s="118" t="n">
        <v>46497</v>
      </c>
      <c r="G349" s="118" t="n">
        <v>46497</v>
      </c>
      <c r="H349" s="118" t="n">
        <v>46289</v>
      </c>
      <c r="I349" s="4" t="n">
        <v>0</v>
      </c>
      <c r="J349" s="4" t="n">
        <v>0</v>
      </c>
      <c r="K349" s="4" t="n">
        <v>0</v>
      </c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31528999</v>
      </c>
      <c r="C350" s="4" t="inlineStr">
        <is>
          <t>ESTRUTURA</t>
        </is>
      </c>
      <c r="D350" s="4" t="inlineStr">
        <is>
          <t>Polimento</t>
        </is>
      </c>
      <c r="E350" s="4" t="inlineStr">
        <is>
          <t>12º PAV.</t>
        </is>
      </c>
      <c r="F350" s="118" t="n">
        <v>46497</v>
      </c>
      <c r="G350" s="118" t="n">
        <v>46497</v>
      </c>
      <c r="H350" s="118" t="n">
        <v>46289</v>
      </c>
      <c r="I350" s="4" t="n">
        <v>0</v>
      </c>
      <c r="J350" s="4" t="n">
        <v>0</v>
      </c>
      <c r="K350" s="4" t="n">
        <v>0</v>
      </c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29981518</v>
      </c>
      <c r="C351" s="4" t="inlineStr">
        <is>
          <t>PRUMADA DE INCÊNDIO</t>
        </is>
      </c>
      <c r="D351" s="4" t="inlineStr">
        <is>
          <t>-</t>
        </is>
      </c>
      <c r="E351" s="4" t="inlineStr">
        <is>
          <t>8º PAV.</t>
        </is>
      </c>
      <c r="F351" s="118" t="n">
        <v>46489</v>
      </c>
      <c r="G351" s="118" t="n">
        <v>46500</v>
      </c>
      <c r="H351" s="118" t="n">
        <v>46289</v>
      </c>
      <c r="I351" s="4" t="n">
        <v>0</v>
      </c>
      <c r="J351" s="4" t="n">
        <v>0</v>
      </c>
      <c r="K351" s="4" t="n">
        <v>0</v>
      </c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29981469</v>
      </c>
      <c r="C352" s="4" t="inlineStr">
        <is>
          <t>ALVENARIA</t>
        </is>
      </c>
      <c r="D352" s="4" t="inlineStr">
        <is>
          <t>-</t>
        </is>
      </c>
      <c r="E352" s="4" t="inlineStr">
        <is>
          <t>9º PAV.</t>
        </is>
      </c>
      <c r="F352" s="118" t="n">
        <v>46489</v>
      </c>
      <c r="G352" s="118" t="n">
        <v>46500</v>
      </c>
      <c r="H352" s="118" t="n">
        <v>46289</v>
      </c>
      <c r="I352" s="4" t="n">
        <v>0</v>
      </c>
      <c r="J352" s="4" t="n">
        <v>0</v>
      </c>
      <c r="K352" s="4" t="n">
        <v>0</v>
      </c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39887265</v>
      </c>
      <c r="C353" s="4" t="inlineStr">
        <is>
          <t>ESTRUTURA IGREJA</t>
        </is>
      </c>
      <c r="D353" s="4" t="inlineStr">
        <is>
          <t>-</t>
        </is>
      </c>
      <c r="E353" s="4" t="inlineStr">
        <is>
          <t>6º PAV - PILOTIS</t>
        </is>
      </c>
      <c r="F353" s="118" t="n">
        <v>46492</v>
      </c>
      <c r="G353" s="118" t="n">
        <v>46510</v>
      </c>
      <c r="H353" s="118" t="n">
        <v>46289</v>
      </c>
      <c r="I353" s="4" t="n">
        <v>0</v>
      </c>
      <c r="J353" s="4" t="n">
        <v>0</v>
      </c>
      <c r="K353" s="4" t="n">
        <v>0</v>
      </c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29981542</v>
      </c>
      <c r="C354" s="4" t="inlineStr">
        <is>
          <t>TALISCAMENTO</t>
        </is>
      </c>
      <c r="D354" s="4" t="inlineStr">
        <is>
          <t>-</t>
        </is>
      </c>
      <c r="E354" s="4" t="inlineStr">
        <is>
          <t>7º PAV.</t>
        </is>
      </c>
      <c r="F354" s="118" t="n">
        <v>46493</v>
      </c>
      <c r="G354" s="118" t="n">
        <v>46506</v>
      </c>
      <c r="H354" s="118" t="n">
        <v>46289</v>
      </c>
      <c r="I354" s="4" t="n">
        <v>0</v>
      </c>
      <c r="J354" s="4" t="n">
        <v>0</v>
      </c>
      <c r="K354" s="4" t="n">
        <v>0</v>
      </c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29981508</v>
      </c>
      <c r="C355" s="4" t="inlineStr">
        <is>
          <t>PRUMADA HIDROSSANITÁRIA</t>
        </is>
      </c>
      <c r="D355" s="4" t="inlineStr">
        <is>
          <t>-</t>
        </is>
      </c>
      <c r="E355" s="4" t="inlineStr">
        <is>
          <t>8º PAV.</t>
        </is>
      </c>
      <c r="F355" s="118" t="n">
        <v>46493</v>
      </c>
      <c r="G355" s="118" t="n">
        <v>46506</v>
      </c>
      <c r="H355" s="118" t="n">
        <v>46289</v>
      </c>
      <c r="I355" s="4" t="n">
        <v>0</v>
      </c>
      <c r="J355" s="4" t="n">
        <v>0</v>
      </c>
      <c r="K355" s="4" t="n">
        <v>0</v>
      </c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29981507</v>
      </c>
      <c r="C356" s="4" t="inlineStr">
        <is>
          <t>ENCUNHAMENTO</t>
        </is>
      </c>
      <c r="D356" s="4" t="inlineStr">
        <is>
          <t>-</t>
        </is>
      </c>
      <c r="E356" s="4" t="inlineStr">
        <is>
          <t>8º PAV.</t>
        </is>
      </c>
      <c r="F356" s="118" t="n">
        <v>46497</v>
      </c>
      <c r="G356" s="118" t="n">
        <v>46510</v>
      </c>
      <c r="H356" s="118" t="n">
        <v>46289</v>
      </c>
      <c r="I356" s="4" t="n">
        <v>0</v>
      </c>
      <c r="J356" s="4" t="n">
        <v>0</v>
      </c>
      <c r="K356" s="4" t="n">
        <v>0</v>
      </c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29940953</v>
      </c>
      <c r="C357" s="4" t="inlineStr">
        <is>
          <t>ESTRUTURA</t>
        </is>
      </c>
      <c r="D357" s="4" t="inlineStr">
        <is>
          <t>-</t>
        </is>
      </c>
      <c r="E357" s="4" t="inlineStr">
        <is>
          <t>13º PAV.</t>
        </is>
      </c>
      <c r="F357" s="118" t="n">
        <v>46499</v>
      </c>
      <c r="G357" s="118" t="n">
        <v>46510</v>
      </c>
      <c r="H357" s="118" t="n">
        <v>46289</v>
      </c>
      <c r="I357" s="4" t="n">
        <v>0</v>
      </c>
      <c r="J357" s="4" t="n">
        <v>0</v>
      </c>
      <c r="K357" s="4" t="n">
        <v>0</v>
      </c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31529000</v>
      </c>
      <c r="C358" s="4" t="inlineStr">
        <is>
          <t>ESTRUTURA</t>
        </is>
      </c>
      <c r="D358" s="4" t="inlineStr">
        <is>
          <t>Forma</t>
        </is>
      </c>
      <c r="E358" s="4" t="inlineStr">
        <is>
          <t>13º PAV.</t>
        </is>
      </c>
      <c r="F358" s="118" t="n">
        <v>46499</v>
      </c>
      <c r="G358" s="118" t="n">
        <v>46504</v>
      </c>
      <c r="H358" s="118" t="n">
        <v>46289</v>
      </c>
      <c r="I358" s="4" t="n">
        <v>0</v>
      </c>
      <c r="J358" s="4" t="n">
        <v>0</v>
      </c>
      <c r="K358" s="4" t="n">
        <v>0</v>
      </c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31529001</v>
      </c>
      <c r="C359" s="4" t="inlineStr">
        <is>
          <t>ESTRUTURA</t>
        </is>
      </c>
      <c r="D359" s="4" t="inlineStr">
        <is>
          <t>Armação</t>
        </is>
      </c>
      <c r="E359" s="4" t="inlineStr">
        <is>
          <t>13º PAV.</t>
        </is>
      </c>
      <c r="F359" s="118" t="n">
        <v>46505</v>
      </c>
      <c r="G359" s="118" t="n">
        <v>46507</v>
      </c>
      <c r="H359" s="118" t="n">
        <v>46289</v>
      </c>
      <c r="I359" s="4" t="n">
        <v>0</v>
      </c>
      <c r="J359" s="4" t="n">
        <v>0</v>
      </c>
      <c r="K359" s="4" t="n">
        <v>0</v>
      </c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31529002</v>
      </c>
      <c r="C360" s="4" t="inlineStr">
        <is>
          <t>ESTRUTURA</t>
        </is>
      </c>
      <c r="D360" s="4" t="inlineStr">
        <is>
          <t>Concretagem</t>
        </is>
      </c>
      <c r="E360" s="4" t="inlineStr">
        <is>
          <t>13º PAV.</t>
        </is>
      </c>
      <c r="F360" s="118" t="n">
        <v>46510</v>
      </c>
      <c r="G360" s="118" t="n">
        <v>46510</v>
      </c>
      <c r="H360" s="118" t="n">
        <v>46289</v>
      </c>
      <c r="I360" s="4" t="n">
        <v>0</v>
      </c>
      <c r="J360" s="4" t="n">
        <v>0</v>
      </c>
      <c r="K360" s="4" t="n">
        <v>0</v>
      </c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31529003</v>
      </c>
      <c r="C361" s="4" t="inlineStr">
        <is>
          <t>ESTRUTURA</t>
        </is>
      </c>
      <c r="D361" s="4" t="inlineStr">
        <is>
          <t>Polimento</t>
        </is>
      </c>
      <c r="E361" s="4" t="inlineStr">
        <is>
          <t>13º PAV.</t>
        </is>
      </c>
      <c r="F361" s="118" t="n">
        <v>46510</v>
      </c>
      <c r="G361" s="118" t="n">
        <v>46510</v>
      </c>
      <c r="H361" s="118" t="n">
        <v>46289</v>
      </c>
      <c r="I361" s="4" t="n">
        <v>0</v>
      </c>
      <c r="J361" s="4" t="n">
        <v>0</v>
      </c>
      <c r="K361" s="4" t="n">
        <v>0</v>
      </c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29981481</v>
      </c>
      <c r="C362" s="4" t="inlineStr">
        <is>
          <t>PRUMADA DE INCÊNDIO</t>
        </is>
      </c>
      <c r="D362" s="4" t="inlineStr">
        <is>
          <t>-</t>
        </is>
      </c>
      <c r="E362" s="4" t="inlineStr">
        <is>
          <t>9º PAV.</t>
        </is>
      </c>
      <c r="F362" s="118" t="n">
        <v>46503</v>
      </c>
      <c r="G362" s="118" t="n">
        <v>46513</v>
      </c>
      <c r="H362" s="118" t="n">
        <v>46289</v>
      </c>
      <c r="I362" s="4" t="n">
        <v>0</v>
      </c>
      <c r="J362" s="4" t="n">
        <v>0</v>
      </c>
      <c r="K362" s="4" t="n">
        <v>0</v>
      </c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29981432</v>
      </c>
      <c r="C363" s="4" t="inlineStr">
        <is>
          <t>ALVENARIA</t>
        </is>
      </c>
      <c r="D363" s="4" t="inlineStr">
        <is>
          <t>-</t>
        </is>
      </c>
      <c r="E363" s="4" t="inlineStr">
        <is>
          <t>10º PAV.</t>
        </is>
      </c>
      <c r="F363" s="118" t="n">
        <v>46503</v>
      </c>
      <c r="G363" s="118" t="n">
        <v>46513</v>
      </c>
      <c r="H363" s="118" t="n">
        <v>46289</v>
      </c>
      <c r="I363" s="4" t="n">
        <v>0</v>
      </c>
      <c r="J363" s="4" t="n">
        <v>0</v>
      </c>
      <c r="K363" s="4" t="n">
        <v>0</v>
      </c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29981556</v>
      </c>
      <c r="C364" s="4" t="inlineStr">
        <is>
          <t>DISTRIBUIÇÃO HIDROSSANITÁRIA</t>
        </is>
      </c>
      <c r="D364" s="4" t="inlineStr">
        <is>
          <t>-</t>
        </is>
      </c>
      <c r="E364" s="4" t="inlineStr">
        <is>
          <t>7º PAV.</t>
        </is>
      </c>
      <c r="F364" s="118" t="n">
        <v>46507</v>
      </c>
      <c r="G364" s="118" t="n">
        <v>46519</v>
      </c>
      <c r="H364" s="118" t="n">
        <v>46289</v>
      </c>
      <c r="I364" s="4" t="n">
        <v>0</v>
      </c>
      <c r="J364" s="4" t="n">
        <v>0</v>
      </c>
      <c r="K364" s="4" t="n">
        <v>0</v>
      </c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29981525</v>
      </c>
      <c r="C365" s="4" t="inlineStr">
        <is>
          <t>DISTRIBUIÇÃO ELÉTRICA / QUADRO</t>
        </is>
      </c>
      <c r="D365" s="4" t="inlineStr">
        <is>
          <t>-</t>
        </is>
      </c>
      <c r="E365" s="4" t="inlineStr">
        <is>
          <t>7º PAV.</t>
        </is>
      </c>
      <c r="F365" s="118" t="n">
        <v>46507</v>
      </c>
      <c r="G365" s="118" t="n">
        <v>46519</v>
      </c>
      <c r="H365" s="118" t="n">
        <v>46289</v>
      </c>
      <c r="I365" s="4" t="n">
        <v>0</v>
      </c>
      <c r="J365" s="4" t="n">
        <v>0</v>
      </c>
      <c r="K365" s="4" t="n">
        <v>0</v>
      </c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29981558</v>
      </c>
      <c r="C366" s="4" t="inlineStr">
        <is>
          <t>DISTRIBUIÇÃO DE GÁS</t>
        </is>
      </c>
      <c r="D366" s="4" t="inlineStr">
        <is>
          <t>-</t>
        </is>
      </c>
      <c r="E366" s="4" t="inlineStr">
        <is>
          <t>7º PAV.</t>
        </is>
      </c>
      <c r="F366" s="118" t="n">
        <v>46507</v>
      </c>
      <c r="G366" s="118" t="n">
        <v>46519</v>
      </c>
      <c r="H366" s="118" t="n">
        <v>46289</v>
      </c>
      <c r="I366" s="4" t="n">
        <v>0</v>
      </c>
      <c r="J366" s="4" t="n">
        <v>0</v>
      </c>
      <c r="K366" s="4" t="n">
        <v>0</v>
      </c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29981505</v>
      </c>
      <c r="C367" s="4" t="inlineStr">
        <is>
          <t>TALISCAMENTO</t>
        </is>
      </c>
      <c r="D367" s="4" t="inlineStr">
        <is>
          <t>-</t>
        </is>
      </c>
      <c r="E367" s="4" t="inlineStr">
        <is>
          <t>8º PAV.</t>
        </is>
      </c>
      <c r="F367" s="118" t="n">
        <v>46507</v>
      </c>
      <c r="G367" s="118" t="n">
        <v>46519</v>
      </c>
      <c r="H367" s="118" t="n">
        <v>46289</v>
      </c>
      <c r="I367" s="4" t="n">
        <v>0</v>
      </c>
      <c r="J367" s="4" t="n">
        <v>0</v>
      </c>
      <c r="K367" s="4" t="n">
        <v>0</v>
      </c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29981471</v>
      </c>
      <c r="C368" s="4" t="inlineStr">
        <is>
          <t>PRUMADA HIDROSSANITÁRIA</t>
        </is>
      </c>
      <c r="D368" s="4" t="inlineStr">
        <is>
          <t>-</t>
        </is>
      </c>
      <c r="E368" s="4" t="inlineStr">
        <is>
          <t>9º PAV.</t>
        </is>
      </c>
      <c r="F368" s="118" t="n">
        <v>46507</v>
      </c>
      <c r="G368" s="118" t="n">
        <v>46519</v>
      </c>
      <c r="H368" s="118" t="n">
        <v>46289</v>
      </c>
      <c r="I368" s="4" t="n">
        <v>0</v>
      </c>
      <c r="J368" s="4" t="n">
        <v>0</v>
      </c>
      <c r="K368" s="4" t="n">
        <v>0</v>
      </c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29981470</v>
      </c>
      <c r="C369" s="4" t="inlineStr">
        <is>
          <t>ENCUNHAMENTO</t>
        </is>
      </c>
      <c r="D369" s="4" t="inlineStr">
        <is>
          <t>-</t>
        </is>
      </c>
      <c r="E369" s="4" t="inlineStr">
        <is>
          <t>9º PAV.</t>
        </is>
      </c>
      <c r="F369" s="118" t="n">
        <v>46511</v>
      </c>
      <c r="G369" s="118" t="n">
        <v>46521</v>
      </c>
      <c r="H369" s="118" t="n">
        <v>46289</v>
      </c>
      <c r="I369" s="4" t="n">
        <v>0</v>
      </c>
      <c r="J369" s="4" t="n">
        <v>0</v>
      </c>
      <c r="K369" s="4" t="n">
        <v>0</v>
      </c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29940954</v>
      </c>
      <c r="C370" s="4" t="inlineStr">
        <is>
          <t>ESTRUTURA</t>
        </is>
      </c>
      <c r="D370" s="4" t="inlineStr">
        <is>
          <t>-</t>
        </is>
      </c>
      <c r="E370" s="4" t="inlineStr">
        <is>
          <t>14º PAV.</t>
        </is>
      </c>
      <c r="F370" s="118" t="n">
        <v>46511</v>
      </c>
      <c r="G370" s="118" t="n">
        <v>46520</v>
      </c>
      <c r="H370" s="118" t="n">
        <v>46289</v>
      </c>
      <c r="I370" s="4" t="n">
        <v>0</v>
      </c>
      <c r="J370" s="4" t="n">
        <v>0</v>
      </c>
      <c r="K370" s="4" t="n">
        <v>0</v>
      </c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31529004</v>
      </c>
      <c r="C371" s="4" t="inlineStr">
        <is>
          <t>ESTRUTURA</t>
        </is>
      </c>
      <c r="D371" s="4" t="inlineStr">
        <is>
          <t>Forma</t>
        </is>
      </c>
      <c r="E371" s="4" t="inlineStr">
        <is>
          <t>14º PAV.</t>
        </is>
      </c>
      <c r="F371" s="118" t="n">
        <v>46511</v>
      </c>
      <c r="G371" s="118" t="n">
        <v>46514</v>
      </c>
      <c r="H371" s="118" t="n">
        <v>46289</v>
      </c>
      <c r="I371" s="4" t="n">
        <v>0</v>
      </c>
      <c r="J371" s="4" t="n">
        <v>0</v>
      </c>
      <c r="K371" s="4" t="n">
        <v>0</v>
      </c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31529005</v>
      </c>
      <c r="C372" s="4" t="inlineStr">
        <is>
          <t>ESTRUTURA</t>
        </is>
      </c>
      <c r="D372" s="4" t="inlineStr">
        <is>
          <t>Armação</t>
        </is>
      </c>
      <c r="E372" s="4" t="inlineStr">
        <is>
          <t>14º PAV.</t>
        </is>
      </c>
      <c r="F372" s="118" t="n">
        <v>46517</v>
      </c>
      <c r="G372" s="118" t="n">
        <v>46519</v>
      </c>
      <c r="H372" s="118" t="n">
        <v>46289</v>
      </c>
      <c r="I372" s="4" t="n">
        <v>0</v>
      </c>
      <c r="J372" s="4" t="n">
        <v>0</v>
      </c>
      <c r="K372" s="4" t="n">
        <v>0</v>
      </c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31529006</v>
      </c>
      <c r="C373" s="4" t="inlineStr">
        <is>
          <t>ESTRUTURA</t>
        </is>
      </c>
      <c r="D373" s="4" t="inlineStr">
        <is>
          <t>Concretagem</t>
        </is>
      </c>
      <c r="E373" s="4" t="inlineStr">
        <is>
          <t>14º PAV.</t>
        </is>
      </c>
      <c r="F373" s="118" t="n">
        <v>46520</v>
      </c>
      <c r="G373" s="118" t="n">
        <v>46520</v>
      </c>
      <c r="H373" s="118" t="n">
        <v>46289</v>
      </c>
      <c r="I373" s="4" t="n">
        <v>0</v>
      </c>
      <c r="J373" s="4" t="n">
        <v>0</v>
      </c>
      <c r="K373" s="4" t="n">
        <v>0</v>
      </c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31529007</v>
      </c>
      <c r="C374" s="4" t="inlineStr">
        <is>
          <t>ESTRUTURA</t>
        </is>
      </c>
      <c r="D374" s="4" t="inlineStr">
        <is>
          <t>Polimento</t>
        </is>
      </c>
      <c r="E374" s="4" t="inlineStr">
        <is>
          <t>14º PAV.</t>
        </is>
      </c>
      <c r="F374" s="118" t="n">
        <v>46520</v>
      </c>
      <c r="G374" s="118" t="n">
        <v>46520</v>
      </c>
      <c r="H374" s="118" t="n">
        <v>46289</v>
      </c>
      <c r="I374" s="4" t="n">
        <v>0</v>
      </c>
      <c r="J374" s="4" t="n">
        <v>0</v>
      </c>
      <c r="K374" s="4" t="n">
        <v>0</v>
      </c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29981444</v>
      </c>
      <c r="C375" s="4" t="inlineStr">
        <is>
          <t>PRUMADA DE INCÊNDIO</t>
        </is>
      </c>
      <c r="D375" s="4" t="inlineStr">
        <is>
          <t>-</t>
        </is>
      </c>
      <c r="E375" s="4" t="inlineStr">
        <is>
          <t>10º PAV.</t>
        </is>
      </c>
      <c r="F375" s="118" t="n">
        <v>46514</v>
      </c>
      <c r="G375" s="118" t="n">
        <v>46526</v>
      </c>
      <c r="H375" s="118" t="n">
        <v>46289</v>
      </c>
      <c r="I375" s="4" t="n">
        <v>0</v>
      </c>
      <c r="J375" s="4" t="n">
        <v>0</v>
      </c>
      <c r="K375" s="4" t="n">
        <v>0</v>
      </c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29981395</v>
      </c>
      <c r="C376" s="4" t="inlineStr">
        <is>
          <t>ALVENARIA</t>
        </is>
      </c>
      <c r="D376" s="4" t="inlineStr">
        <is>
          <t>-</t>
        </is>
      </c>
      <c r="E376" s="4" t="inlineStr">
        <is>
          <t>11º PAV.</t>
        </is>
      </c>
      <c r="F376" s="118" t="n">
        <v>46514</v>
      </c>
      <c r="G376" s="118" t="n">
        <v>46526</v>
      </c>
      <c r="H376" s="118" t="n">
        <v>46289</v>
      </c>
      <c r="I376" s="4" t="n">
        <v>0</v>
      </c>
      <c r="J376" s="4" t="n">
        <v>0</v>
      </c>
      <c r="K376" s="4" t="n">
        <v>0</v>
      </c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29981526</v>
      </c>
      <c r="C377" s="4" t="inlineStr">
        <is>
          <t>CONTRAMARCO</t>
        </is>
      </c>
      <c r="D377" s="4" t="inlineStr">
        <is>
          <t>-</t>
        </is>
      </c>
      <c r="E377" s="4" t="inlineStr">
        <is>
          <t>7º PAV.</t>
        </is>
      </c>
      <c r="F377" s="118" t="n">
        <v>46520</v>
      </c>
      <c r="G377" s="118" t="n">
        <v>46532</v>
      </c>
      <c r="H377" s="118" t="n">
        <v>46289</v>
      </c>
      <c r="I377" s="4" t="n">
        <v>0</v>
      </c>
      <c r="J377" s="4" t="n">
        <v>0</v>
      </c>
      <c r="K377" s="4" t="n">
        <v>0</v>
      </c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29981519</v>
      </c>
      <c r="C378" s="4" t="inlineStr">
        <is>
          <t>DISTRIBUIÇÃO HIDROSSANITÁRIA</t>
        </is>
      </c>
      <c r="D378" s="4" t="inlineStr">
        <is>
          <t>-</t>
        </is>
      </c>
      <c r="E378" s="4" t="inlineStr">
        <is>
          <t>8º PAV.</t>
        </is>
      </c>
      <c r="F378" s="118" t="n">
        <v>46520</v>
      </c>
      <c r="G378" s="118" t="n">
        <v>46532</v>
      </c>
      <c r="H378" s="118" t="n">
        <v>46289</v>
      </c>
      <c r="I378" s="4" t="n">
        <v>0</v>
      </c>
      <c r="J378" s="4" t="n">
        <v>0</v>
      </c>
      <c r="K378" s="4" t="n">
        <v>0</v>
      </c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29981488</v>
      </c>
      <c r="C379" s="4" t="inlineStr">
        <is>
          <t>DISTRIBUIÇÃO ELÉTRICA / QUADRO</t>
        </is>
      </c>
      <c r="D379" s="4" t="inlineStr">
        <is>
          <t>-</t>
        </is>
      </c>
      <c r="E379" s="4" t="inlineStr">
        <is>
          <t>8º PAV.</t>
        </is>
      </c>
      <c r="F379" s="118" t="n">
        <v>46520</v>
      </c>
      <c r="G379" s="118" t="n">
        <v>46532</v>
      </c>
      <c r="H379" s="118" t="n">
        <v>46289</v>
      </c>
      <c r="I379" s="4" t="n">
        <v>0</v>
      </c>
      <c r="J379" s="4" t="n">
        <v>0</v>
      </c>
      <c r="K379" s="4" t="n">
        <v>0</v>
      </c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29981521</v>
      </c>
      <c r="C380" s="4" t="inlineStr">
        <is>
          <t>DISTRIBUIÇÃO DE GÁS</t>
        </is>
      </c>
      <c r="D380" s="4" t="inlineStr">
        <is>
          <t>-</t>
        </is>
      </c>
      <c r="E380" s="4" t="inlineStr">
        <is>
          <t>8º PAV.</t>
        </is>
      </c>
      <c r="F380" s="118" t="n">
        <v>46520</v>
      </c>
      <c r="G380" s="118" t="n">
        <v>46532</v>
      </c>
      <c r="H380" s="118" t="n">
        <v>46289</v>
      </c>
      <c r="I380" s="4" t="n">
        <v>0</v>
      </c>
      <c r="J380" s="4" t="n">
        <v>0</v>
      </c>
      <c r="K380" s="4" t="n">
        <v>0</v>
      </c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29981468</v>
      </c>
      <c r="C381" s="4" t="inlineStr">
        <is>
          <t>TALISCAMENTO</t>
        </is>
      </c>
      <c r="D381" s="4" t="inlineStr">
        <is>
          <t>-</t>
        </is>
      </c>
      <c r="E381" s="4" t="inlineStr">
        <is>
          <t>9º PAV.</t>
        </is>
      </c>
      <c r="F381" s="118" t="n">
        <v>46520</v>
      </c>
      <c r="G381" s="118" t="n">
        <v>46532</v>
      </c>
      <c r="H381" s="118" t="n">
        <v>46289</v>
      </c>
      <c r="I381" s="4" t="n">
        <v>0</v>
      </c>
      <c r="J381" s="4" t="n">
        <v>0</v>
      </c>
      <c r="K381" s="4" t="n">
        <v>0</v>
      </c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29981434</v>
      </c>
      <c r="C382" s="4" t="inlineStr">
        <is>
          <t>PRUMADA HIDROSSANITÁRIA</t>
        </is>
      </c>
      <c r="D382" s="4" t="inlineStr">
        <is>
          <t>-</t>
        </is>
      </c>
      <c r="E382" s="4" t="inlineStr">
        <is>
          <t>10º PAV.</t>
        </is>
      </c>
      <c r="F382" s="118" t="n">
        <v>46520</v>
      </c>
      <c r="G382" s="118" t="n">
        <v>46532</v>
      </c>
      <c r="H382" s="118" t="n">
        <v>46289</v>
      </c>
      <c r="I382" s="4" t="n">
        <v>0</v>
      </c>
      <c r="J382" s="4" t="n">
        <v>0</v>
      </c>
      <c r="K382" s="4" t="n">
        <v>0</v>
      </c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29940955</v>
      </c>
      <c r="C383" s="4" t="inlineStr">
        <is>
          <t>ESTRUTURA</t>
        </is>
      </c>
      <c r="D383" s="4" t="inlineStr">
        <is>
          <t>-</t>
        </is>
      </c>
      <c r="E383" s="4" t="inlineStr">
        <is>
          <t>15º PAV.</t>
        </is>
      </c>
      <c r="F383" s="118" t="n">
        <v>46521</v>
      </c>
      <c r="G383" s="118" t="n">
        <v>46532</v>
      </c>
      <c r="H383" s="118" t="n">
        <v>46289</v>
      </c>
      <c r="I383" s="4" t="n">
        <v>0</v>
      </c>
      <c r="J383" s="4" t="n">
        <v>0</v>
      </c>
      <c r="K383" s="4" t="n">
        <v>0</v>
      </c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31529008</v>
      </c>
      <c r="C384" s="4" t="inlineStr">
        <is>
          <t>ESTRUTURA</t>
        </is>
      </c>
      <c r="D384" s="4" t="inlineStr">
        <is>
          <t>Forma</t>
        </is>
      </c>
      <c r="E384" s="4" t="inlineStr">
        <is>
          <t>15º PAV.</t>
        </is>
      </c>
      <c r="F384" s="118" t="n">
        <v>46521</v>
      </c>
      <c r="G384" s="118" t="n">
        <v>46526</v>
      </c>
      <c r="H384" s="118" t="n">
        <v>46289</v>
      </c>
      <c r="I384" s="4" t="n">
        <v>0</v>
      </c>
      <c r="J384" s="4" t="n">
        <v>0</v>
      </c>
      <c r="K384" s="4" t="n">
        <v>0</v>
      </c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31529009</v>
      </c>
      <c r="C385" s="4" t="inlineStr">
        <is>
          <t>ESTRUTURA</t>
        </is>
      </c>
      <c r="D385" s="4" t="inlineStr">
        <is>
          <t>Armação</t>
        </is>
      </c>
      <c r="E385" s="4" t="inlineStr">
        <is>
          <t>15º PAV.</t>
        </is>
      </c>
      <c r="F385" s="118" t="n">
        <v>46527</v>
      </c>
      <c r="G385" s="118" t="n">
        <v>46531</v>
      </c>
      <c r="H385" s="118" t="n">
        <v>46289</v>
      </c>
      <c r="I385" s="4" t="n">
        <v>0</v>
      </c>
      <c r="J385" s="4" t="n">
        <v>0</v>
      </c>
      <c r="K385" s="4" t="n">
        <v>0</v>
      </c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31529010</v>
      </c>
      <c r="C386" s="4" t="inlineStr">
        <is>
          <t>ESTRUTURA</t>
        </is>
      </c>
      <c r="D386" s="4" t="inlineStr">
        <is>
          <t>Concretagem</t>
        </is>
      </c>
      <c r="E386" s="4" t="inlineStr">
        <is>
          <t>15º PAV.</t>
        </is>
      </c>
      <c r="F386" s="118" t="n">
        <v>46532</v>
      </c>
      <c r="G386" s="118" t="n">
        <v>46532</v>
      </c>
      <c r="H386" s="118" t="n">
        <v>46289</v>
      </c>
      <c r="I386" s="4" t="n">
        <v>0</v>
      </c>
      <c r="J386" s="4" t="n">
        <v>0</v>
      </c>
      <c r="K386" s="4" t="n">
        <v>0</v>
      </c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31529011</v>
      </c>
      <c r="C387" s="4" t="inlineStr">
        <is>
          <t>ESTRUTURA</t>
        </is>
      </c>
      <c r="D387" s="4" t="inlineStr">
        <is>
          <t>Polimento</t>
        </is>
      </c>
      <c r="E387" s="4" t="inlineStr">
        <is>
          <t>15º PAV.</t>
        </is>
      </c>
      <c r="F387" s="118" t="n">
        <v>46532</v>
      </c>
      <c r="G387" s="118" t="n">
        <v>46532</v>
      </c>
      <c r="H387" s="118" t="n">
        <v>46289</v>
      </c>
      <c r="I387" s="4" t="n">
        <v>0</v>
      </c>
      <c r="J387" s="4" t="n">
        <v>0</v>
      </c>
      <c r="K387" s="4" t="n">
        <v>0</v>
      </c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30205725</v>
      </c>
      <c r="C388" s="4" t="inlineStr">
        <is>
          <t>ALVENARIA</t>
        </is>
      </c>
      <c r="D388" s="4" t="inlineStr">
        <is>
          <t>-</t>
        </is>
      </c>
      <c r="E388" s="4" t="inlineStr">
        <is>
          <t>SUBSOLO</t>
        </is>
      </c>
      <c r="F388" s="118" t="n">
        <v>46524</v>
      </c>
      <c r="G388" s="118" t="n">
        <v>46554</v>
      </c>
      <c r="H388" s="118" t="n">
        <v>46289</v>
      </c>
      <c r="I388" s="4" t="n">
        <v>0</v>
      </c>
      <c r="J388" s="4" t="n">
        <v>0</v>
      </c>
      <c r="K388" s="4" t="n">
        <v>0</v>
      </c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29981433</v>
      </c>
      <c r="C389" s="4" t="inlineStr">
        <is>
          <t>ENCUNHAMENTO</t>
        </is>
      </c>
      <c r="D389" s="4" t="inlineStr">
        <is>
          <t>-</t>
        </is>
      </c>
      <c r="E389" s="4" t="inlineStr">
        <is>
          <t>10º PAV.</t>
        </is>
      </c>
      <c r="F389" s="118" t="n">
        <v>46524</v>
      </c>
      <c r="G389" s="118" t="n">
        <v>46535</v>
      </c>
      <c r="H389" s="118" t="n">
        <v>46289</v>
      </c>
      <c r="I389" s="4" t="n">
        <v>0</v>
      </c>
      <c r="J389" s="4" t="n">
        <v>0</v>
      </c>
      <c r="K389" s="4" t="n">
        <v>0</v>
      </c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29981407</v>
      </c>
      <c r="C390" s="4" t="inlineStr">
        <is>
          <t>PRUMADA DE INCÊNDIO</t>
        </is>
      </c>
      <c r="D390" s="4" t="inlineStr">
        <is>
          <t>-</t>
        </is>
      </c>
      <c r="E390" s="4" t="inlineStr">
        <is>
          <t>11º PAV.</t>
        </is>
      </c>
      <c r="F390" s="118" t="n">
        <v>46527</v>
      </c>
      <c r="G390" s="118" t="n">
        <v>46540</v>
      </c>
      <c r="H390" s="118" t="n">
        <v>46289</v>
      </c>
      <c r="I390" s="4" t="n">
        <v>0</v>
      </c>
      <c r="J390" s="4" t="n">
        <v>0</v>
      </c>
      <c r="K390" s="4" t="n">
        <v>0</v>
      </c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29981358</v>
      </c>
      <c r="C391" s="4" t="inlineStr">
        <is>
          <t>ALVENARIA</t>
        </is>
      </c>
      <c r="D391" s="4" t="inlineStr">
        <is>
          <t>-</t>
        </is>
      </c>
      <c r="E391" s="4" t="inlineStr">
        <is>
          <t>12º PAV.</t>
        </is>
      </c>
      <c r="F391" s="118" t="n">
        <v>46527</v>
      </c>
      <c r="G391" s="118" t="n">
        <v>46540</v>
      </c>
      <c r="H391" s="118" t="n">
        <v>46289</v>
      </c>
      <c r="I391" s="4" t="n">
        <v>0</v>
      </c>
      <c r="J391" s="4" t="n">
        <v>0</v>
      </c>
      <c r="K391" s="4" t="n">
        <v>0</v>
      </c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29981523</v>
      </c>
      <c r="C392" s="4" t="inlineStr">
        <is>
          <t>REBOCO INTERNO</t>
        </is>
      </c>
      <c r="D392" s="4" t="inlineStr">
        <is>
          <t>-</t>
        </is>
      </c>
      <c r="E392" s="4" t="inlineStr">
        <is>
          <t>7º PAV.</t>
        </is>
      </c>
      <c r="F392" s="118" t="n">
        <v>46533</v>
      </c>
      <c r="G392" s="118" t="n">
        <v>46546</v>
      </c>
      <c r="H392" s="118" t="n">
        <v>46289</v>
      </c>
      <c r="I392" s="4" t="n">
        <v>0</v>
      </c>
      <c r="J392" s="4" t="n">
        <v>0</v>
      </c>
      <c r="K392" s="4" t="n">
        <v>0</v>
      </c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29981489</v>
      </c>
      <c r="C393" s="4" t="inlineStr">
        <is>
          <t>CONTRAMARCO</t>
        </is>
      </c>
      <c r="D393" s="4" t="inlineStr">
        <is>
          <t>-</t>
        </is>
      </c>
      <c r="E393" s="4" t="inlineStr">
        <is>
          <t>8º PAV.</t>
        </is>
      </c>
      <c r="F393" s="118" t="n">
        <v>46533</v>
      </c>
      <c r="G393" s="118" t="n">
        <v>46546</v>
      </c>
      <c r="H393" s="118" t="n">
        <v>46289</v>
      </c>
      <c r="I393" s="4" t="n">
        <v>0</v>
      </c>
      <c r="J393" s="4" t="n">
        <v>0</v>
      </c>
      <c r="K393" s="4" t="n">
        <v>0</v>
      </c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29981482</v>
      </c>
      <c r="C394" s="4" t="inlineStr">
        <is>
          <t>DISTRIBUIÇÃO HIDROSSANITÁRIA</t>
        </is>
      </c>
      <c r="D394" s="4" t="inlineStr">
        <is>
          <t>-</t>
        </is>
      </c>
      <c r="E394" s="4" t="inlineStr">
        <is>
          <t>9º PAV.</t>
        </is>
      </c>
      <c r="F394" s="118" t="n">
        <v>46533</v>
      </c>
      <c r="G394" s="118" t="n">
        <v>46546</v>
      </c>
      <c r="H394" s="118" t="n">
        <v>46289</v>
      </c>
      <c r="I394" s="4" t="n">
        <v>0</v>
      </c>
      <c r="J394" s="4" t="n">
        <v>0</v>
      </c>
      <c r="K394" s="4" t="n">
        <v>0</v>
      </c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29981451</v>
      </c>
      <c r="C395" s="4" t="inlineStr">
        <is>
          <t>DISTRIBUIÇÃO ELÉTRICA / QUADRO</t>
        </is>
      </c>
      <c r="D395" s="4" t="inlineStr">
        <is>
          <t>-</t>
        </is>
      </c>
      <c r="E395" s="4" t="inlineStr">
        <is>
          <t>9º PAV.</t>
        </is>
      </c>
      <c r="F395" s="118" t="n">
        <v>46533</v>
      </c>
      <c r="G395" s="118" t="n">
        <v>46546</v>
      </c>
      <c r="H395" s="118" t="n">
        <v>46289</v>
      </c>
      <c r="I395" s="4" t="n">
        <v>0</v>
      </c>
      <c r="J395" s="4" t="n">
        <v>0</v>
      </c>
      <c r="K395" s="4" t="n">
        <v>0</v>
      </c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29981484</v>
      </c>
      <c r="C396" s="4" t="inlineStr">
        <is>
          <t>DISTRIBUIÇÃO DE GÁS</t>
        </is>
      </c>
      <c r="D396" s="4" t="inlineStr">
        <is>
          <t>-</t>
        </is>
      </c>
      <c r="E396" s="4" t="inlineStr">
        <is>
          <t>9º PAV.</t>
        </is>
      </c>
      <c r="F396" s="118" t="n">
        <v>46533</v>
      </c>
      <c r="G396" s="118" t="n">
        <v>46546</v>
      </c>
      <c r="H396" s="118" t="n">
        <v>46289</v>
      </c>
      <c r="I396" s="4" t="n">
        <v>0</v>
      </c>
      <c r="J396" s="4" t="n">
        <v>0</v>
      </c>
      <c r="K396" s="4" t="n">
        <v>0</v>
      </c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29981431</v>
      </c>
      <c r="C397" s="4" t="inlineStr">
        <is>
          <t>TALISCAMENTO</t>
        </is>
      </c>
      <c r="D397" s="4" t="inlineStr">
        <is>
          <t>-</t>
        </is>
      </c>
      <c r="E397" s="4" t="inlineStr">
        <is>
          <t>10º PAV.</t>
        </is>
      </c>
      <c r="F397" s="118" t="n">
        <v>46533</v>
      </c>
      <c r="G397" s="118" t="n">
        <v>46546</v>
      </c>
      <c r="H397" s="118" t="n">
        <v>46289</v>
      </c>
      <c r="I397" s="4" t="n">
        <v>0</v>
      </c>
      <c r="J397" s="4" t="n">
        <v>0</v>
      </c>
      <c r="K397" s="4" t="n">
        <v>0</v>
      </c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29981397</v>
      </c>
      <c r="C398" s="4" t="inlineStr">
        <is>
          <t>PRUMADA HIDROSSANITÁRIA</t>
        </is>
      </c>
      <c r="D398" s="4" t="inlineStr">
        <is>
          <t>-</t>
        </is>
      </c>
      <c r="E398" s="4" t="inlineStr">
        <is>
          <t>11º PAV.</t>
        </is>
      </c>
      <c r="F398" s="118" t="n">
        <v>46533</v>
      </c>
      <c r="G398" s="118" t="n">
        <v>46546</v>
      </c>
      <c r="H398" s="118" t="n">
        <v>46289</v>
      </c>
      <c r="I398" s="4" t="n">
        <v>0</v>
      </c>
      <c r="J398" s="4" t="n">
        <v>0</v>
      </c>
      <c r="K398" s="4" t="n">
        <v>0</v>
      </c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29940956</v>
      </c>
      <c r="C399" s="4" t="inlineStr">
        <is>
          <t>ESTRUTURA</t>
        </is>
      </c>
      <c r="D399" s="4" t="inlineStr">
        <is>
          <t>-</t>
        </is>
      </c>
      <c r="E399" s="4" t="inlineStr">
        <is>
          <t>16º PAV.</t>
        </is>
      </c>
      <c r="F399" s="118" t="n">
        <v>46533</v>
      </c>
      <c r="G399" s="118" t="n">
        <v>46545</v>
      </c>
      <c r="H399" s="118" t="n">
        <v>46289</v>
      </c>
      <c r="I399" s="4" t="n">
        <v>0</v>
      </c>
      <c r="J399" s="4" t="n">
        <v>0</v>
      </c>
      <c r="K399" s="4" t="n">
        <v>0</v>
      </c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31529012</v>
      </c>
      <c r="C400" s="4" t="inlineStr">
        <is>
          <t>ESTRUTURA</t>
        </is>
      </c>
      <c r="D400" s="4" t="inlineStr">
        <is>
          <t>Forma</t>
        </is>
      </c>
      <c r="E400" s="4" t="inlineStr">
        <is>
          <t>16º PAV.</t>
        </is>
      </c>
      <c r="F400" s="118" t="n">
        <v>46533</v>
      </c>
      <c r="G400" s="118" t="n">
        <v>46539</v>
      </c>
      <c r="H400" s="118" t="n">
        <v>46289</v>
      </c>
      <c r="I400" s="4" t="n">
        <v>0</v>
      </c>
      <c r="J400" s="4" t="n">
        <v>0</v>
      </c>
      <c r="K400" s="4" t="n">
        <v>0</v>
      </c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31529013</v>
      </c>
      <c r="C401" s="4" t="inlineStr">
        <is>
          <t>ESTRUTURA</t>
        </is>
      </c>
      <c r="D401" s="4" t="inlineStr">
        <is>
          <t>Armação</t>
        </is>
      </c>
      <c r="E401" s="4" t="inlineStr">
        <is>
          <t>16º PAV.</t>
        </is>
      </c>
      <c r="F401" s="118" t="n">
        <v>46540</v>
      </c>
      <c r="G401" s="118" t="n">
        <v>46542</v>
      </c>
      <c r="H401" s="118" t="n">
        <v>46289</v>
      </c>
      <c r="I401" s="4" t="n">
        <v>0</v>
      </c>
      <c r="J401" s="4" t="n">
        <v>0</v>
      </c>
      <c r="K401" s="4" t="n">
        <v>0</v>
      </c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31529014</v>
      </c>
      <c r="C402" s="4" t="inlineStr">
        <is>
          <t>ESTRUTURA</t>
        </is>
      </c>
      <c r="D402" s="4" t="inlineStr">
        <is>
          <t>Concretagem</t>
        </is>
      </c>
      <c r="E402" s="4" t="inlineStr">
        <is>
          <t>16º PAV.</t>
        </is>
      </c>
      <c r="F402" s="118" t="n">
        <v>46545</v>
      </c>
      <c r="G402" s="118" t="n">
        <v>46545</v>
      </c>
      <c r="H402" s="118" t="n">
        <v>46289</v>
      </c>
      <c r="I402" s="4" t="n">
        <v>0</v>
      </c>
      <c r="J402" s="4" t="n">
        <v>0</v>
      </c>
      <c r="K402" s="4" t="n">
        <v>0</v>
      </c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31529015</v>
      </c>
      <c r="C403" s="4" t="inlineStr">
        <is>
          <t>ESTRUTURA</t>
        </is>
      </c>
      <c r="D403" s="4" t="inlineStr">
        <is>
          <t>Polimento</t>
        </is>
      </c>
      <c r="E403" s="4" t="inlineStr">
        <is>
          <t>16º PAV.</t>
        </is>
      </c>
      <c r="F403" s="118" t="n">
        <v>46545</v>
      </c>
      <c r="G403" s="118" t="n">
        <v>46545</v>
      </c>
      <c r="H403" s="118" t="n">
        <v>46289</v>
      </c>
      <c r="I403" s="4" t="n">
        <v>0</v>
      </c>
      <c r="J403" s="4" t="n">
        <v>0</v>
      </c>
      <c r="K403" s="4" t="n">
        <v>0</v>
      </c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30171653</v>
      </c>
      <c r="C404" s="4" t="inlineStr">
        <is>
          <t>REBOCO INTERNO</t>
        </is>
      </c>
      <c r="D404" s="4" t="inlineStr">
        <is>
          <t>-</t>
        </is>
      </c>
      <c r="E404" s="4" t="inlineStr">
        <is>
          <t>CX DE ESCADA DE INCÊND.</t>
        </is>
      </c>
      <c r="F404" s="118" t="n">
        <v>46535</v>
      </c>
      <c r="G404" s="118" t="n">
        <v>46862</v>
      </c>
      <c r="H404" s="118" t="n">
        <v>46289</v>
      </c>
      <c r="I404" s="4" t="n">
        <v>0</v>
      </c>
      <c r="J404" s="4" t="n">
        <v>0</v>
      </c>
      <c r="K404" s="4" t="n">
        <v>0</v>
      </c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30171496</v>
      </c>
      <c r="C405" s="4" t="inlineStr">
        <is>
          <t>REBOCO INTERNO</t>
        </is>
      </c>
      <c r="D405" s="4" t="inlineStr">
        <is>
          <t>-</t>
        </is>
      </c>
      <c r="E405" s="4" t="inlineStr">
        <is>
          <t>HALL - APTOS</t>
        </is>
      </c>
      <c r="F405" s="118" t="n">
        <v>46535</v>
      </c>
      <c r="G405" s="118" t="n">
        <v>46862</v>
      </c>
      <c r="H405" s="118" t="n">
        <v>46289</v>
      </c>
      <c r="I405" s="4" t="n">
        <v>0</v>
      </c>
      <c r="J405" s="4" t="n">
        <v>0</v>
      </c>
      <c r="K405" s="4" t="n">
        <v>0</v>
      </c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29981396</v>
      </c>
      <c r="C406" s="4" t="inlineStr">
        <is>
          <t>ENCUNHAMENTO</t>
        </is>
      </c>
      <c r="D406" s="4" t="inlineStr">
        <is>
          <t>-</t>
        </is>
      </c>
      <c r="E406" s="4" t="inlineStr">
        <is>
          <t>11º PAV.</t>
        </is>
      </c>
      <c r="F406" s="118" t="n">
        <v>46538</v>
      </c>
      <c r="G406" s="118" t="n">
        <v>46548</v>
      </c>
      <c r="H406" s="118" t="n">
        <v>46289</v>
      </c>
      <c r="I406" s="4" t="n">
        <v>0</v>
      </c>
      <c r="J406" s="4" t="n">
        <v>0</v>
      </c>
      <c r="K406" s="4" t="n">
        <v>0</v>
      </c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29981370</v>
      </c>
      <c r="C407" s="4" t="inlineStr">
        <is>
          <t>PRUMADA DE INCÊNDIO</t>
        </is>
      </c>
      <c r="D407" s="4" t="inlineStr">
        <is>
          <t>-</t>
        </is>
      </c>
      <c r="E407" s="4" t="inlineStr">
        <is>
          <t>12º PAV.</t>
        </is>
      </c>
      <c r="F407" s="118" t="n">
        <v>46541</v>
      </c>
      <c r="G407" s="118" t="n">
        <v>46553</v>
      </c>
      <c r="H407" s="118" t="n">
        <v>46289</v>
      </c>
      <c r="I407" s="4" t="n">
        <v>0</v>
      </c>
      <c r="J407" s="4" t="n">
        <v>0</v>
      </c>
      <c r="K407" s="4" t="n">
        <v>0</v>
      </c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29981321</v>
      </c>
      <c r="C408" s="4" t="inlineStr">
        <is>
          <t>ALVENARIA</t>
        </is>
      </c>
      <c r="D408" s="4" t="inlineStr">
        <is>
          <t>-</t>
        </is>
      </c>
      <c r="E408" s="4" t="inlineStr">
        <is>
          <t>13º PAV.</t>
        </is>
      </c>
      <c r="F408" s="118" t="n">
        <v>46541</v>
      </c>
      <c r="G408" s="118" t="n">
        <v>46553</v>
      </c>
      <c r="H408" s="118" t="n">
        <v>46289</v>
      </c>
      <c r="I408" s="4" t="n">
        <v>0</v>
      </c>
      <c r="J408" s="4" t="n">
        <v>0</v>
      </c>
      <c r="K408" s="4" t="n">
        <v>0</v>
      </c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29940957</v>
      </c>
      <c r="C409" s="4" t="inlineStr">
        <is>
          <t>ESTRUTURA</t>
        </is>
      </c>
      <c r="D409" s="4" t="inlineStr">
        <is>
          <t>-</t>
        </is>
      </c>
      <c r="E409" s="4" t="inlineStr">
        <is>
          <t>17º PAV.</t>
        </is>
      </c>
      <c r="F409" s="118" t="n">
        <v>46546</v>
      </c>
      <c r="G409" s="118" t="n">
        <v>46555</v>
      </c>
      <c r="H409" s="118" t="n">
        <v>46289</v>
      </c>
      <c r="I409" s="4" t="n">
        <v>0</v>
      </c>
      <c r="J409" s="4" t="n">
        <v>0</v>
      </c>
      <c r="K409" s="4" t="n">
        <v>0</v>
      </c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31529016</v>
      </c>
      <c r="C410" s="4" t="inlineStr">
        <is>
          <t>ESTRUTURA</t>
        </is>
      </c>
      <c r="D410" s="4" t="inlineStr">
        <is>
          <t>Forma</t>
        </is>
      </c>
      <c r="E410" s="4" t="inlineStr">
        <is>
          <t>17º PAV.</t>
        </is>
      </c>
      <c r="F410" s="118" t="n">
        <v>46546</v>
      </c>
      <c r="G410" s="118" t="n">
        <v>46549</v>
      </c>
      <c r="H410" s="118" t="n">
        <v>46289</v>
      </c>
      <c r="I410" s="4" t="n">
        <v>0</v>
      </c>
      <c r="J410" s="4" t="n">
        <v>0</v>
      </c>
      <c r="K410" s="4" t="n">
        <v>0</v>
      </c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31529017</v>
      </c>
      <c r="C411" s="4" t="inlineStr">
        <is>
          <t>ESTRUTURA</t>
        </is>
      </c>
      <c r="D411" s="4" t="inlineStr">
        <is>
          <t>Armação</t>
        </is>
      </c>
      <c r="E411" s="4" t="inlineStr">
        <is>
          <t>17º PAV.</t>
        </is>
      </c>
      <c r="F411" s="118" t="n">
        <v>46552</v>
      </c>
      <c r="G411" s="118" t="n">
        <v>46554</v>
      </c>
      <c r="H411" s="118" t="n">
        <v>46289</v>
      </c>
      <c r="I411" s="4" t="n">
        <v>0</v>
      </c>
      <c r="J411" s="4" t="n">
        <v>0</v>
      </c>
      <c r="K411" s="4" t="n">
        <v>0</v>
      </c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31529018</v>
      </c>
      <c r="C412" s="4" t="inlineStr">
        <is>
          <t>ESTRUTURA</t>
        </is>
      </c>
      <c r="D412" s="4" t="inlineStr">
        <is>
          <t>Concretagem</t>
        </is>
      </c>
      <c r="E412" s="4" t="inlineStr">
        <is>
          <t>17º PAV.</t>
        </is>
      </c>
      <c r="F412" s="118" t="n">
        <v>46555</v>
      </c>
      <c r="G412" s="118" t="n">
        <v>46555</v>
      </c>
      <c r="H412" s="118" t="n">
        <v>46289</v>
      </c>
      <c r="I412" s="4" t="n">
        <v>0</v>
      </c>
      <c r="J412" s="4" t="n">
        <v>0</v>
      </c>
      <c r="K412" s="4" t="n">
        <v>0</v>
      </c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31529019</v>
      </c>
      <c r="C413" s="4" t="inlineStr">
        <is>
          <t>ESTRUTURA</t>
        </is>
      </c>
      <c r="D413" s="4" t="inlineStr">
        <is>
          <t>Polimento</t>
        </is>
      </c>
      <c r="E413" s="4" t="inlineStr">
        <is>
          <t>17º PAV.</t>
        </is>
      </c>
      <c r="F413" s="118" t="n">
        <v>46555</v>
      </c>
      <c r="G413" s="118" t="n">
        <v>46555</v>
      </c>
      <c r="H413" s="118" t="n">
        <v>46289</v>
      </c>
      <c r="I413" s="4" t="n">
        <v>0</v>
      </c>
      <c r="J413" s="4" t="n">
        <v>0</v>
      </c>
      <c r="K413" s="4" t="n">
        <v>0</v>
      </c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29981524</v>
      </c>
      <c r="C414" s="4" t="inlineStr">
        <is>
          <t>SHAFT INTERNO INST. HIDRAÚLICAS</t>
        </is>
      </c>
      <c r="D414" s="4" t="inlineStr">
        <is>
          <t>-</t>
        </is>
      </c>
      <c r="E414" s="4" t="inlineStr">
        <is>
          <t>7º PAV.</t>
        </is>
      </c>
      <c r="F414" s="118" t="n">
        <v>46547</v>
      </c>
      <c r="G414" s="118" t="n">
        <v>46559</v>
      </c>
      <c r="H414" s="118" t="n">
        <v>46289</v>
      </c>
      <c r="I414" s="4" t="n">
        <v>0</v>
      </c>
      <c r="J414" s="4" t="n">
        <v>0</v>
      </c>
      <c r="K414" s="4" t="n">
        <v>0</v>
      </c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29981557</v>
      </c>
      <c r="C415" s="4" t="inlineStr">
        <is>
          <t>PRUMADA ELÉTRICA - INFRA</t>
        </is>
      </c>
      <c r="D415" s="4" t="inlineStr">
        <is>
          <t>-</t>
        </is>
      </c>
      <c r="E415" s="4" t="inlineStr">
        <is>
          <t>7º PAV.</t>
        </is>
      </c>
      <c r="F415" s="118" t="n">
        <v>46547</v>
      </c>
      <c r="G415" s="118" t="n">
        <v>46559</v>
      </c>
      <c r="H415" s="118" t="n">
        <v>46289</v>
      </c>
      <c r="I415" s="4" t="n">
        <v>0</v>
      </c>
      <c r="J415" s="4" t="n">
        <v>0</v>
      </c>
      <c r="K415" s="4" t="n">
        <v>0</v>
      </c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29981486</v>
      </c>
      <c r="C416" s="4" t="inlineStr">
        <is>
          <t>REBOCO INTERNO</t>
        </is>
      </c>
      <c r="D416" s="4" t="inlineStr">
        <is>
          <t>-</t>
        </is>
      </c>
      <c r="E416" s="4" t="inlineStr">
        <is>
          <t>8º PAV.</t>
        </is>
      </c>
      <c r="F416" s="118" t="n">
        <v>46547</v>
      </c>
      <c r="G416" s="118" t="n">
        <v>46559</v>
      </c>
      <c r="H416" s="118" t="n">
        <v>46289</v>
      </c>
      <c r="I416" s="4" t="n">
        <v>0</v>
      </c>
      <c r="J416" s="4" t="n">
        <v>0</v>
      </c>
      <c r="K416" s="4" t="n">
        <v>0</v>
      </c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29981452</v>
      </c>
      <c r="C417" s="4" t="inlineStr">
        <is>
          <t>CONTRAMARCO</t>
        </is>
      </c>
      <c r="D417" s="4" t="inlineStr">
        <is>
          <t>-</t>
        </is>
      </c>
      <c r="E417" s="4" t="inlineStr">
        <is>
          <t>9º PAV.</t>
        </is>
      </c>
      <c r="F417" s="118" t="n">
        <v>46547</v>
      </c>
      <c r="G417" s="118" t="n">
        <v>46559</v>
      </c>
      <c r="H417" s="118" t="n">
        <v>46289</v>
      </c>
      <c r="I417" s="4" t="n">
        <v>0</v>
      </c>
      <c r="J417" s="4" t="n">
        <v>0</v>
      </c>
      <c r="K417" s="4" t="n">
        <v>0</v>
      </c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29981445</v>
      </c>
      <c r="C418" s="4" t="inlineStr">
        <is>
          <t>DISTRIBUIÇÃO HIDROSSANITÁRIA</t>
        </is>
      </c>
      <c r="D418" s="4" t="inlineStr">
        <is>
          <t>-</t>
        </is>
      </c>
      <c r="E418" s="4" t="inlineStr">
        <is>
          <t>10º PAV.</t>
        </is>
      </c>
      <c r="F418" s="118" t="n">
        <v>46547</v>
      </c>
      <c r="G418" s="118" t="n">
        <v>46559</v>
      </c>
      <c r="H418" s="118" t="n">
        <v>46289</v>
      </c>
      <c r="I418" s="4" t="n">
        <v>0</v>
      </c>
      <c r="J418" s="4" t="n">
        <v>0</v>
      </c>
      <c r="K418" s="4" t="n">
        <v>0</v>
      </c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29981414</v>
      </c>
      <c r="C419" s="4" t="inlineStr">
        <is>
          <t>DISTRIBUIÇÃO ELÉTRICA / QUADRO</t>
        </is>
      </c>
      <c r="D419" s="4" t="inlineStr">
        <is>
          <t>-</t>
        </is>
      </c>
      <c r="E419" s="4" t="inlineStr">
        <is>
          <t>10º PAV.</t>
        </is>
      </c>
      <c r="F419" s="118" t="n">
        <v>46547</v>
      </c>
      <c r="G419" s="118" t="n">
        <v>46559</v>
      </c>
      <c r="H419" s="118" t="n">
        <v>46289</v>
      </c>
      <c r="I419" s="4" t="n">
        <v>0</v>
      </c>
      <c r="J419" s="4" t="n">
        <v>0</v>
      </c>
      <c r="K419" s="4" t="n">
        <v>0</v>
      </c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29981447</v>
      </c>
      <c r="C420" s="4" t="inlineStr">
        <is>
          <t>DISTRIBUIÇÃO DE GÁS</t>
        </is>
      </c>
      <c r="D420" s="4" t="inlineStr">
        <is>
          <t>-</t>
        </is>
      </c>
      <c r="E420" s="4" t="inlineStr">
        <is>
          <t>10º PAV.</t>
        </is>
      </c>
      <c r="F420" s="118" t="n">
        <v>46547</v>
      </c>
      <c r="G420" s="118" t="n">
        <v>46559</v>
      </c>
      <c r="H420" s="118" t="n">
        <v>46289</v>
      </c>
      <c r="I420" s="4" t="n">
        <v>0</v>
      </c>
      <c r="J420" s="4" t="n">
        <v>0</v>
      </c>
      <c r="K420" s="4" t="n">
        <v>0</v>
      </c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29981394</v>
      </c>
      <c r="C421" s="4" t="inlineStr">
        <is>
          <t>TALISCAMENTO</t>
        </is>
      </c>
      <c r="D421" s="4" t="inlineStr">
        <is>
          <t>-</t>
        </is>
      </c>
      <c r="E421" s="4" t="inlineStr">
        <is>
          <t>11º PAV.</t>
        </is>
      </c>
      <c r="F421" s="118" t="n">
        <v>46547</v>
      </c>
      <c r="G421" s="118" t="n">
        <v>46559</v>
      </c>
      <c r="H421" s="118" t="n">
        <v>46289</v>
      </c>
      <c r="I421" s="4" t="n">
        <v>0</v>
      </c>
      <c r="J421" s="4" t="n">
        <v>0</v>
      </c>
      <c r="K421" s="4" t="n">
        <v>0</v>
      </c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29981360</v>
      </c>
      <c r="C422" s="4" t="inlineStr">
        <is>
          <t>PRUMADA HIDROSSANITÁRIA</t>
        </is>
      </c>
      <c r="D422" s="4" t="inlineStr">
        <is>
          <t>-</t>
        </is>
      </c>
      <c r="E422" s="4" t="inlineStr">
        <is>
          <t>12º PAV.</t>
        </is>
      </c>
      <c r="F422" s="118" t="n">
        <v>46547</v>
      </c>
      <c r="G422" s="118" t="n">
        <v>46559</v>
      </c>
      <c r="H422" s="118" t="n">
        <v>46289</v>
      </c>
      <c r="I422" s="4" t="n">
        <v>0</v>
      </c>
      <c r="J422" s="4" t="n">
        <v>0</v>
      </c>
      <c r="K422" s="4" t="n">
        <v>0</v>
      </c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29981359</v>
      </c>
      <c r="C423" s="4" t="inlineStr">
        <is>
          <t>ENCUNHAMENTO</t>
        </is>
      </c>
      <c r="D423" s="4" t="inlineStr">
        <is>
          <t>-</t>
        </is>
      </c>
      <c r="E423" s="4" t="inlineStr">
        <is>
          <t>12º PAV.</t>
        </is>
      </c>
      <c r="F423" s="118" t="n">
        <v>46549</v>
      </c>
      <c r="G423" s="118" t="n">
        <v>46561</v>
      </c>
      <c r="H423" s="118" t="n">
        <v>46289</v>
      </c>
      <c r="I423" s="4" t="n">
        <v>0</v>
      </c>
      <c r="J423" s="4" t="n">
        <v>0</v>
      </c>
      <c r="K423" s="4" t="n">
        <v>0</v>
      </c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30171482</v>
      </c>
      <c r="C424" s="4" t="inlineStr">
        <is>
          <t>TALISCAMENTO</t>
        </is>
      </c>
      <c r="D424" s="4" t="inlineStr">
        <is>
          <t>-</t>
        </is>
      </c>
      <c r="E424" s="4" t="inlineStr">
        <is>
          <t>2º PAV - GARAGEM</t>
        </is>
      </c>
      <c r="F424" s="118" t="n">
        <v>46552</v>
      </c>
      <c r="G424" s="118" t="n">
        <v>46563</v>
      </c>
      <c r="H424" s="118" t="n">
        <v>46289</v>
      </c>
      <c r="I424" s="4" t="n">
        <v>0</v>
      </c>
      <c r="J424" s="4" t="n">
        <v>0</v>
      </c>
      <c r="K424" s="4" t="n">
        <v>0</v>
      </c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30171488</v>
      </c>
      <c r="C425" s="4" t="inlineStr">
        <is>
          <t>CHUMBAMENTO DE PCF</t>
        </is>
      </c>
      <c r="D425" s="4" t="inlineStr">
        <is>
          <t>-</t>
        </is>
      </c>
      <c r="E425" s="4" t="inlineStr">
        <is>
          <t>2º PAV - GARAGEM</t>
        </is>
      </c>
      <c r="F425" s="118" t="n">
        <v>46552</v>
      </c>
      <c r="G425" s="118" t="n">
        <v>46563</v>
      </c>
      <c r="H425" s="118" t="n">
        <v>46289</v>
      </c>
      <c r="I425" s="4" t="n">
        <v>0</v>
      </c>
      <c r="J425" s="4" t="n">
        <v>0</v>
      </c>
      <c r="K425" s="4" t="n">
        <v>0</v>
      </c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30171453</v>
      </c>
      <c r="C426" s="4" t="inlineStr">
        <is>
          <t>ALVENARIA</t>
        </is>
      </c>
      <c r="D426" s="4" t="inlineStr">
        <is>
          <t>-</t>
        </is>
      </c>
      <c r="E426" s="4" t="inlineStr">
        <is>
          <t>3º PAV - GARAGEM</t>
        </is>
      </c>
      <c r="F426" s="118" t="n">
        <v>46552</v>
      </c>
      <c r="G426" s="118" t="n">
        <v>46611</v>
      </c>
      <c r="H426" s="118" t="n">
        <v>46289</v>
      </c>
      <c r="I426" s="4" t="n">
        <v>0</v>
      </c>
      <c r="J426" s="4" t="n">
        <v>0</v>
      </c>
      <c r="K426" s="4" t="n">
        <v>0</v>
      </c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30171437</v>
      </c>
      <c r="C427" s="4" t="inlineStr">
        <is>
          <t>INFRA ELÉTRICA - TETO</t>
        </is>
      </c>
      <c r="D427" s="4" t="inlineStr">
        <is>
          <t>-</t>
        </is>
      </c>
      <c r="E427" s="4" t="inlineStr">
        <is>
          <t>4º PAV - GARAGEM</t>
        </is>
      </c>
      <c r="F427" s="118" t="n">
        <v>46552</v>
      </c>
      <c r="G427" s="118" t="n">
        <v>46611</v>
      </c>
      <c r="H427" s="118" t="n">
        <v>46289</v>
      </c>
      <c r="I427" s="4" t="n">
        <v>0</v>
      </c>
      <c r="J427" s="4" t="n">
        <v>0</v>
      </c>
      <c r="K427" s="4" t="n">
        <v>0</v>
      </c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29981333</v>
      </c>
      <c r="C428" s="4" t="inlineStr">
        <is>
          <t>PRUMADA DE INCÊNDIO</t>
        </is>
      </c>
      <c r="D428" s="4" t="inlineStr">
        <is>
          <t>-</t>
        </is>
      </c>
      <c r="E428" s="4" t="inlineStr">
        <is>
          <t>13º PAV.</t>
        </is>
      </c>
      <c r="F428" s="118" t="n">
        <v>46554</v>
      </c>
      <c r="G428" s="118" t="n">
        <v>46566</v>
      </c>
      <c r="H428" s="118" t="n">
        <v>46289</v>
      </c>
      <c r="I428" s="4" t="n">
        <v>0</v>
      </c>
      <c r="J428" s="4" t="n">
        <v>0</v>
      </c>
      <c r="K428" s="4" t="n">
        <v>0</v>
      </c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29981284</v>
      </c>
      <c r="C429" s="4" t="inlineStr">
        <is>
          <t>ALVENARIA</t>
        </is>
      </c>
      <c r="D429" s="4" t="inlineStr">
        <is>
          <t>-</t>
        </is>
      </c>
      <c r="E429" s="4" t="inlineStr">
        <is>
          <t>14º PAV.</t>
        </is>
      </c>
      <c r="F429" s="118" t="n">
        <v>46554</v>
      </c>
      <c r="G429" s="118" t="n">
        <v>46566</v>
      </c>
      <c r="H429" s="118" t="n">
        <v>46289</v>
      </c>
      <c r="I429" s="4" t="n">
        <v>0</v>
      </c>
      <c r="J429" s="4" t="n">
        <v>0</v>
      </c>
      <c r="K429" s="4" t="n">
        <v>0</v>
      </c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30205726</v>
      </c>
      <c r="C430" s="4" t="inlineStr">
        <is>
          <t>TALISCAMENTO</t>
        </is>
      </c>
      <c r="D430" s="4" t="inlineStr">
        <is>
          <t>-</t>
        </is>
      </c>
      <c r="E430" s="4" t="inlineStr">
        <is>
          <t>SUBSOLO</t>
        </is>
      </c>
      <c r="F430" s="118" t="n">
        <v>46555</v>
      </c>
      <c r="G430" s="118" t="n">
        <v>46568</v>
      </c>
      <c r="H430" s="118" t="n">
        <v>46289</v>
      </c>
      <c r="I430" s="4" t="n">
        <v>0</v>
      </c>
      <c r="J430" s="4" t="n">
        <v>0</v>
      </c>
      <c r="K430" s="4" t="n">
        <v>0</v>
      </c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30205732</v>
      </c>
      <c r="C431" s="4" t="inlineStr">
        <is>
          <t>CHUMBAMENTO DE PCF</t>
        </is>
      </c>
      <c r="D431" s="4" t="inlineStr">
        <is>
          <t>-</t>
        </is>
      </c>
      <c r="E431" s="4" t="inlineStr">
        <is>
          <t>SUBSOLO</t>
        </is>
      </c>
      <c r="F431" s="118" t="n">
        <v>46555</v>
      </c>
      <c r="G431" s="118" t="n">
        <v>46568</v>
      </c>
      <c r="H431" s="118" t="n">
        <v>46289</v>
      </c>
      <c r="I431" s="4" t="n">
        <v>0</v>
      </c>
      <c r="J431" s="4" t="n">
        <v>0</v>
      </c>
      <c r="K431" s="4" t="n">
        <v>0</v>
      </c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30205683</v>
      </c>
      <c r="C432" s="4" t="inlineStr">
        <is>
          <t>ALVENARIA</t>
        </is>
      </c>
      <c r="D432" s="4" t="inlineStr">
        <is>
          <t>-</t>
        </is>
      </c>
      <c r="E432" s="4" t="inlineStr">
        <is>
          <t>TÉRREO - LOJA 1</t>
        </is>
      </c>
      <c r="F432" s="118" t="n">
        <v>46555</v>
      </c>
      <c r="G432" s="118" t="n">
        <v>46568</v>
      </c>
      <c r="H432" s="118" t="n">
        <v>46289</v>
      </c>
      <c r="I432" s="4" t="n">
        <v>0</v>
      </c>
      <c r="J432" s="4" t="n">
        <v>0</v>
      </c>
      <c r="K432" s="4" t="n">
        <v>0</v>
      </c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29940958</v>
      </c>
      <c r="C433" s="4" t="inlineStr">
        <is>
          <t>ESTRUTURA</t>
        </is>
      </c>
      <c r="D433" s="4" t="inlineStr">
        <is>
          <t>-</t>
        </is>
      </c>
      <c r="E433" s="4" t="inlineStr">
        <is>
          <t>18º PAV.</t>
        </is>
      </c>
      <c r="F433" s="118" t="n">
        <v>46556</v>
      </c>
      <c r="G433" s="118" t="n">
        <v>46568</v>
      </c>
      <c r="H433" s="118" t="n">
        <v>46289</v>
      </c>
      <c r="I433" s="4" t="n">
        <v>0</v>
      </c>
      <c r="J433" s="4" t="n">
        <v>0</v>
      </c>
      <c r="K433" s="4" t="n">
        <v>0</v>
      </c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31529020</v>
      </c>
      <c r="C434" s="4" t="inlineStr">
        <is>
          <t>ESTRUTURA</t>
        </is>
      </c>
      <c r="D434" s="4" t="inlineStr">
        <is>
          <t>Forma</t>
        </is>
      </c>
      <c r="E434" s="4" t="inlineStr">
        <is>
          <t>18º PAV.</t>
        </is>
      </c>
      <c r="F434" s="118" t="n">
        <v>46556</v>
      </c>
      <c r="G434" s="118" t="n">
        <v>46562</v>
      </c>
      <c r="H434" s="118" t="n">
        <v>46289</v>
      </c>
      <c r="I434" s="4" t="n">
        <v>0</v>
      </c>
      <c r="J434" s="4" t="n">
        <v>0</v>
      </c>
      <c r="K434" s="4" t="n">
        <v>0</v>
      </c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31529021</v>
      </c>
      <c r="C435" s="4" t="inlineStr">
        <is>
          <t>ESTRUTURA</t>
        </is>
      </c>
      <c r="D435" s="4" t="inlineStr">
        <is>
          <t>Armação</t>
        </is>
      </c>
      <c r="E435" s="4" t="inlineStr">
        <is>
          <t>18º PAV.</t>
        </is>
      </c>
      <c r="F435" s="118" t="n">
        <v>46563</v>
      </c>
      <c r="G435" s="118" t="n">
        <v>46567</v>
      </c>
      <c r="H435" s="118" t="n">
        <v>46289</v>
      </c>
      <c r="I435" s="4" t="n">
        <v>0</v>
      </c>
      <c r="J435" s="4" t="n">
        <v>0</v>
      </c>
      <c r="K435" s="4" t="n">
        <v>0</v>
      </c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31529022</v>
      </c>
      <c r="C436" s="4" t="inlineStr">
        <is>
          <t>ESTRUTURA</t>
        </is>
      </c>
      <c r="D436" s="4" t="inlineStr">
        <is>
          <t>Concretagem</t>
        </is>
      </c>
      <c r="E436" s="4" t="inlineStr">
        <is>
          <t>18º PAV.</t>
        </is>
      </c>
      <c r="F436" s="118" t="n">
        <v>46568</v>
      </c>
      <c r="G436" s="118" t="n">
        <v>46568</v>
      </c>
      <c r="H436" s="118" t="n">
        <v>46289</v>
      </c>
      <c r="I436" s="4" t="n">
        <v>0</v>
      </c>
      <c r="J436" s="4" t="n">
        <v>0</v>
      </c>
      <c r="K436" s="4" t="n">
        <v>0</v>
      </c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31529023</v>
      </c>
      <c r="C437" s="4" t="inlineStr">
        <is>
          <t>ESTRUTURA</t>
        </is>
      </c>
      <c r="D437" s="4" t="inlineStr">
        <is>
          <t>Polimento</t>
        </is>
      </c>
      <c r="E437" s="4" t="inlineStr">
        <is>
          <t>18º PAV.</t>
        </is>
      </c>
      <c r="F437" s="118" t="n">
        <v>46568</v>
      </c>
      <c r="G437" s="118" t="n">
        <v>46568</v>
      </c>
      <c r="H437" s="118" t="n">
        <v>46289</v>
      </c>
      <c r="I437" s="4" t="n">
        <v>0</v>
      </c>
      <c r="J437" s="4" t="n">
        <v>0</v>
      </c>
      <c r="K437" s="4" t="n">
        <v>0</v>
      </c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30171483</v>
      </c>
      <c r="C438" s="4" t="inlineStr">
        <is>
          <t>ENCUNHAMENTO</t>
        </is>
      </c>
      <c r="D438" s="4" t="inlineStr">
        <is>
          <t>-</t>
        </is>
      </c>
      <c r="E438" s="4" t="inlineStr">
        <is>
          <t>2º PAV - GARAGEM</t>
        </is>
      </c>
      <c r="F438" s="118" t="n">
        <v>46560</v>
      </c>
      <c r="G438" s="118" t="n">
        <v>46573</v>
      </c>
      <c r="H438" s="118" t="n">
        <v>46289</v>
      </c>
      <c r="I438" s="4" t="n">
        <v>0</v>
      </c>
      <c r="J438" s="4" t="n">
        <v>0</v>
      </c>
      <c r="K438" s="4" t="n">
        <v>0</v>
      </c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29981547</v>
      </c>
      <c r="C439" s="4" t="inlineStr">
        <is>
          <t>CONTRAPISO</t>
        </is>
      </c>
      <c r="D439" s="4" t="inlineStr">
        <is>
          <t>-</t>
        </is>
      </c>
      <c r="E439" s="4" t="inlineStr">
        <is>
          <t>7º PAV.</t>
        </is>
      </c>
      <c r="F439" s="118" t="n">
        <v>46560</v>
      </c>
      <c r="G439" s="118" t="n">
        <v>46570</v>
      </c>
      <c r="H439" s="118" t="n">
        <v>46289</v>
      </c>
      <c r="I439" s="4" t="n">
        <v>0</v>
      </c>
      <c r="J439" s="4" t="n">
        <v>0</v>
      </c>
      <c r="K439" s="4" t="n">
        <v>0</v>
      </c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29981487</v>
      </c>
      <c r="C440" s="4" t="inlineStr">
        <is>
          <t>SHAFT INTERNO INST. HIDRAÚLICAS</t>
        </is>
      </c>
      <c r="D440" s="4" t="inlineStr">
        <is>
          <t>-</t>
        </is>
      </c>
      <c r="E440" s="4" t="inlineStr">
        <is>
          <t>8º PAV.</t>
        </is>
      </c>
      <c r="F440" s="118" t="n">
        <v>46560</v>
      </c>
      <c r="G440" s="118" t="n">
        <v>46570</v>
      </c>
      <c r="H440" s="118" t="n">
        <v>46289</v>
      </c>
      <c r="I440" s="4" t="n">
        <v>0</v>
      </c>
      <c r="J440" s="4" t="n">
        <v>0</v>
      </c>
      <c r="K440" s="4" t="n">
        <v>0</v>
      </c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29981520</v>
      </c>
      <c r="C441" s="4" t="inlineStr">
        <is>
          <t>PRUMADA ELÉTRICA - INFRA</t>
        </is>
      </c>
      <c r="D441" s="4" t="inlineStr">
        <is>
          <t>-</t>
        </is>
      </c>
      <c r="E441" s="4" t="inlineStr">
        <is>
          <t>8º PAV.</t>
        </is>
      </c>
      <c r="F441" s="118" t="n">
        <v>46560</v>
      </c>
      <c r="G441" s="118" t="n">
        <v>46570</v>
      </c>
      <c r="H441" s="118" t="n">
        <v>46289</v>
      </c>
      <c r="I441" s="4" t="n">
        <v>0</v>
      </c>
      <c r="J441" s="4" t="n">
        <v>0</v>
      </c>
      <c r="K441" s="4" t="n">
        <v>0</v>
      </c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29981449</v>
      </c>
      <c r="C442" s="4" t="inlineStr">
        <is>
          <t>REBOCO INTERNO</t>
        </is>
      </c>
      <c r="D442" s="4" t="inlineStr">
        <is>
          <t>-</t>
        </is>
      </c>
      <c r="E442" s="4" t="inlineStr">
        <is>
          <t>9º PAV.</t>
        </is>
      </c>
      <c r="F442" s="118" t="n">
        <v>46560</v>
      </c>
      <c r="G442" s="118" t="n">
        <v>46570</v>
      </c>
      <c r="H442" s="118" t="n">
        <v>46289</v>
      </c>
      <c r="I442" s="4" t="n">
        <v>0</v>
      </c>
      <c r="J442" s="4" t="n">
        <v>0</v>
      </c>
      <c r="K442" s="4" t="n">
        <v>0</v>
      </c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29981415</v>
      </c>
      <c r="C443" s="4" t="inlineStr">
        <is>
          <t>CONTRAMARCO</t>
        </is>
      </c>
      <c r="D443" s="4" t="inlineStr">
        <is>
          <t>-</t>
        </is>
      </c>
      <c r="E443" s="4" t="inlineStr">
        <is>
          <t>10º PAV.</t>
        </is>
      </c>
      <c r="F443" s="118" t="n">
        <v>46560</v>
      </c>
      <c r="G443" s="118" t="n">
        <v>46570</v>
      </c>
      <c r="H443" s="118" t="n">
        <v>46289</v>
      </c>
      <c r="I443" s="4" t="n">
        <v>0</v>
      </c>
      <c r="J443" s="4" t="n">
        <v>0</v>
      </c>
      <c r="K443" s="4" t="n">
        <v>0</v>
      </c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29981408</v>
      </c>
      <c r="C444" s="4" t="inlineStr">
        <is>
          <t>DISTRIBUIÇÃO HIDROSSANITÁRIA</t>
        </is>
      </c>
      <c r="D444" s="4" t="inlineStr">
        <is>
          <t>-</t>
        </is>
      </c>
      <c r="E444" s="4" t="inlineStr">
        <is>
          <t>11º PAV.</t>
        </is>
      </c>
      <c r="F444" s="118" t="n">
        <v>46560</v>
      </c>
      <c r="G444" s="118" t="n">
        <v>46570</v>
      </c>
      <c r="H444" s="118" t="n">
        <v>46289</v>
      </c>
      <c r="I444" s="4" t="n">
        <v>0</v>
      </c>
      <c r="J444" s="4" t="n">
        <v>0</v>
      </c>
      <c r="K444" s="4" t="n">
        <v>0</v>
      </c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29981377</v>
      </c>
      <c r="C445" s="4" t="inlineStr">
        <is>
          <t>DISTRIBUIÇÃO ELÉTRICA / QUADRO</t>
        </is>
      </c>
      <c r="D445" s="4" t="inlineStr">
        <is>
          <t>-</t>
        </is>
      </c>
      <c r="E445" s="4" t="inlineStr">
        <is>
          <t>11º PAV.</t>
        </is>
      </c>
      <c r="F445" s="118" t="n">
        <v>46560</v>
      </c>
      <c r="G445" s="118" t="n">
        <v>46570</v>
      </c>
      <c r="H445" s="118" t="n">
        <v>46289</v>
      </c>
      <c r="I445" s="4" t="n">
        <v>0</v>
      </c>
      <c r="J445" s="4" t="n">
        <v>0</v>
      </c>
      <c r="K445" s="4" t="n">
        <v>0</v>
      </c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29981410</v>
      </c>
      <c r="C446" s="4" t="inlineStr">
        <is>
          <t>DISTRIBUIÇÃO DE GÁS</t>
        </is>
      </c>
      <c r="D446" s="4" t="inlineStr">
        <is>
          <t>-</t>
        </is>
      </c>
      <c r="E446" s="4" t="inlineStr">
        <is>
          <t>11º PAV.</t>
        </is>
      </c>
      <c r="F446" s="118" t="n">
        <v>46560</v>
      </c>
      <c r="G446" s="118" t="n">
        <v>46570</v>
      </c>
      <c r="H446" s="118" t="n">
        <v>46289</v>
      </c>
      <c r="I446" s="4" t="n">
        <v>0</v>
      </c>
      <c r="J446" s="4" t="n">
        <v>0</v>
      </c>
      <c r="K446" s="4" t="n">
        <v>0</v>
      </c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29981357</v>
      </c>
      <c r="C447" s="4" t="inlineStr">
        <is>
          <t>TALISCAMENTO</t>
        </is>
      </c>
      <c r="D447" s="4" t="inlineStr">
        <is>
          <t>-</t>
        </is>
      </c>
      <c r="E447" s="4" t="inlineStr">
        <is>
          <t>12º PAV.</t>
        </is>
      </c>
      <c r="F447" s="118" t="n">
        <v>46560</v>
      </c>
      <c r="G447" s="118" t="n">
        <v>46570</v>
      </c>
      <c r="H447" s="118" t="n">
        <v>46289</v>
      </c>
      <c r="I447" s="4" t="n">
        <v>0</v>
      </c>
      <c r="J447" s="4" t="n">
        <v>0</v>
      </c>
      <c r="K447" s="4" t="n">
        <v>0</v>
      </c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29981323</v>
      </c>
      <c r="C448" s="4" t="inlineStr">
        <is>
          <t>PRUMADA HIDROSSANITÁRIA</t>
        </is>
      </c>
      <c r="D448" s="4" t="inlineStr">
        <is>
          <t>-</t>
        </is>
      </c>
      <c r="E448" s="4" t="inlineStr">
        <is>
          <t>13º PAV.</t>
        </is>
      </c>
      <c r="F448" s="118" t="n">
        <v>46560</v>
      </c>
      <c r="G448" s="118" t="n">
        <v>46570</v>
      </c>
      <c r="H448" s="118" t="n">
        <v>46289</v>
      </c>
      <c r="I448" s="4" t="n">
        <v>0</v>
      </c>
      <c r="J448" s="4" t="n">
        <v>0</v>
      </c>
      <c r="K448" s="4" t="n">
        <v>0</v>
      </c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29981322</v>
      </c>
      <c r="C449" s="4" t="inlineStr">
        <is>
          <t>ENCUNHAMENTO</t>
        </is>
      </c>
      <c r="D449" s="4" t="inlineStr">
        <is>
          <t>-</t>
        </is>
      </c>
      <c r="E449" s="4" t="inlineStr">
        <is>
          <t>13º PAV.</t>
        </is>
      </c>
      <c r="F449" s="118" t="n">
        <v>46562</v>
      </c>
      <c r="G449" s="118" t="n">
        <v>46574</v>
      </c>
      <c r="H449" s="118" t="n">
        <v>46289</v>
      </c>
      <c r="I449" s="4" t="n">
        <v>0</v>
      </c>
      <c r="J449" s="4" t="n">
        <v>0</v>
      </c>
      <c r="K449" s="4" t="n">
        <v>0</v>
      </c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30205727</v>
      </c>
      <c r="C450" s="4" t="inlineStr">
        <is>
          <t>ENCUNHAMENTO</t>
        </is>
      </c>
      <c r="D450" s="4" t="inlineStr">
        <is>
          <t>-</t>
        </is>
      </c>
      <c r="E450" s="4" t="inlineStr">
        <is>
          <t>SUBSOLO</t>
        </is>
      </c>
      <c r="F450" s="118" t="n">
        <v>46563</v>
      </c>
      <c r="G450" s="118" t="n">
        <v>46576</v>
      </c>
      <c r="H450" s="118" t="n">
        <v>46289</v>
      </c>
      <c r="I450" s="4" t="n">
        <v>0</v>
      </c>
      <c r="J450" s="4" t="n">
        <v>0</v>
      </c>
      <c r="K450" s="4" t="n">
        <v>0</v>
      </c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30171491</v>
      </c>
      <c r="C451" s="4" t="inlineStr">
        <is>
          <t>DISTRIBUIÇÃO ELÉTRICA / QUADRO</t>
        </is>
      </c>
      <c r="D451" s="4" t="inlineStr">
        <is>
          <t>-</t>
        </is>
      </c>
      <c r="E451" s="4" t="inlineStr">
        <is>
          <t>2º PAV - GARAGEM</t>
        </is>
      </c>
      <c r="F451" s="118" t="n">
        <v>46566</v>
      </c>
      <c r="G451" s="118" t="n">
        <v>46605</v>
      </c>
      <c r="H451" s="118" t="n">
        <v>46289</v>
      </c>
      <c r="I451" s="4" t="n">
        <v>0</v>
      </c>
      <c r="J451" s="4" t="n">
        <v>0</v>
      </c>
      <c r="K451" s="4" t="n">
        <v>0</v>
      </c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30171476</v>
      </c>
      <c r="C452" s="4" t="inlineStr">
        <is>
          <t>DISTRIBUIÇÃO HIDRÁULICA</t>
        </is>
      </c>
      <c r="D452" s="4" t="inlineStr">
        <is>
          <t>-</t>
        </is>
      </c>
      <c r="E452" s="4" t="inlineStr">
        <is>
          <t>2º PAV - GARAGEM</t>
        </is>
      </c>
      <c r="F452" s="118" t="n">
        <v>46566</v>
      </c>
      <c r="G452" s="118" t="n">
        <v>46605</v>
      </c>
      <c r="H452" s="118" t="n">
        <v>46289</v>
      </c>
      <c r="I452" s="4" t="n">
        <v>0</v>
      </c>
      <c r="J452" s="4" t="n">
        <v>0</v>
      </c>
      <c r="K452" s="4" t="n">
        <v>0</v>
      </c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29981296</v>
      </c>
      <c r="C453" s="4" t="inlineStr">
        <is>
          <t>PRUMADA DE INCÊNDIO</t>
        </is>
      </c>
      <c r="D453" s="4" t="inlineStr">
        <is>
          <t>-</t>
        </is>
      </c>
      <c r="E453" s="4" t="inlineStr">
        <is>
          <t>14º PAV.</t>
        </is>
      </c>
      <c r="F453" s="118" t="n">
        <v>46567</v>
      </c>
      <c r="G453" s="118" t="n">
        <v>46577</v>
      </c>
      <c r="H453" s="118" t="n">
        <v>46289</v>
      </c>
      <c r="I453" s="4" t="n">
        <v>0</v>
      </c>
      <c r="J453" s="4" t="n">
        <v>0</v>
      </c>
      <c r="K453" s="4" t="n">
        <v>0</v>
      </c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29981247</v>
      </c>
      <c r="C454" s="4" t="inlineStr">
        <is>
          <t>ALVENARIA</t>
        </is>
      </c>
      <c r="D454" s="4" t="inlineStr">
        <is>
          <t>-</t>
        </is>
      </c>
      <c r="E454" s="4" t="inlineStr">
        <is>
          <t>15º PAV.</t>
        </is>
      </c>
      <c r="F454" s="118" t="n">
        <v>46567</v>
      </c>
      <c r="G454" s="118" t="n">
        <v>46577</v>
      </c>
      <c r="H454" s="118" t="n">
        <v>46289</v>
      </c>
      <c r="I454" s="4" t="n">
        <v>0</v>
      </c>
      <c r="J454" s="4" t="n">
        <v>0</v>
      </c>
      <c r="K454" s="4" t="n">
        <v>0</v>
      </c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30205735</v>
      </c>
      <c r="C455" s="4" t="inlineStr">
        <is>
          <t>DISTRIBUIÇÃO ELÉTRICA / QUADRO</t>
        </is>
      </c>
      <c r="D455" s="4" t="inlineStr">
        <is>
          <t>-</t>
        </is>
      </c>
      <c r="E455" s="4" t="inlineStr">
        <is>
          <t>SUBSOLO</t>
        </is>
      </c>
      <c r="F455" s="118" t="n">
        <v>46569</v>
      </c>
      <c r="G455" s="118" t="n">
        <v>46630</v>
      </c>
      <c r="H455" s="118" t="n">
        <v>46289</v>
      </c>
      <c r="I455" s="4" t="n">
        <v>0</v>
      </c>
      <c r="J455" s="4" t="n">
        <v>0</v>
      </c>
      <c r="K455" s="4" t="n">
        <v>0</v>
      </c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30205720</v>
      </c>
      <c r="C456" s="4" t="inlineStr">
        <is>
          <t>DISTRIBUIÇÃO HIDRÁULICA</t>
        </is>
      </c>
      <c r="D456" s="4" t="inlineStr">
        <is>
          <t>-</t>
        </is>
      </c>
      <c r="E456" s="4" t="inlineStr">
        <is>
          <t>SUBSOLO</t>
        </is>
      </c>
      <c r="F456" s="118" t="n">
        <v>46569</v>
      </c>
      <c r="G456" s="118" t="n">
        <v>46598</v>
      </c>
      <c r="H456" s="118" t="n">
        <v>46289</v>
      </c>
      <c r="I456" s="4" t="n">
        <v>0</v>
      </c>
      <c r="J456" s="4" t="n">
        <v>0</v>
      </c>
      <c r="K456" s="4" t="n">
        <v>0</v>
      </c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30205685</v>
      </c>
      <c r="C457" s="4" t="inlineStr">
        <is>
          <t>PRUMADA HIDROSSANITÁRIA</t>
        </is>
      </c>
      <c r="D457" s="4" t="inlineStr">
        <is>
          <t>-</t>
        </is>
      </c>
      <c r="E457" s="4" t="inlineStr">
        <is>
          <t>TÉRREO - LOJA 1</t>
        </is>
      </c>
      <c r="F457" s="118" t="n">
        <v>46569</v>
      </c>
      <c r="G457" s="118" t="n">
        <v>46582</v>
      </c>
      <c r="H457" s="118" t="n">
        <v>46289</v>
      </c>
      <c r="I457" s="4" t="n">
        <v>0</v>
      </c>
      <c r="J457" s="4" t="n">
        <v>0</v>
      </c>
      <c r="K457" s="4" t="n">
        <v>0</v>
      </c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30205684</v>
      </c>
      <c r="C458" s="4" t="inlineStr">
        <is>
          <t>PRUMADA DE INCÊNDIO</t>
        </is>
      </c>
      <c r="D458" s="4" t="inlineStr">
        <is>
          <t>-</t>
        </is>
      </c>
      <c r="E458" s="4" t="inlineStr">
        <is>
          <t>TÉRREO - LOJA 1</t>
        </is>
      </c>
      <c r="F458" s="118" t="n">
        <v>46569</v>
      </c>
      <c r="G458" s="118" t="n">
        <v>46582</v>
      </c>
      <c r="H458" s="118" t="n">
        <v>46289</v>
      </c>
      <c r="I458" s="4" t="n">
        <v>0</v>
      </c>
      <c r="J458" s="4" t="n">
        <v>0</v>
      </c>
      <c r="K458" s="4" t="n">
        <v>0</v>
      </c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30205686</v>
      </c>
      <c r="C459" s="4" t="inlineStr">
        <is>
          <t>ENCUNHAMENTO</t>
        </is>
      </c>
      <c r="D459" s="4" t="inlineStr">
        <is>
          <t>-</t>
        </is>
      </c>
      <c r="E459" s="4" t="inlineStr">
        <is>
          <t>TÉRREO - LOJA 1</t>
        </is>
      </c>
      <c r="F459" s="118" t="n">
        <v>46569</v>
      </c>
      <c r="G459" s="118" t="n">
        <v>46582</v>
      </c>
      <c r="H459" s="118" t="n">
        <v>46289</v>
      </c>
      <c r="I459" s="4" t="n">
        <v>0</v>
      </c>
      <c r="J459" s="4" t="n">
        <v>0</v>
      </c>
      <c r="K459" s="4" t="n">
        <v>0</v>
      </c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30205656</v>
      </c>
      <c r="C460" s="4" t="inlineStr">
        <is>
          <t>ALVENARIA</t>
        </is>
      </c>
      <c r="D460" s="4" t="inlineStr">
        <is>
          <t>-</t>
        </is>
      </c>
      <c r="E460" s="4" t="inlineStr">
        <is>
          <t>TÉRREO - LOJA 2</t>
        </is>
      </c>
      <c r="F460" s="118" t="n">
        <v>46569</v>
      </c>
      <c r="G460" s="118" t="n">
        <v>46582</v>
      </c>
      <c r="H460" s="118" t="n">
        <v>46289</v>
      </c>
      <c r="I460" s="4" t="n">
        <v>0</v>
      </c>
      <c r="J460" s="4" t="n">
        <v>0</v>
      </c>
      <c r="K460" s="4" t="n">
        <v>0</v>
      </c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29940959</v>
      </c>
      <c r="C461" s="4" t="inlineStr">
        <is>
          <t>ESTRUTURA</t>
        </is>
      </c>
      <c r="D461" s="4" t="inlineStr">
        <is>
          <t>-</t>
        </is>
      </c>
      <c r="E461" s="4" t="inlineStr">
        <is>
          <t>19º PAV.</t>
        </is>
      </c>
      <c r="F461" s="118" t="n">
        <v>46569</v>
      </c>
      <c r="G461" s="118" t="n">
        <v>46580</v>
      </c>
      <c r="H461" s="118" t="n">
        <v>46289</v>
      </c>
      <c r="I461" s="4" t="n">
        <v>0</v>
      </c>
      <c r="J461" s="4" t="n">
        <v>0</v>
      </c>
      <c r="K461" s="4" t="n">
        <v>0</v>
      </c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31529024</v>
      </c>
      <c r="C462" s="4" t="inlineStr">
        <is>
          <t>ESTRUTURA</t>
        </is>
      </c>
      <c r="D462" s="4" t="inlineStr">
        <is>
          <t>Forma</t>
        </is>
      </c>
      <c r="E462" s="4" t="inlineStr">
        <is>
          <t>19º PAV.</t>
        </is>
      </c>
      <c r="F462" s="118" t="n">
        <v>46569</v>
      </c>
      <c r="G462" s="118" t="n">
        <v>46574</v>
      </c>
      <c r="H462" s="118" t="n">
        <v>46289</v>
      </c>
      <c r="I462" s="4" t="n">
        <v>0</v>
      </c>
      <c r="J462" s="4" t="n">
        <v>0</v>
      </c>
      <c r="K462" s="4" t="n">
        <v>0</v>
      </c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31529025</v>
      </c>
      <c r="C463" s="4" t="inlineStr">
        <is>
          <t>ESTRUTURA</t>
        </is>
      </c>
      <c r="D463" s="4" t="inlineStr">
        <is>
          <t>Armação</t>
        </is>
      </c>
      <c r="E463" s="4" t="inlineStr">
        <is>
          <t>19º PAV.</t>
        </is>
      </c>
      <c r="F463" s="118" t="n">
        <v>46575</v>
      </c>
      <c r="G463" s="118" t="n">
        <v>46577</v>
      </c>
      <c r="H463" s="118" t="n">
        <v>46289</v>
      </c>
      <c r="I463" s="4" t="n">
        <v>0</v>
      </c>
      <c r="J463" s="4" t="n">
        <v>0</v>
      </c>
      <c r="K463" s="4" t="n">
        <v>0</v>
      </c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31529026</v>
      </c>
      <c r="C464" s="4" t="inlineStr">
        <is>
          <t>ESTRUTURA</t>
        </is>
      </c>
      <c r="D464" s="4" t="inlineStr">
        <is>
          <t>Concretagem</t>
        </is>
      </c>
      <c r="E464" s="4" t="inlineStr">
        <is>
          <t>19º PAV.</t>
        </is>
      </c>
      <c r="F464" s="118" t="n">
        <v>46580</v>
      </c>
      <c r="G464" s="118" t="n">
        <v>46580</v>
      </c>
      <c r="H464" s="118" t="n">
        <v>46289</v>
      </c>
      <c r="I464" s="4" t="n">
        <v>0</v>
      </c>
      <c r="J464" s="4" t="n">
        <v>0</v>
      </c>
      <c r="K464" s="4" t="n">
        <v>0</v>
      </c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31529027</v>
      </c>
      <c r="C465" s="4" t="inlineStr">
        <is>
          <t>ESTRUTURA</t>
        </is>
      </c>
      <c r="D465" s="4" t="inlineStr">
        <is>
          <t>Polimento</t>
        </is>
      </c>
      <c r="E465" s="4" t="inlineStr">
        <is>
          <t>19º PAV.</t>
        </is>
      </c>
      <c r="F465" s="118" t="n">
        <v>46580</v>
      </c>
      <c r="G465" s="118" t="n">
        <v>46580</v>
      </c>
      <c r="H465" s="118" t="n">
        <v>46289</v>
      </c>
      <c r="I465" s="4" t="n">
        <v>0</v>
      </c>
      <c r="J465" s="4" t="n">
        <v>0</v>
      </c>
      <c r="K465" s="4" t="n">
        <v>0</v>
      </c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30171502</v>
      </c>
      <c r="C466" s="4" t="inlineStr">
        <is>
          <t>CONTRAPISO</t>
        </is>
      </c>
      <c r="D466" s="4" t="inlineStr">
        <is>
          <t>-</t>
        </is>
      </c>
      <c r="E466" s="4" t="inlineStr">
        <is>
          <t>HALL - APTOS</t>
        </is>
      </c>
      <c r="F466" s="118" t="n">
        <v>46573</v>
      </c>
      <c r="G466" s="118" t="n">
        <v>46905</v>
      </c>
      <c r="H466" s="118" t="n">
        <v>46289</v>
      </c>
      <c r="I466" s="4" t="n">
        <v>0</v>
      </c>
      <c r="J466" s="4" t="n">
        <v>0</v>
      </c>
      <c r="K466" s="4" t="n">
        <v>0</v>
      </c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32749850</v>
      </c>
      <c r="C467" s="4" t="inlineStr">
        <is>
          <t>DRYWALL 1º FACE</t>
        </is>
      </c>
      <c r="D467" s="4" t="inlineStr">
        <is>
          <t>-</t>
        </is>
      </c>
      <c r="E467" s="4" t="inlineStr">
        <is>
          <t>7º PAV.</t>
        </is>
      </c>
      <c r="F467" s="118" t="n">
        <v>46573</v>
      </c>
      <c r="G467" s="118" t="n">
        <v>46583</v>
      </c>
      <c r="H467" s="118" t="n">
        <v>46289</v>
      </c>
      <c r="I467" s="4" t="n">
        <v>0</v>
      </c>
      <c r="J467" s="4" t="n">
        <v>0</v>
      </c>
      <c r="K467" s="4" t="n">
        <v>0</v>
      </c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29981510</v>
      </c>
      <c r="C468" s="4" t="inlineStr">
        <is>
          <t>CONTRAPISO</t>
        </is>
      </c>
      <c r="D468" s="4" t="inlineStr">
        <is>
          <t>-</t>
        </is>
      </c>
      <c r="E468" s="4" t="inlineStr">
        <is>
          <t>8º PAV.</t>
        </is>
      </c>
      <c r="F468" s="118" t="n">
        <v>46573</v>
      </c>
      <c r="G468" s="118" t="n">
        <v>46583</v>
      </c>
      <c r="H468" s="118" t="n">
        <v>46289</v>
      </c>
      <c r="I468" s="4" t="n">
        <v>0</v>
      </c>
      <c r="J468" s="4" t="n">
        <v>0</v>
      </c>
      <c r="K468" s="4" t="n">
        <v>0</v>
      </c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29981450</v>
      </c>
      <c r="C469" s="4" t="inlineStr">
        <is>
          <t>SHAFT INTERNO INST. HIDRAÚLICAS</t>
        </is>
      </c>
      <c r="D469" s="4" t="inlineStr">
        <is>
          <t>-</t>
        </is>
      </c>
      <c r="E469" s="4" t="inlineStr">
        <is>
          <t>9º PAV.</t>
        </is>
      </c>
      <c r="F469" s="118" t="n">
        <v>46573</v>
      </c>
      <c r="G469" s="118" t="n">
        <v>46583</v>
      </c>
      <c r="H469" s="118" t="n">
        <v>46289</v>
      </c>
      <c r="I469" s="4" t="n">
        <v>0</v>
      </c>
      <c r="J469" s="4" t="n">
        <v>0</v>
      </c>
      <c r="K469" s="4" t="n">
        <v>0</v>
      </c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29981483</v>
      </c>
      <c r="C470" s="4" t="inlineStr">
        <is>
          <t>PRUMADA ELÉTRICA - INFRA</t>
        </is>
      </c>
      <c r="D470" s="4" t="inlineStr">
        <is>
          <t>-</t>
        </is>
      </c>
      <c r="E470" s="4" t="inlineStr">
        <is>
          <t>9º PAV.</t>
        </is>
      </c>
      <c r="F470" s="118" t="n">
        <v>46573</v>
      </c>
      <c r="G470" s="118" t="n">
        <v>46583</v>
      </c>
      <c r="H470" s="118" t="n">
        <v>46289</v>
      </c>
      <c r="I470" s="4" t="n">
        <v>0</v>
      </c>
      <c r="J470" s="4" t="n">
        <v>0</v>
      </c>
      <c r="K470" s="4" t="n">
        <v>0</v>
      </c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29981412</v>
      </c>
      <c r="C471" s="4" t="inlineStr">
        <is>
          <t>REBOCO INTERNO</t>
        </is>
      </c>
      <c r="D471" s="4" t="inlineStr">
        <is>
          <t>-</t>
        </is>
      </c>
      <c r="E471" s="4" t="inlineStr">
        <is>
          <t>10º PAV.</t>
        </is>
      </c>
      <c r="F471" s="118" t="n">
        <v>46573</v>
      </c>
      <c r="G471" s="118" t="n">
        <v>46583</v>
      </c>
      <c r="H471" s="118" t="n">
        <v>46289</v>
      </c>
      <c r="I471" s="4" t="n">
        <v>0</v>
      </c>
      <c r="J471" s="4" t="n">
        <v>0</v>
      </c>
      <c r="K471" s="4" t="n">
        <v>0</v>
      </c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29981378</v>
      </c>
      <c r="C472" s="4" t="inlineStr">
        <is>
          <t>CONTRAMARCO</t>
        </is>
      </c>
      <c r="D472" s="4" t="inlineStr">
        <is>
          <t>-</t>
        </is>
      </c>
      <c r="E472" s="4" t="inlineStr">
        <is>
          <t>11º PAV.</t>
        </is>
      </c>
      <c r="F472" s="118" t="n">
        <v>46573</v>
      </c>
      <c r="G472" s="118" t="n">
        <v>46583</v>
      </c>
      <c r="H472" s="118" t="n">
        <v>46289</v>
      </c>
      <c r="I472" s="4" t="n">
        <v>0</v>
      </c>
      <c r="J472" s="4" t="n">
        <v>0</v>
      </c>
      <c r="K472" s="4" t="n">
        <v>0</v>
      </c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29981371</v>
      </c>
      <c r="C473" s="4" t="inlineStr">
        <is>
          <t>DISTRIBUIÇÃO HIDROSSANITÁRIA</t>
        </is>
      </c>
      <c r="D473" s="4" t="inlineStr">
        <is>
          <t>-</t>
        </is>
      </c>
      <c r="E473" s="4" t="inlineStr">
        <is>
          <t>12º PAV.</t>
        </is>
      </c>
      <c r="F473" s="118" t="n">
        <v>46573</v>
      </c>
      <c r="G473" s="118" t="n">
        <v>46583</v>
      </c>
      <c r="H473" s="118" t="n">
        <v>46289</v>
      </c>
      <c r="I473" s="4" t="n">
        <v>0</v>
      </c>
      <c r="J473" s="4" t="n">
        <v>0</v>
      </c>
      <c r="K473" s="4" t="n">
        <v>0</v>
      </c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29981340</v>
      </c>
      <c r="C474" s="4" t="inlineStr">
        <is>
          <t>DISTRIBUIÇÃO ELÉTRICA / QUADRO</t>
        </is>
      </c>
      <c r="D474" s="4" t="inlineStr">
        <is>
          <t>-</t>
        </is>
      </c>
      <c r="E474" s="4" t="inlineStr">
        <is>
          <t>12º PAV.</t>
        </is>
      </c>
      <c r="F474" s="118" t="n">
        <v>46573</v>
      </c>
      <c r="G474" s="118" t="n">
        <v>46583</v>
      </c>
      <c r="H474" s="118" t="n">
        <v>46289</v>
      </c>
      <c r="I474" s="4" t="n">
        <v>0</v>
      </c>
      <c r="J474" s="4" t="n">
        <v>0</v>
      </c>
      <c r="K474" s="4" t="n">
        <v>0</v>
      </c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29981373</v>
      </c>
      <c r="C475" s="4" t="inlineStr">
        <is>
          <t>DISTRIBUIÇÃO DE GÁS</t>
        </is>
      </c>
      <c r="D475" s="4" t="inlineStr">
        <is>
          <t>-</t>
        </is>
      </c>
      <c r="E475" s="4" t="inlineStr">
        <is>
          <t>12º PAV.</t>
        </is>
      </c>
      <c r="F475" s="118" t="n">
        <v>46573</v>
      </c>
      <c r="G475" s="118" t="n">
        <v>46583</v>
      </c>
      <c r="H475" s="118" t="n">
        <v>46289</v>
      </c>
      <c r="I475" s="4" t="n">
        <v>0</v>
      </c>
      <c r="J475" s="4" t="n">
        <v>0</v>
      </c>
      <c r="K475" s="4" t="n">
        <v>0</v>
      </c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29981320</v>
      </c>
      <c r="C476" s="4" t="inlineStr">
        <is>
          <t>TALISCAMENTO</t>
        </is>
      </c>
      <c r="D476" s="4" t="inlineStr">
        <is>
          <t>-</t>
        </is>
      </c>
      <c r="E476" s="4" t="inlineStr">
        <is>
          <t>13º PAV.</t>
        </is>
      </c>
      <c r="F476" s="118" t="n">
        <v>46573</v>
      </c>
      <c r="G476" s="118" t="n">
        <v>46583</v>
      </c>
      <c r="H476" s="118" t="n">
        <v>46289</v>
      </c>
      <c r="I476" s="4" t="n">
        <v>0</v>
      </c>
      <c r="J476" s="4" t="n">
        <v>0</v>
      </c>
      <c r="K476" s="4" t="n">
        <v>0</v>
      </c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29981286</v>
      </c>
      <c r="C477" s="4" t="inlineStr">
        <is>
          <t>PRUMADA HIDROSSANITÁRIA</t>
        </is>
      </c>
      <c r="D477" s="4" t="inlineStr">
        <is>
          <t>-</t>
        </is>
      </c>
      <c r="E477" s="4" t="inlineStr">
        <is>
          <t>14º PAV.</t>
        </is>
      </c>
      <c r="F477" s="118" t="n">
        <v>46573</v>
      </c>
      <c r="G477" s="118" t="n">
        <v>46583</v>
      </c>
      <c r="H477" s="118" t="n">
        <v>46289</v>
      </c>
      <c r="I477" s="4" t="n">
        <v>0</v>
      </c>
      <c r="J477" s="4" t="n">
        <v>0</v>
      </c>
      <c r="K477" s="4" t="n">
        <v>0</v>
      </c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29981285</v>
      </c>
      <c r="C478" s="4" t="inlineStr">
        <is>
          <t>ENCUNHAMENTO</t>
        </is>
      </c>
      <c r="D478" s="4" t="inlineStr">
        <is>
          <t>-</t>
        </is>
      </c>
      <c r="E478" s="4" t="inlineStr">
        <is>
          <t>14º PAV.</t>
        </is>
      </c>
      <c r="F478" s="118" t="n">
        <v>46575</v>
      </c>
      <c r="G478" s="118" t="n">
        <v>46587</v>
      </c>
      <c r="H478" s="118" t="n">
        <v>46289</v>
      </c>
      <c r="I478" s="4" t="n">
        <v>0</v>
      </c>
      <c r="J478" s="4" t="n">
        <v>0</v>
      </c>
      <c r="K478" s="4" t="n">
        <v>0</v>
      </c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29981259</v>
      </c>
      <c r="C479" s="4" t="inlineStr">
        <is>
          <t>PRUMADA DE INCÊNDIO</t>
        </is>
      </c>
      <c r="D479" s="4" t="inlineStr">
        <is>
          <t>-</t>
        </is>
      </c>
      <c r="E479" s="4" t="inlineStr">
        <is>
          <t>15º PAV.</t>
        </is>
      </c>
      <c r="F479" s="118" t="n">
        <v>46580</v>
      </c>
      <c r="G479" s="118" t="n">
        <v>46590</v>
      </c>
      <c r="H479" s="118" t="n">
        <v>46289</v>
      </c>
      <c r="I479" s="4" t="n">
        <v>0</v>
      </c>
      <c r="J479" s="4" t="n">
        <v>0</v>
      </c>
      <c r="K479" s="4" t="n">
        <v>0</v>
      </c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29981210</v>
      </c>
      <c r="C480" s="4" t="inlineStr">
        <is>
          <t>ALVENARIA</t>
        </is>
      </c>
      <c r="D480" s="4" t="inlineStr">
        <is>
          <t>-</t>
        </is>
      </c>
      <c r="E480" s="4" t="inlineStr">
        <is>
          <t>16º PAV.</t>
        </is>
      </c>
      <c r="F480" s="118" t="n">
        <v>46580</v>
      </c>
      <c r="G480" s="118" t="n">
        <v>46590</v>
      </c>
      <c r="H480" s="118" t="n">
        <v>46289</v>
      </c>
      <c r="I480" s="4" t="n">
        <v>0</v>
      </c>
      <c r="J480" s="4" t="n">
        <v>0</v>
      </c>
      <c r="K480" s="4" t="n">
        <v>0</v>
      </c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29940960</v>
      </c>
      <c r="C481" s="4" t="inlineStr">
        <is>
          <t>ESTRUTURA</t>
        </is>
      </c>
      <c r="D481" s="4" t="inlineStr">
        <is>
          <t>-</t>
        </is>
      </c>
      <c r="E481" s="4" t="inlineStr">
        <is>
          <t>20º PAV.</t>
        </is>
      </c>
      <c r="F481" s="118" t="n">
        <v>46581</v>
      </c>
      <c r="G481" s="118" t="n">
        <v>46590</v>
      </c>
      <c r="H481" s="118" t="n">
        <v>46289</v>
      </c>
      <c r="I481" s="4" t="n">
        <v>0</v>
      </c>
      <c r="J481" s="4" t="n">
        <v>0</v>
      </c>
      <c r="K481" s="4" t="n">
        <v>0</v>
      </c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31529028</v>
      </c>
      <c r="C482" s="4" t="inlineStr">
        <is>
          <t>ESTRUTURA</t>
        </is>
      </c>
      <c r="D482" s="4" t="inlineStr">
        <is>
          <t>Forma</t>
        </is>
      </c>
      <c r="E482" s="4" t="inlineStr">
        <is>
          <t>20º PAV.</t>
        </is>
      </c>
      <c r="F482" s="118" t="n">
        <v>46581</v>
      </c>
      <c r="G482" s="118" t="n">
        <v>46584</v>
      </c>
      <c r="H482" s="118" t="n">
        <v>46289</v>
      </c>
      <c r="I482" s="4" t="n">
        <v>0</v>
      </c>
      <c r="J482" s="4" t="n">
        <v>0</v>
      </c>
      <c r="K482" s="4" t="n">
        <v>0</v>
      </c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31529029</v>
      </c>
      <c r="C483" s="4" t="inlineStr">
        <is>
          <t>ESTRUTURA</t>
        </is>
      </c>
      <c r="D483" s="4" t="inlineStr">
        <is>
          <t>Armação</t>
        </is>
      </c>
      <c r="E483" s="4" t="inlineStr">
        <is>
          <t>20º PAV.</t>
        </is>
      </c>
      <c r="F483" s="118" t="n">
        <v>46587</v>
      </c>
      <c r="G483" s="118" t="n">
        <v>46589</v>
      </c>
      <c r="H483" s="118" t="n">
        <v>46289</v>
      </c>
      <c r="I483" s="4" t="n">
        <v>0</v>
      </c>
      <c r="J483" s="4" t="n">
        <v>0</v>
      </c>
      <c r="K483" s="4" t="n">
        <v>0</v>
      </c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31529030</v>
      </c>
      <c r="C484" s="4" t="inlineStr">
        <is>
          <t>ESTRUTURA</t>
        </is>
      </c>
      <c r="D484" s="4" t="inlineStr">
        <is>
          <t>Concretagem</t>
        </is>
      </c>
      <c r="E484" s="4" t="inlineStr">
        <is>
          <t>20º PAV.</t>
        </is>
      </c>
      <c r="F484" s="118" t="n">
        <v>46590</v>
      </c>
      <c r="G484" s="118" t="n">
        <v>46590</v>
      </c>
      <c r="H484" s="118" t="n">
        <v>46289</v>
      </c>
      <c r="I484" s="4" t="n">
        <v>0</v>
      </c>
      <c r="J484" s="4" t="n">
        <v>0</v>
      </c>
      <c r="K484" s="4" t="n">
        <v>0</v>
      </c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31529031</v>
      </c>
      <c r="C485" s="4" t="inlineStr">
        <is>
          <t>ESTRUTURA</t>
        </is>
      </c>
      <c r="D485" s="4" t="inlineStr">
        <is>
          <t>Polimento</t>
        </is>
      </c>
      <c r="E485" s="4" t="inlineStr">
        <is>
          <t>20º PAV.</t>
        </is>
      </c>
      <c r="F485" s="118" t="n">
        <v>46590</v>
      </c>
      <c r="G485" s="118" t="n">
        <v>46590</v>
      </c>
      <c r="H485" s="118" t="n">
        <v>46289</v>
      </c>
      <c r="I485" s="4" t="n">
        <v>0</v>
      </c>
      <c r="J485" s="4" t="n">
        <v>0</v>
      </c>
      <c r="K485" s="4" t="n">
        <v>0</v>
      </c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30205691</v>
      </c>
      <c r="C486" s="4" t="inlineStr">
        <is>
          <t>TALISCAMENTO</t>
        </is>
      </c>
      <c r="D486" s="4" t="inlineStr">
        <is>
          <t>-</t>
        </is>
      </c>
      <c r="E486" s="4" t="inlineStr">
        <is>
          <t>TÉRREO - LOJA 1</t>
        </is>
      </c>
      <c r="F486" s="118" t="n">
        <v>46583</v>
      </c>
      <c r="G486" s="118" t="n">
        <v>46596</v>
      </c>
      <c r="H486" s="118" t="n">
        <v>46289</v>
      </c>
      <c r="I486" s="4" t="n">
        <v>0</v>
      </c>
      <c r="J486" s="4" t="n">
        <v>0</v>
      </c>
      <c r="K486" s="4" t="n">
        <v>0</v>
      </c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30205658</v>
      </c>
      <c r="C487" s="4" t="inlineStr">
        <is>
          <t>PRUMADA HIDROSSANITÁRIA</t>
        </is>
      </c>
      <c r="D487" s="4" t="inlineStr">
        <is>
          <t>-</t>
        </is>
      </c>
      <c r="E487" s="4" t="inlineStr">
        <is>
          <t>TÉRREO - LOJA 2</t>
        </is>
      </c>
      <c r="F487" s="118" t="n">
        <v>46583</v>
      </c>
      <c r="G487" s="118" t="n">
        <v>46596</v>
      </c>
      <c r="H487" s="118" t="n">
        <v>46289</v>
      </c>
      <c r="I487" s="4" t="n">
        <v>0</v>
      </c>
      <c r="J487" s="4" t="n">
        <v>0</v>
      </c>
      <c r="K487" s="4" t="n">
        <v>0</v>
      </c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30205657</v>
      </c>
      <c r="C488" s="4" t="inlineStr">
        <is>
          <t>PRUMADA DE INCÊNDIO</t>
        </is>
      </c>
      <c r="D488" s="4" t="inlineStr">
        <is>
          <t>-</t>
        </is>
      </c>
      <c r="E488" s="4" t="inlineStr">
        <is>
          <t>TÉRREO - LOJA 2</t>
        </is>
      </c>
      <c r="F488" s="118" t="n">
        <v>46583</v>
      </c>
      <c r="G488" s="118" t="n">
        <v>46596</v>
      </c>
      <c r="H488" s="118" t="n">
        <v>46289</v>
      </c>
      <c r="I488" s="4" t="n">
        <v>0</v>
      </c>
      <c r="J488" s="4" t="n">
        <v>0</v>
      </c>
      <c r="K488" s="4" t="n">
        <v>0</v>
      </c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30205659</v>
      </c>
      <c r="C489" s="4" t="inlineStr">
        <is>
          <t>ENCUNHAMENTO</t>
        </is>
      </c>
      <c r="D489" s="4" t="inlineStr">
        <is>
          <t>-</t>
        </is>
      </c>
      <c r="E489" s="4" t="inlineStr">
        <is>
          <t>TÉRREO - LOJA 2</t>
        </is>
      </c>
      <c r="F489" s="118" t="n">
        <v>46583</v>
      </c>
      <c r="G489" s="118" t="n">
        <v>46596</v>
      </c>
      <c r="H489" s="118" t="n">
        <v>46289</v>
      </c>
      <c r="I489" s="4" t="n">
        <v>0</v>
      </c>
      <c r="J489" s="4" t="n">
        <v>0</v>
      </c>
      <c r="K489" s="4" t="n">
        <v>0</v>
      </c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30205629</v>
      </c>
      <c r="C490" s="4" t="inlineStr">
        <is>
          <t>ALVENARIA</t>
        </is>
      </c>
      <c r="D490" s="4" t="inlineStr">
        <is>
          <t>-</t>
        </is>
      </c>
      <c r="E490" s="4" t="inlineStr">
        <is>
          <t>TÉRREO - LOJA 3</t>
        </is>
      </c>
      <c r="F490" s="118" t="n">
        <v>46583</v>
      </c>
      <c r="G490" s="118" t="n">
        <v>46596</v>
      </c>
      <c r="H490" s="118" t="n">
        <v>46289</v>
      </c>
      <c r="I490" s="4" t="n">
        <v>0</v>
      </c>
      <c r="J490" s="4" t="n">
        <v>0</v>
      </c>
      <c r="K490" s="4" t="n">
        <v>0</v>
      </c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32750355</v>
      </c>
      <c r="C491" s="4" t="inlineStr">
        <is>
          <t>DISTRIBUIÇÃO DE GÁS - DRYWALL</t>
        </is>
      </c>
      <c r="D491" s="4" t="inlineStr">
        <is>
          <t>-</t>
        </is>
      </c>
      <c r="E491" s="4" t="inlineStr">
        <is>
          <t>7º PAV.</t>
        </is>
      </c>
      <c r="F491" s="118" t="n">
        <v>46584</v>
      </c>
      <c r="G491" s="118" t="n">
        <v>46596</v>
      </c>
      <c r="H491" s="118" t="n">
        <v>46289</v>
      </c>
      <c r="I491" s="4" t="n">
        <v>0</v>
      </c>
      <c r="J491" s="4" t="n">
        <v>0</v>
      </c>
      <c r="K491" s="4" t="n">
        <v>0</v>
      </c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32750381</v>
      </c>
      <c r="C492" s="4" t="inlineStr">
        <is>
          <t>DISTRIBUIÇÃO ELÉTRICA/QUADRO - DRYWALL</t>
        </is>
      </c>
      <c r="D492" s="4" t="inlineStr">
        <is>
          <t>-</t>
        </is>
      </c>
      <c r="E492" s="4" t="inlineStr">
        <is>
          <t>7º PAV.</t>
        </is>
      </c>
      <c r="F492" s="118" t="n">
        <v>46584</v>
      </c>
      <c r="G492" s="118" t="n">
        <v>46596</v>
      </c>
      <c r="H492" s="118" t="n">
        <v>46289</v>
      </c>
      <c r="I492" s="4" t="n">
        <v>0</v>
      </c>
      <c r="J492" s="4" t="n">
        <v>0</v>
      </c>
      <c r="K492" s="4" t="n">
        <v>0</v>
      </c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32750407</v>
      </c>
      <c r="C493" s="4" t="inlineStr">
        <is>
          <t>DISTRIBUIÇÃO HIDRÁULICA - DRYWALL</t>
        </is>
      </c>
      <c r="D493" s="4" t="inlineStr">
        <is>
          <t>-</t>
        </is>
      </c>
      <c r="E493" s="4" t="inlineStr">
        <is>
          <t>7º PAV.</t>
        </is>
      </c>
      <c r="F493" s="118" t="n">
        <v>46584</v>
      </c>
      <c r="G493" s="118" t="n">
        <v>46596</v>
      </c>
      <c r="H493" s="118" t="n">
        <v>46289</v>
      </c>
      <c r="I493" s="4" t="n">
        <v>0</v>
      </c>
      <c r="J493" s="4" t="n">
        <v>0</v>
      </c>
      <c r="K493" s="4" t="n">
        <v>0</v>
      </c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33896825</v>
      </c>
      <c r="C494" s="4" t="inlineStr">
        <is>
          <t>INFRAESTRUTURA - AR CONDICIONADO</t>
        </is>
      </c>
      <c r="D494" s="4" t="inlineStr">
        <is>
          <t>-</t>
        </is>
      </c>
      <c r="E494" s="4" t="inlineStr">
        <is>
          <t>7º PAV.</t>
        </is>
      </c>
      <c r="F494" s="118" t="n">
        <v>46584</v>
      </c>
      <c r="G494" s="118" t="n">
        <v>46596</v>
      </c>
      <c r="H494" s="118" t="n">
        <v>46289</v>
      </c>
      <c r="I494" s="4" t="n">
        <v>0</v>
      </c>
      <c r="J494" s="4" t="n">
        <v>0</v>
      </c>
      <c r="K494" s="4" t="n">
        <v>0</v>
      </c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32749851</v>
      </c>
      <c r="C495" s="4" t="inlineStr">
        <is>
          <t>DRYWALL 1º FACE</t>
        </is>
      </c>
      <c r="D495" s="4" t="inlineStr">
        <is>
          <t>-</t>
        </is>
      </c>
      <c r="E495" s="4" t="inlineStr">
        <is>
          <t>8º PAV.</t>
        </is>
      </c>
      <c r="F495" s="118" t="n">
        <v>46584</v>
      </c>
      <c r="G495" s="118" t="n">
        <v>46596</v>
      </c>
      <c r="H495" s="118" t="n">
        <v>46289</v>
      </c>
      <c r="I495" s="4" t="n">
        <v>0</v>
      </c>
      <c r="J495" s="4" t="n">
        <v>0</v>
      </c>
      <c r="K495" s="4" t="n">
        <v>0</v>
      </c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29981473</v>
      </c>
      <c r="C496" s="4" t="inlineStr">
        <is>
          <t>CONTRAPISO</t>
        </is>
      </c>
      <c r="D496" s="4" t="inlineStr">
        <is>
          <t>-</t>
        </is>
      </c>
      <c r="E496" s="4" t="inlineStr">
        <is>
          <t>9º PAV.</t>
        </is>
      </c>
      <c r="F496" s="118" t="n">
        <v>46584</v>
      </c>
      <c r="G496" s="118" t="n">
        <v>46596</v>
      </c>
      <c r="H496" s="118" t="n">
        <v>46289</v>
      </c>
      <c r="I496" s="4" t="n">
        <v>0</v>
      </c>
      <c r="J496" s="4" t="n">
        <v>0</v>
      </c>
      <c r="K496" s="4" t="n">
        <v>0</v>
      </c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29981413</v>
      </c>
      <c r="C497" s="4" t="inlineStr">
        <is>
          <t>SHAFT INTERNO INST. HIDRAÚLICAS</t>
        </is>
      </c>
      <c r="D497" s="4" t="inlineStr">
        <is>
          <t>-</t>
        </is>
      </c>
      <c r="E497" s="4" t="inlineStr">
        <is>
          <t>10º PAV.</t>
        </is>
      </c>
      <c r="F497" s="118" t="n">
        <v>46584</v>
      </c>
      <c r="G497" s="118" t="n">
        <v>46596</v>
      </c>
      <c r="H497" s="118" t="n">
        <v>46289</v>
      </c>
      <c r="I497" s="4" t="n">
        <v>0</v>
      </c>
      <c r="J497" s="4" t="n">
        <v>0</v>
      </c>
      <c r="K497" s="4" t="n">
        <v>0</v>
      </c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29981446</v>
      </c>
      <c r="C498" s="4" t="inlineStr">
        <is>
          <t>PRUMADA ELÉTRICA - INFRA</t>
        </is>
      </c>
      <c r="D498" s="4" t="inlineStr">
        <is>
          <t>-</t>
        </is>
      </c>
      <c r="E498" s="4" t="inlineStr">
        <is>
          <t>10º PAV.</t>
        </is>
      </c>
      <c r="F498" s="118" t="n">
        <v>46584</v>
      </c>
      <c r="G498" s="118" t="n">
        <v>46596</v>
      </c>
      <c r="H498" s="118" t="n">
        <v>46289</v>
      </c>
      <c r="I498" s="4" t="n">
        <v>0</v>
      </c>
      <c r="J498" s="4" t="n">
        <v>0</v>
      </c>
      <c r="K498" s="4" t="n">
        <v>0</v>
      </c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29981375</v>
      </c>
      <c r="C499" s="4" t="inlineStr">
        <is>
          <t>REBOCO INTERNO</t>
        </is>
      </c>
      <c r="D499" s="4" t="inlineStr">
        <is>
          <t>-</t>
        </is>
      </c>
      <c r="E499" s="4" t="inlineStr">
        <is>
          <t>11º PAV.</t>
        </is>
      </c>
      <c r="F499" s="118" t="n">
        <v>46584</v>
      </c>
      <c r="G499" s="118" t="n">
        <v>46596</v>
      </c>
      <c r="H499" s="118" t="n">
        <v>46289</v>
      </c>
      <c r="I499" s="4" t="n">
        <v>0</v>
      </c>
      <c r="J499" s="4" t="n">
        <v>0</v>
      </c>
      <c r="K499" s="4" t="n">
        <v>0</v>
      </c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29981341</v>
      </c>
      <c r="C500" s="4" t="inlineStr">
        <is>
          <t>CONTRAMARCO</t>
        </is>
      </c>
      <c r="D500" s="4" t="inlineStr">
        <is>
          <t>-</t>
        </is>
      </c>
      <c r="E500" s="4" t="inlineStr">
        <is>
          <t>12º PAV.</t>
        </is>
      </c>
      <c r="F500" s="118" t="n">
        <v>46584</v>
      </c>
      <c r="G500" s="118" t="n">
        <v>46596</v>
      </c>
      <c r="H500" s="118" t="n">
        <v>46289</v>
      </c>
      <c r="I500" s="4" t="n">
        <v>0</v>
      </c>
      <c r="J500" s="4" t="n">
        <v>0</v>
      </c>
      <c r="K500" s="4" t="n">
        <v>0</v>
      </c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29981334</v>
      </c>
      <c r="C501" s="4" t="inlineStr">
        <is>
          <t>DISTRIBUIÇÃO HIDROSSANITÁRIA</t>
        </is>
      </c>
      <c r="D501" s="4" t="inlineStr">
        <is>
          <t>-</t>
        </is>
      </c>
      <c r="E501" s="4" t="inlineStr">
        <is>
          <t>13º PAV.</t>
        </is>
      </c>
      <c r="F501" s="118" t="n">
        <v>46584</v>
      </c>
      <c r="G501" s="118" t="n">
        <v>46596</v>
      </c>
      <c r="H501" s="118" t="n">
        <v>46289</v>
      </c>
      <c r="I501" s="4" t="n">
        <v>0</v>
      </c>
      <c r="J501" s="4" t="n">
        <v>0</v>
      </c>
      <c r="K501" s="4" t="n">
        <v>0</v>
      </c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29981303</v>
      </c>
      <c r="C502" s="4" t="inlineStr">
        <is>
          <t>DISTRIBUIÇÃO ELÉTRICA / QUADRO</t>
        </is>
      </c>
      <c r="D502" s="4" t="inlineStr">
        <is>
          <t>-</t>
        </is>
      </c>
      <c r="E502" s="4" t="inlineStr">
        <is>
          <t>13º PAV.</t>
        </is>
      </c>
      <c r="F502" s="118" t="n">
        <v>46584</v>
      </c>
      <c r="G502" s="118" t="n">
        <v>46596</v>
      </c>
      <c r="H502" s="118" t="n">
        <v>46289</v>
      </c>
      <c r="I502" s="4" t="n">
        <v>0</v>
      </c>
      <c r="J502" s="4" t="n">
        <v>0</v>
      </c>
      <c r="K502" s="4" t="n">
        <v>0</v>
      </c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29981336</v>
      </c>
      <c r="C503" s="4" t="inlineStr">
        <is>
          <t>DISTRIBUIÇÃO DE GÁS</t>
        </is>
      </c>
      <c r="D503" s="4" t="inlineStr">
        <is>
          <t>-</t>
        </is>
      </c>
      <c r="E503" s="4" t="inlineStr">
        <is>
          <t>13º PAV.</t>
        </is>
      </c>
      <c r="F503" s="118" t="n">
        <v>46584</v>
      </c>
      <c r="G503" s="118" t="n">
        <v>46596</v>
      </c>
      <c r="H503" s="118" t="n">
        <v>46289</v>
      </c>
      <c r="I503" s="4" t="n">
        <v>0</v>
      </c>
      <c r="J503" s="4" t="n">
        <v>0</v>
      </c>
      <c r="K503" s="4" t="n">
        <v>0</v>
      </c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29981283</v>
      </c>
      <c r="C504" s="4" t="inlineStr">
        <is>
          <t>TALISCAMENTO</t>
        </is>
      </c>
      <c r="D504" s="4" t="inlineStr">
        <is>
          <t>-</t>
        </is>
      </c>
      <c r="E504" s="4" t="inlineStr">
        <is>
          <t>14º PAV.</t>
        </is>
      </c>
      <c r="F504" s="118" t="n">
        <v>46584</v>
      </c>
      <c r="G504" s="118" t="n">
        <v>46596</v>
      </c>
      <c r="H504" s="118" t="n">
        <v>46289</v>
      </c>
      <c r="I504" s="4" t="n">
        <v>0</v>
      </c>
      <c r="J504" s="4" t="n">
        <v>0</v>
      </c>
      <c r="K504" s="4" t="n">
        <v>0</v>
      </c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29981249</v>
      </c>
      <c r="C505" s="4" t="inlineStr">
        <is>
          <t>PRUMADA HIDROSSANITÁRIA</t>
        </is>
      </c>
      <c r="D505" s="4" t="inlineStr">
        <is>
          <t>-</t>
        </is>
      </c>
      <c r="E505" s="4" t="inlineStr">
        <is>
          <t>15º PAV.</t>
        </is>
      </c>
      <c r="F505" s="118" t="n">
        <v>46584</v>
      </c>
      <c r="G505" s="118" t="n">
        <v>46596</v>
      </c>
      <c r="H505" s="118" t="n">
        <v>46289</v>
      </c>
      <c r="I505" s="4" t="n">
        <v>0</v>
      </c>
      <c r="J505" s="4" t="n">
        <v>0</v>
      </c>
      <c r="K505" s="4" t="n">
        <v>0</v>
      </c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29981248</v>
      </c>
      <c r="C506" s="4" t="inlineStr">
        <is>
          <t>ENCUNHAMENTO</t>
        </is>
      </c>
      <c r="D506" s="4" t="inlineStr">
        <is>
          <t>-</t>
        </is>
      </c>
      <c r="E506" s="4" t="inlineStr">
        <is>
          <t>15º PAV.</t>
        </is>
      </c>
      <c r="F506" s="118" t="n">
        <v>46588</v>
      </c>
      <c r="G506" s="118" t="n">
        <v>46598</v>
      </c>
      <c r="H506" s="118" t="n">
        <v>46289</v>
      </c>
      <c r="I506" s="4" t="n">
        <v>0</v>
      </c>
      <c r="J506" s="4" t="n">
        <v>0</v>
      </c>
      <c r="K506" s="4" t="n">
        <v>0</v>
      </c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29981222</v>
      </c>
      <c r="C507" s="4" t="inlineStr">
        <is>
          <t>PRUMADA DE INCÊNDIO</t>
        </is>
      </c>
      <c r="D507" s="4" t="inlineStr">
        <is>
          <t>-</t>
        </is>
      </c>
      <c r="E507" s="4" t="inlineStr">
        <is>
          <t>16º PAV.</t>
        </is>
      </c>
      <c r="F507" s="118" t="n">
        <v>46591</v>
      </c>
      <c r="G507" s="118" t="n">
        <v>46603</v>
      </c>
      <c r="H507" s="118" t="n">
        <v>46289</v>
      </c>
      <c r="I507" s="4" t="n">
        <v>0</v>
      </c>
      <c r="J507" s="4" t="n">
        <v>0</v>
      </c>
      <c r="K507" s="4" t="n">
        <v>0</v>
      </c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29981173</v>
      </c>
      <c r="C508" s="4" t="inlineStr">
        <is>
          <t>ALVENARIA</t>
        </is>
      </c>
      <c r="D508" s="4" t="inlineStr">
        <is>
          <t>-</t>
        </is>
      </c>
      <c r="E508" s="4" t="inlineStr">
        <is>
          <t>17º PAV.</t>
        </is>
      </c>
      <c r="F508" s="118" t="n">
        <v>46591</v>
      </c>
      <c r="G508" s="118" t="n">
        <v>46603</v>
      </c>
      <c r="H508" s="118" t="n">
        <v>46289</v>
      </c>
      <c r="I508" s="4" t="n">
        <v>0</v>
      </c>
      <c r="J508" s="4" t="n">
        <v>0</v>
      </c>
      <c r="K508" s="4" t="n">
        <v>0</v>
      </c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29940961</v>
      </c>
      <c r="C509" s="4" t="inlineStr">
        <is>
          <t>ESTRUTURA</t>
        </is>
      </c>
      <c r="D509" s="4" t="inlineStr">
        <is>
          <t>-</t>
        </is>
      </c>
      <c r="E509" s="4" t="inlineStr">
        <is>
          <t>21º PAV.</t>
        </is>
      </c>
      <c r="F509" s="118" t="n">
        <v>46591</v>
      </c>
      <c r="G509" s="118" t="n">
        <v>46603</v>
      </c>
      <c r="H509" s="118" t="n">
        <v>46289</v>
      </c>
      <c r="I509" s="4" t="n">
        <v>0</v>
      </c>
      <c r="J509" s="4" t="n">
        <v>0</v>
      </c>
      <c r="K509" s="4" t="n">
        <v>0</v>
      </c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31529032</v>
      </c>
      <c r="C510" s="4" t="inlineStr">
        <is>
          <t>ESTRUTURA</t>
        </is>
      </c>
      <c r="D510" s="4" t="inlineStr">
        <is>
          <t>Forma</t>
        </is>
      </c>
      <c r="E510" s="4" t="inlineStr">
        <is>
          <t>21º PAV.</t>
        </is>
      </c>
      <c r="F510" s="118" t="n">
        <v>46591</v>
      </c>
      <c r="G510" s="118" t="n">
        <v>46597</v>
      </c>
      <c r="H510" s="118" t="n">
        <v>46289</v>
      </c>
      <c r="I510" s="4" t="n">
        <v>0</v>
      </c>
      <c r="J510" s="4" t="n">
        <v>0</v>
      </c>
      <c r="K510" s="4" t="n">
        <v>0</v>
      </c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31529033</v>
      </c>
      <c r="C511" s="4" t="inlineStr">
        <is>
          <t>ESTRUTURA</t>
        </is>
      </c>
      <c r="D511" s="4" t="inlineStr">
        <is>
          <t>Armação</t>
        </is>
      </c>
      <c r="E511" s="4" t="inlineStr">
        <is>
          <t>21º PAV.</t>
        </is>
      </c>
      <c r="F511" s="118" t="n">
        <v>46598</v>
      </c>
      <c r="G511" s="118" t="n">
        <v>46602</v>
      </c>
      <c r="H511" s="118" t="n">
        <v>46289</v>
      </c>
      <c r="I511" s="4" t="n">
        <v>0</v>
      </c>
      <c r="J511" s="4" t="n">
        <v>0</v>
      </c>
      <c r="K511" s="4" t="n">
        <v>0</v>
      </c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31529034</v>
      </c>
      <c r="C512" s="4" t="inlineStr">
        <is>
          <t>ESTRUTURA</t>
        </is>
      </c>
      <c r="D512" s="4" t="inlineStr">
        <is>
          <t>Concretagem</t>
        </is>
      </c>
      <c r="E512" s="4" t="inlineStr">
        <is>
          <t>21º PAV.</t>
        </is>
      </c>
      <c r="F512" s="118" t="n">
        <v>46603</v>
      </c>
      <c r="G512" s="118" t="n">
        <v>46603</v>
      </c>
      <c r="H512" s="118" t="n">
        <v>46289</v>
      </c>
      <c r="I512" s="4" t="n">
        <v>0</v>
      </c>
      <c r="J512" s="4" t="n">
        <v>0</v>
      </c>
      <c r="K512" s="4" t="n">
        <v>0</v>
      </c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31529035</v>
      </c>
      <c r="C513" s="4" t="inlineStr">
        <is>
          <t>ESTRUTURA</t>
        </is>
      </c>
      <c r="D513" s="4" t="inlineStr">
        <is>
          <t>Polimento</t>
        </is>
      </c>
      <c r="E513" s="4" t="inlineStr">
        <is>
          <t>21º PAV.</t>
        </is>
      </c>
      <c r="F513" s="118" t="n">
        <v>46603</v>
      </c>
      <c r="G513" s="118" t="n">
        <v>46603</v>
      </c>
      <c r="H513" s="118" t="n">
        <v>46289</v>
      </c>
      <c r="I513" s="4" t="n">
        <v>0</v>
      </c>
      <c r="J513" s="4" t="n">
        <v>0</v>
      </c>
      <c r="K513" s="4" t="n">
        <v>0</v>
      </c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30205692</v>
      </c>
      <c r="C514" s="4" t="inlineStr">
        <is>
          <t>DISTRIBUIÇÃO ELÉTRICA / QUADRO</t>
        </is>
      </c>
      <c r="D514" s="4" t="inlineStr">
        <is>
          <t>-</t>
        </is>
      </c>
      <c r="E514" s="4" t="inlineStr">
        <is>
          <t>TÉRREO - LOJA 1</t>
        </is>
      </c>
      <c r="F514" s="118" t="n">
        <v>46597</v>
      </c>
      <c r="G514" s="118" t="n">
        <v>46605</v>
      </c>
      <c r="H514" s="118" t="n">
        <v>46289</v>
      </c>
      <c r="I514" s="4" t="n">
        <v>0</v>
      </c>
      <c r="J514" s="4" t="n">
        <v>0</v>
      </c>
      <c r="K514" s="4" t="n">
        <v>0</v>
      </c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30205693</v>
      </c>
      <c r="C515" s="4" t="inlineStr">
        <is>
          <t>DISTRIBUIÇÃO HIDRÁULICA</t>
        </is>
      </c>
      <c r="D515" s="4" t="inlineStr">
        <is>
          <t>-</t>
        </is>
      </c>
      <c r="E515" s="4" t="inlineStr">
        <is>
          <t>TÉRREO - LOJA 1</t>
        </is>
      </c>
      <c r="F515" s="118" t="n">
        <v>46597</v>
      </c>
      <c r="G515" s="118" t="n">
        <v>46610</v>
      </c>
      <c r="H515" s="118" t="n">
        <v>46289</v>
      </c>
      <c r="I515" s="4" t="n">
        <v>0</v>
      </c>
      <c r="J515" s="4" t="n">
        <v>0</v>
      </c>
      <c r="K515" s="4" t="n">
        <v>0</v>
      </c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30205664</v>
      </c>
      <c r="C516" s="4" t="inlineStr">
        <is>
          <t>TALISCAMENTO</t>
        </is>
      </c>
      <c r="D516" s="4" t="inlineStr">
        <is>
          <t>-</t>
        </is>
      </c>
      <c r="E516" s="4" t="inlineStr">
        <is>
          <t>TÉRREO - LOJA 2</t>
        </is>
      </c>
      <c r="F516" s="118" t="n">
        <v>46597</v>
      </c>
      <c r="G516" s="118" t="n">
        <v>46610</v>
      </c>
      <c r="H516" s="118" t="n">
        <v>46289</v>
      </c>
      <c r="I516" s="4" t="n">
        <v>0</v>
      </c>
      <c r="J516" s="4" t="n">
        <v>0</v>
      </c>
      <c r="K516" s="4" t="n">
        <v>0</v>
      </c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30205631</v>
      </c>
      <c r="C517" s="4" t="inlineStr">
        <is>
          <t>PRUMADA HIDROSSANITÁRIA</t>
        </is>
      </c>
      <c r="D517" s="4" t="inlineStr">
        <is>
          <t>-</t>
        </is>
      </c>
      <c r="E517" s="4" t="inlineStr">
        <is>
          <t>TÉRREO - LOJA 3</t>
        </is>
      </c>
      <c r="F517" s="118" t="n">
        <v>46597</v>
      </c>
      <c r="G517" s="118" t="n">
        <v>46610</v>
      </c>
      <c r="H517" s="118" t="n">
        <v>46289</v>
      </c>
      <c r="I517" s="4" t="n">
        <v>0</v>
      </c>
      <c r="J517" s="4" t="n">
        <v>0</v>
      </c>
      <c r="K517" s="4" t="n">
        <v>0</v>
      </c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30205630</v>
      </c>
      <c r="C518" s="4" t="inlineStr">
        <is>
          <t>PRUMADA DE INCÊNDIO</t>
        </is>
      </c>
      <c r="D518" s="4" t="inlineStr">
        <is>
          <t>-</t>
        </is>
      </c>
      <c r="E518" s="4" t="inlineStr">
        <is>
          <t>TÉRREO - LOJA 3</t>
        </is>
      </c>
      <c r="F518" s="118" t="n">
        <v>46597</v>
      </c>
      <c r="G518" s="118" t="n">
        <v>46610</v>
      </c>
      <c r="H518" s="118" t="n">
        <v>46289</v>
      </c>
      <c r="I518" s="4" t="n">
        <v>0</v>
      </c>
      <c r="J518" s="4" t="n">
        <v>0</v>
      </c>
      <c r="K518" s="4" t="n">
        <v>0</v>
      </c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30205632</v>
      </c>
      <c r="C519" s="4" t="inlineStr">
        <is>
          <t>ENCUNHAMENTO</t>
        </is>
      </c>
      <c r="D519" s="4" t="inlineStr">
        <is>
          <t>-</t>
        </is>
      </c>
      <c r="E519" s="4" t="inlineStr">
        <is>
          <t>TÉRREO - LOJA 3</t>
        </is>
      </c>
      <c r="F519" s="118" t="n">
        <v>46597</v>
      </c>
      <c r="G519" s="118" t="n">
        <v>46610</v>
      </c>
      <c r="H519" s="118" t="n">
        <v>46289</v>
      </c>
      <c r="I519" s="4" t="n">
        <v>0</v>
      </c>
      <c r="J519" s="4" t="n">
        <v>0</v>
      </c>
      <c r="K519" s="4" t="n">
        <v>0</v>
      </c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30205602</v>
      </c>
      <c r="C520" s="4" t="inlineStr">
        <is>
          <t>ALVENARIA</t>
        </is>
      </c>
      <c r="D520" s="4" t="inlineStr">
        <is>
          <t>-</t>
        </is>
      </c>
      <c r="E520" s="4" t="inlineStr">
        <is>
          <t>TÉRREO - LOJA 4</t>
        </is>
      </c>
      <c r="F520" s="118" t="n">
        <v>46597</v>
      </c>
      <c r="G520" s="118" t="n">
        <v>46610</v>
      </c>
      <c r="H520" s="118" t="n">
        <v>46289</v>
      </c>
      <c r="I520" s="4" t="n">
        <v>0</v>
      </c>
      <c r="J520" s="4" t="n">
        <v>0</v>
      </c>
      <c r="K520" s="4" t="n">
        <v>0</v>
      </c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32750433</v>
      </c>
      <c r="C521" s="4" t="inlineStr">
        <is>
          <t>DRYWALL 2º FACE</t>
        </is>
      </c>
      <c r="D521" s="4" t="inlineStr">
        <is>
          <t>-</t>
        </is>
      </c>
      <c r="E521" s="4" t="inlineStr">
        <is>
          <t>7º PAV.</t>
        </is>
      </c>
      <c r="F521" s="118" t="n">
        <v>46597</v>
      </c>
      <c r="G521" s="118" t="n">
        <v>46609</v>
      </c>
      <c r="H521" s="118" t="n">
        <v>46289</v>
      </c>
      <c r="I521" s="4" t="n">
        <v>0</v>
      </c>
      <c r="J521" s="4" t="n">
        <v>0</v>
      </c>
      <c r="K521" s="4" t="n">
        <v>0</v>
      </c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32750356</v>
      </c>
      <c r="C522" s="4" t="inlineStr">
        <is>
          <t>DISTRIBUIÇÃO DE GÁS - DRYWALL</t>
        </is>
      </c>
      <c r="D522" s="4" t="inlineStr">
        <is>
          <t>-</t>
        </is>
      </c>
      <c r="E522" s="4" t="inlineStr">
        <is>
          <t>8º PAV.</t>
        </is>
      </c>
      <c r="F522" s="118" t="n">
        <v>46597</v>
      </c>
      <c r="G522" s="118" t="n">
        <v>46609</v>
      </c>
      <c r="H522" s="118" t="n">
        <v>46289</v>
      </c>
      <c r="I522" s="4" t="n">
        <v>0</v>
      </c>
      <c r="J522" s="4" t="n">
        <v>0</v>
      </c>
      <c r="K522" s="4" t="n">
        <v>0</v>
      </c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32750382</v>
      </c>
      <c r="C523" s="4" t="inlineStr">
        <is>
          <t>DISTRIBUIÇÃO ELÉTRICA/QUADRO - DRYWALL</t>
        </is>
      </c>
      <c r="D523" s="4" t="inlineStr">
        <is>
          <t>-</t>
        </is>
      </c>
      <c r="E523" s="4" t="inlineStr">
        <is>
          <t>8º PAV.</t>
        </is>
      </c>
      <c r="F523" s="118" t="n">
        <v>46597</v>
      </c>
      <c r="G523" s="118" t="n">
        <v>46609</v>
      </c>
      <c r="H523" s="118" t="n">
        <v>46289</v>
      </c>
      <c r="I523" s="4" t="n">
        <v>0</v>
      </c>
      <c r="J523" s="4" t="n">
        <v>0</v>
      </c>
      <c r="K523" s="4" t="n">
        <v>0</v>
      </c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32750408</v>
      </c>
      <c r="C524" s="4" t="inlineStr">
        <is>
          <t>DISTRIBUIÇÃO HIDRÁULICA - DRYWALL</t>
        </is>
      </c>
      <c r="D524" s="4" t="inlineStr">
        <is>
          <t>-</t>
        </is>
      </c>
      <c r="E524" s="4" t="inlineStr">
        <is>
          <t>8º PAV.</t>
        </is>
      </c>
      <c r="F524" s="118" t="n">
        <v>46597</v>
      </c>
      <c r="G524" s="118" t="n">
        <v>46609</v>
      </c>
      <c r="H524" s="118" t="n">
        <v>46289</v>
      </c>
      <c r="I524" s="4" t="n">
        <v>0</v>
      </c>
      <c r="J524" s="4" t="n">
        <v>0</v>
      </c>
      <c r="K524" s="4" t="n">
        <v>0</v>
      </c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33896826</v>
      </c>
      <c r="C525" s="4" t="inlineStr">
        <is>
          <t>INFRAESTRUTURA - AR CONDICIONADO</t>
        </is>
      </c>
      <c r="D525" s="4" t="inlineStr">
        <is>
          <t>-</t>
        </is>
      </c>
      <c r="E525" s="4" t="inlineStr">
        <is>
          <t>8º PAV.</t>
        </is>
      </c>
      <c r="F525" s="118" t="n">
        <v>46597</v>
      </c>
      <c r="G525" s="118" t="n">
        <v>46609</v>
      </c>
      <c r="H525" s="118" t="n">
        <v>46289</v>
      </c>
      <c r="I525" s="4" t="n">
        <v>0</v>
      </c>
      <c r="J525" s="4" t="n">
        <v>0</v>
      </c>
      <c r="K525" s="4" t="n">
        <v>0</v>
      </c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32749852</v>
      </c>
      <c r="C526" s="4" t="inlineStr">
        <is>
          <t>DRYWALL 1º FACE</t>
        </is>
      </c>
      <c r="D526" s="4" t="inlineStr">
        <is>
          <t>-</t>
        </is>
      </c>
      <c r="E526" s="4" t="inlineStr">
        <is>
          <t>9º PAV.</t>
        </is>
      </c>
      <c r="F526" s="118" t="n">
        <v>46597</v>
      </c>
      <c r="G526" s="118" t="n">
        <v>46609</v>
      </c>
      <c r="H526" s="118" t="n">
        <v>46289</v>
      </c>
      <c r="I526" s="4" t="n">
        <v>0</v>
      </c>
      <c r="J526" s="4" t="n">
        <v>0</v>
      </c>
      <c r="K526" s="4" t="n">
        <v>0</v>
      </c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29981436</v>
      </c>
      <c r="C527" s="4" t="inlineStr">
        <is>
          <t>CONTRAPISO</t>
        </is>
      </c>
      <c r="D527" s="4" t="inlineStr">
        <is>
          <t>-</t>
        </is>
      </c>
      <c r="E527" s="4" t="inlineStr">
        <is>
          <t>10º PAV.</t>
        </is>
      </c>
      <c r="F527" s="118" t="n">
        <v>46597</v>
      </c>
      <c r="G527" s="118" t="n">
        <v>46609</v>
      </c>
      <c r="H527" s="118" t="n">
        <v>46289</v>
      </c>
      <c r="I527" s="4" t="n">
        <v>0</v>
      </c>
      <c r="J527" s="4" t="n">
        <v>0</v>
      </c>
      <c r="K527" s="4" t="n">
        <v>0</v>
      </c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29981376</v>
      </c>
      <c r="C528" s="4" t="inlineStr">
        <is>
          <t>SHAFT INTERNO INST. HIDRAÚLICAS</t>
        </is>
      </c>
      <c r="D528" s="4" t="inlineStr">
        <is>
          <t>-</t>
        </is>
      </c>
      <c r="E528" s="4" t="inlineStr">
        <is>
          <t>11º PAV.</t>
        </is>
      </c>
      <c r="F528" s="118" t="n">
        <v>46597</v>
      </c>
      <c r="G528" s="118" t="n">
        <v>46609</v>
      </c>
      <c r="H528" s="118" t="n">
        <v>46289</v>
      </c>
      <c r="I528" s="4" t="n">
        <v>0</v>
      </c>
      <c r="J528" s="4" t="n">
        <v>0</v>
      </c>
      <c r="K528" s="4" t="n">
        <v>0</v>
      </c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29981409</v>
      </c>
      <c r="C529" s="4" t="inlineStr">
        <is>
          <t>PRUMADA ELÉTRICA - INFRA</t>
        </is>
      </c>
      <c r="D529" s="4" t="inlineStr">
        <is>
          <t>-</t>
        </is>
      </c>
      <c r="E529" s="4" t="inlineStr">
        <is>
          <t>11º PAV.</t>
        </is>
      </c>
      <c r="F529" s="118" t="n">
        <v>46597</v>
      </c>
      <c r="G529" s="118" t="n">
        <v>46609</v>
      </c>
      <c r="H529" s="118" t="n">
        <v>46289</v>
      </c>
      <c r="I529" s="4" t="n">
        <v>0</v>
      </c>
      <c r="J529" s="4" t="n">
        <v>0</v>
      </c>
      <c r="K529" s="4" t="n">
        <v>0</v>
      </c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29981338</v>
      </c>
      <c r="C530" s="4" t="inlineStr">
        <is>
          <t>REBOCO INTERNO</t>
        </is>
      </c>
      <c r="D530" s="4" t="inlineStr">
        <is>
          <t>-</t>
        </is>
      </c>
      <c r="E530" s="4" t="inlineStr">
        <is>
          <t>12º PAV.</t>
        </is>
      </c>
      <c r="F530" s="118" t="n">
        <v>46597</v>
      </c>
      <c r="G530" s="118" t="n">
        <v>46609</v>
      </c>
      <c r="H530" s="118" t="n">
        <v>46289</v>
      </c>
      <c r="I530" s="4" t="n">
        <v>0</v>
      </c>
      <c r="J530" s="4" t="n">
        <v>0</v>
      </c>
      <c r="K530" s="4" t="n">
        <v>0</v>
      </c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29981304</v>
      </c>
      <c r="C531" s="4" t="inlineStr">
        <is>
          <t>CONTRAMARCO</t>
        </is>
      </c>
      <c r="D531" s="4" t="inlineStr">
        <is>
          <t>-</t>
        </is>
      </c>
      <c r="E531" s="4" t="inlineStr">
        <is>
          <t>13º PAV.</t>
        </is>
      </c>
      <c r="F531" s="118" t="n">
        <v>46597</v>
      </c>
      <c r="G531" s="118" t="n">
        <v>46609</v>
      </c>
      <c r="H531" s="118" t="n">
        <v>46289</v>
      </c>
      <c r="I531" s="4" t="n">
        <v>0</v>
      </c>
      <c r="J531" s="4" t="n">
        <v>0</v>
      </c>
      <c r="K531" s="4" t="n">
        <v>0</v>
      </c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29981297</v>
      </c>
      <c r="C532" s="4" t="inlineStr">
        <is>
          <t>DISTRIBUIÇÃO HIDROSSANITÁRIA</t>
        </is>
      </c>
      <c r="D532" s="4" t="inlineStr">
        <is>
          <t>-</t>
        </is>
      </c>
      <c r="E532" s="4" t="inlineStr">
        <is>
          <t>14º PAV.</t>
        </is>
      </c>
      <c r="F532" s="118" t="n">
        <v>46597</v>
      </c>
      <c r="G532" s="118" t="n">
        <v>46609</v>
      </c>
      <c r="H532" s="118" t="n">
        <v>46289</v>
      </c>
      <c r="I532" s="4" t="n">
        <v>0</v>
      </c>
      <c r="J532" s="4" t="n">
        <v>0</v>
      </c>
      <c r="K532" s="4" t="n">
        <v>0</v>
      </c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29981266</v>
      </c>
      <c r="C533" s="4" t="inlineStr">
        <is>
          <t>DISTRIBUIÇÃO ELÉTRICA / QUADRO</t>
        </is>
      </c>
      <c r="D533" s="4" t="inlineStr">
        <is>
          <t>-</t>
        </is>
      </c>
      <c r="E533" s="4" t="inlineStr">
        <is>
          <t>14º PAV.</t>
        </is>
      </c>
      <c r="F533" s="118" t="n">
        <v>46597</v>
      </c>
      <c r="G533" s="118" t="n">
        <v>46609</v>
      </c>
      <c r="H533" s="118" t="n">
        <v>46289</v>
      </c>
      <c r="I533" s="4" t="n">
        <v>0</v>
      </c>
      <c r="J533" s="4" t="n">
        <v>0</v>
      </c>
      <c r="K533" s="4" t="n">
        <v>0</v>
      </c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29981299</v>
      </c>
      <c r="C534" s="4" t="inlineStr">
        <is>
          <t>DISTRIBUIÇÃO DE GÁS</t>
        </is>
      </c>
      <c r="D534" s="4" t="inlineStr">
        <is>
          <t>-</t>
        </is>
      </c>
      <c r="E534" s="4" t="inlineStr">
        <is>
          <t>14º PAV.</t>
        </is>
      </c>
      <c r="F534" s="118" t="n">
        <v>46597</v>
      </c>
      <c r="G534" s="118" t="n">
        <v>46609</v>
      </c>
      <c r="H534" s="118" t="n">
        <v>46289</v>
      </c>
      <c r="I534" s="4" t="n">
        <v>0</v>
      </c>
      <c r="J534" s="4" t="n">
        <v>0</v>
      </c>
      <c r="K534" s="4" t="n">
        <v>0</v>
      </c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29981246</v>
      </c>
      <c r="C535" s="4" t="inlineStr">
        <is>
          <t>TALISCAMENTO</t>
        </is>
      </c>
      <c r="D535" s="4" t="inlineStr">
        <is>
          <t>-</t>
        </is>
      </c>
      <c r="E535" s="4" t="inlineStr">
        <is>
          <t>15º PAV.</t>
        </is>
      </c>
      <c r="F535" s="118" t="n">
        <v>46597</v>
      </c>
      <c r="G535" s="118" t="n">
        <v>46609</v>
      </c>
      <c r="H535" s="118" t="n">
        <v>46289</v>
      </c>
      <c r="I535" s="4" t="n">
        <v>0</v>
      </c>
      <c r="J535" s="4" t="n">
        <v>0</v>
      </c>
      <c r="K535" s="4" t="n">
        <v>0</v>
      </c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29981212</v>
      </c>
      <c r="C536" s="4" t="inlineStr">
        <is>
          <t>PRUMADA HIDROSSANITÁRIA</t>
        </is>
      </c>
      <c r="D536" s="4" t="inlineStr">
        <is>
          <t>-</t>
        </is>
      </c>
      <c r="E536" s="4" t="inlineStr">
        <is>
          <t>16º PAV.</t>
        </is>
      </c>
      <c r="F536" s="118" t="n">
        <v>46597</v>
      </c>
      <c r="G536" s="118" t="n">
        <v>46609</v>
      </c>
      <c r="H536" s="118" t="n">
        <v>46289</v>
      </c>
      <c r="I536" s="4" t="n">
        <v>0</v>
      </c>
      <c r="J536" s="4" t="n">
        <v>0</v>
      </c>
      <c r="K536" s="4" t="n">
        <v>0</v>
      </c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30205721</v>
      </c>
      <c r="C537" s="4" t="inlineStr">
        <is>
          <t>SERRALHERIA</t>
        </is>
      </c>
      <c r="D537" s="4" t="inlineStr">
        <is>
          <t>-</t>
        </is>
      </c>
      <c r="E537" s="4" t="inlineStr">
        <is>
          <t>SUBSOLO</t>
        </is>
      </c>
      <c r="F537" s="118" t="n">
        <v>46601</v>
      </c>
      <c r="G537" s="118" t="n">
        <v>46612</v>
      </c>
      <c r="H537" s="118" t="n">
        <v>46289</v>
      </c>
      <c r="I537" s="4" t="n">
        <v>0</v>
      </c>
      <c r="J537" s="4" t="n">
        <v>0</v>
      </c>
      <c r="K537" s="4" t="n">
        <v>0</v>
      </c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29981211</v>
      </c>
      <c r="C538" s="4" t="inlineStr">
        <is>
          <t>ENCUNHAMENTO</t>
        </is>
      </c>
      <c r="D538" s="4" t="inlineStr">
        <is>
          <t>-</t>
        </is>
      </c>
      <c r="E538" s="4" t="inlineStr">
        <is>
          <t>16º PAV.</t>
        </is>
      </c>
      <c r="F538" s="118" t="n">
        <v>46601</v>
      </c>
      <c r="G538" s="118" t="n">
        <v>46611</v>
      </c>
      <c r="H538" s="118" t="n">
        <v>46289</v>
      </c>
      <c r="I538" s="4" t="n">
        <v>0</v>
      </c>
      <c r="J538" s="4" t="n">
        <v>0</v>
      </c>
      <c r="K538" s="4" t="n">
        <v>0</v>
      </c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29981185</v>
      </c>
      <c r="C539" s="4" t="inlineStr">
        <is>
          <t>PRUMADA DE INCÊNDIO</t>
        </is>
      </c>
      <c r="D539" s="4" t="inlineStr">
        <is>
          <t>-</t>
        </is>
      </c>
      <c r="E539" s="4" t="inlineStr">
        <is>
          <t>17º PAV.</t>
        </is>
      </c>
      <c r="F539" s="118" t="n">
        <v>46604</v>
      </c>
      <c r="G539" s="118" t="n">
        <v>46616</v>
      </c>
      <c r="H539" s="118" t="n">
        <v>46289</v>
      </c>
      <c r="I539" s="4" t="n">
        <v>0</v>
      </c>
      <c r="J539" s="4" t="n">
        <v>0</v>
      </c>
      <c r="K539" s="4" t="n">
        <v>0</v>
      </c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29981136</v>
      </c>
      <c r="C540" s="4" t="inlineStr">
        <is>
          <t>ALVENARIA</t>
        </is>
      </c>
      <c r="D540" s="4" t="inlineStr">
        <is>
          <t>-</t>
        </is>
      </c>
      <c r="E540" s="4" t="inlineStr">
        <is>
          <t>18º PAV.</t>
        </is>
      </c>
      <c r="F540" s="118" t="n">
        <v>46604</v>
      </c>
      <c r="G540" s="118" t="n">
        <v>46616</v>
      </c>
      <c r="H540" s="118" t="n">
        <v>46289</v>
      </c>
      <c r="I540" s="4" t="n">
        <v>0</v>
      </c>
      <c r="J540" s="4" t="n">
        <v>0</v>
      </c>
      <c r="K540" s="4" t="n">
        <v>0</v>
      </c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29940962</v>
      </c>
      <c r="C541" s="4" t="inlineStr">
        <is>
          <t>ESTRUTURA</t>
        </is>
      </c>
      <c r="D541" s="4" t="inlineStr">
        <is>
          <t>-</t>
        </is>
      </c>
      <c r="E541" s="4" t="inlineStr">
        <is>
          <t>22º PAV.</t>
        </is>
      </c>
      <c r="F541" s="118" t="n">
        <v>46604</v>
      </c>
      <c r="G541" s="118" t="n">
        <v>46615</v>
      </c>
      <c r="H541" s="118" t="n">
        <v>46289</v>
      </c>
      <c r="I541" s="4" t="n">
        <v>0</v>
      </c>
      <c r="J541" s="4" t="n">
        <v>0</v>
      </c>
      <c r="K541" s="4" t="n">
        <v>0</v>
      </c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31529036</v>
      </c>
      <c r="C542" s="4" t="inlineStr">
        <is>
          <t>ESTRUTURA</t>
        </is>
      </c>
      <c r="D542" s="4" t="inlineStr">
        <is>
          <t>Forma</t>
        </is>
      </c>
      <c r="E542" s="4" t="inlineStr">
        <is>
          <t>22º PAV.</t>
        </is>
      </c>
      <c r="F542" s="118" t="n">
        <v>46604</v>
      </c>
      <c r="G542" s="118" t="n">
        <v>46609</v>
      </c>
      <c r="H542" s="118" t="n">
        <v>46289</v>
      </c>
      <c r="I542" s="4" t="n">
        <v>0</v>
      </c>
      <c r="J542" s="4" t="n">
        <v>0</v>
      </c>
      <c r="K542" s="4" t="n">
        <v>0</v>
      </c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31529037</v>
      </c>
      <c r="C543" s="4" t="inlineStr">
        <is>
          <t>ESTRUTURA</t>
        </is>
      </c>
      <c r="D543" s="4" t="inlineStr">
        <is>
          <t>Armação</t>
        </is>
      </c>
      <c r="E543" s="4" t="inlineStr">
        <is>
          <t>22º PAV.</t>
        </is>
      </c>
      <c r="F543" s="118" t="n">
        <v>46610</v>
      </c>
      <c r="G543" s="118" t="n">
        <v>46612</v>
      </c>
      <c r="H543" s="118" t="n">
        <v>46289</v>
      </c>
      <c r="I543" s="4" t="n">
        <v>0</v>
      </c>
      <c r="J543" s="4" t="n">
        <v>0</v>
      </c>
      <c r="K543" s="4" t="n">
        <v>0</v>
      </c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31529038</v>
      </c>
      <c r="C544" s="4" t="inlineStr">
        <is>
          <t>ESTRUTURA</t>
        </is>
      </c>
      <c r="D544" s="4" t="inlineStr">
        <is>
          <t>Concretagem</t>
        </is>
      </c>
      <c r="E544" s="4" t="inlineStr">
        <is>
          <t>22º PAV.</t>
        </is>
      </c>
      <c r="F544" s="118" t="n">
        <v>46615</v>
      </c>
      <c r="G544" s="118" t="n">
        <v>46615</v>
      </c>
      <c r="H544" s="118" t="n">
        <v>46289</v>
      </c>
      <c r="I544" s="4" t="n">
        <v>0</v>
      </c>
      <c r="J544" s="4" t="n">
        <v>0</v>
      </c>
      <c r="K544" s="4" t="n">
        <v>0</v>
      </c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31529039</v>
      </c>
      <c r="C545" s="4" t="inlineStr">
        <is>
          <t>ESTRUTURA</t>
        </is>
      </c>
      <c r="D545" s="4" t="inlineStr">
        <is>
          <t>Polimento</t>
        </is>
      </c>
      <c r="E545" s="4" t="inlineStr">
        <is>
          <t>22º PAV.</t>
        </is>
      </c>
      <c r="F545" s="118" t="n">
        <v>46615</v>
      </c>
      <c r="G545" s="118" t="n">
        <v>46615</v>
      </c>
      <c r="H545" s="118" t="n">
        <v>46289</v>
      </c>
      <c r="I545" s="4" t="n">
        <v>0</v>
      </c>
      <c r="J545" s="4" t="n">
        <v>0</v>
      </c>
      <c r="K545" s="4" t="n">
        <v>0</v>
      </c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30171477</v>
      </c>
      <c r="C546" s="4" t="inlineStr">
        <is>
          <t>SERRALHERIA</t>
        </is>
      </c>
      <c r="D546" s="4" t="inlineStr">
        <is>
          <t>-</t>
        </is>
      </c>
      <c r="E546" s="4" t="inlineStr">
        <is>
          <t>2º PAV - GARAGEM</t>
        </is>
      </c>
      <c r="F546" s="118" t="n">
        <v>46608</v>
      </c>
      <c r="G546" s="118" t="n">
        <v>46619</v>
      </c>
      <c r="H546" s="118" t="n">
        <v>46289</v>
      </c>
      <c r="I546" s="4" t="n">
        <v>0</v>
      </c>
      <c r="J546" s="4" t="n">
        <v>0</v>
      </c>
      <c r="K546" s="4" t="n">
        <v>0</v>
      </c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30171478</v>
      </c>
      <c r="C547" s="4" t="inlineStr">
        <is>
          <t>REBOCO INTERNO</t>
        </is>
      </c>
      <c r="D547" s="4" t="inlineStr">
        <is>
          <t>-</t>
        </is>
      </c>
      <c r="E547" s="4" t="inlineStr">
        <is>
          <t>2º PAV - GARAGEM</t>
        </is>
      </c>
      <c r="F547" s="118" t="n">
        <v>46608</v>
      </c>
      <c r="G547" s="118" t="n">
        <v>46668</v>
      </c>
      <c r="H547" s="118" t="n">
        <v>46289</v>
      </c>
      <c r="I547" s="4" t="n">
        <v>0</v>
      </c>
      <c r="J547" s="4" t="n">
        <v>0</v>
      </c>
      <c r="K547" s="4" t="n">
        <v>0</v>
      </c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29981546</v>
      </c>
      <c r="C548" s="4" t="inlineStr">
        <is>
          <t>IMPERMEABILIZAÇÃO</t>
        </is>
      </c>
      <c r="D548" s="4" t="inlineStr">
        <is>
          <t>-</t>
        </is>
      </c>
      <c r="E548" s="4" t="inlineStr">
        <is>
          <t>7º PAV.</t>
        </is>
      </c>
      <c r="F548" s="118" t="n">
        <v>46610</v>
      </c>
      <c r="G548" s="118" t="n">
        <v>46622</v>
      </c>
      <c r="H548" s="118" t="n">
        <v>46289</v>
      </c>
      <c r="I548" s="4" t="n">
        <v>0</v>
      </c>
      <c r="J548" s="4" t="n">
        <v>0</v>
      </c>
      <c r="K548" s="4" t="n">
        <v>0</v>
      </c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32750434</v>
      </c>
      <c r="C549" s="4" t="inlineStr">
        <is>
          <t>DRYWALL 2º FACE</t>
        </is>
      </c>
      <c r="D549" s="4" t="inlineStr">
        <is>
          <t>-</t>
        </is>
      </c>
      <c r="E549" s="4" t="inlineStr">
        <is>
          <t>8º PAV.</t>
        </is>
      </c>
      <c r="F549" s="118" t="n">
        <v>46610</v>
      </c>
      <c r="G549" s="118" t="n">
        <v>46622</v>
      </c>
      <c r="H549" s="118" t="n">
        <v>46289</v>
      </c>
      <c r="I549" s="4" t="n">
        <v>0</v>
      </c>
      <c r="J549" s="4" t="n">
        <v>0</v>
      </c>
      <c r="K549" s="4" t="n">
        <v>0</v>
      </c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32750357</v>
      </c>
      <c r="C550" s="4" t="inlineStr">
        <is>
          <t>DISTRIBUIÇÃO DE GÁS - DRYWALL</t>
        </is>
      </c>
      <c r="D550" s="4" t="inlineStr">
        <is>
          <t>-</t>
        </is>
      </c>
      <c r="E550" s="4" t="inlineStr">
        <is>
          <t>9º PAV.</t>
        </is>
      </c>
      <c r="F550" s="118" t="n">
        <v>46610</v>
      </c>
      <c r="G550" s="118" t="n">
        <v>46622</v>
      </c>
      <c r="H550" s="118" t="n">
        <v>46289</v>
      </c>
      <c r="I550" s="4" t="n">
        <v>0</v>
      </c>
      <c r="J550" s="4" t="n">
        <v>0</v>
      </c>
      <c r="K550" s="4" t="n">
        <v>0</v>
      </c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32750383</v>
      </c>
      <c r="C551" s="4" t="inlineStr">
        <is>
          <t>DISTRIBUIÇÃO ELÉTRICA/QUADRO - DRYWALL</t>
        </is>
      </c>
      <c r="D551" s="4" t="inlineStr">
        <is>
          <t>-</t>
        </is>
      </c>
      <c r="E551" s="4" t="inlineStr">
        <is>
          <t>9º PAV.</t>
        </is>
      </c>
      <c r="F551" s="118" t="n">
        <v>46610</v>
      </c>
      <c r="G551" s="118" t="n">
        <v>46622</v>
      </c>
      <c r="H551" s="118" t="n">
        <v>46289</v>
      </c>
      <c r="I551" s="4" t="n">
        <v>0</v>
      </c>
      <c r="J551" s="4" t="n">
        <v>0</v>
      </c>
      <c r="K551" s="4" t="n">
        <v>0</v>
      </c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32750409</v>
      </c>
      <c r="C552" s="4" t="inlineStr">
        <is>
          <t>DISTRIBUIÇÃO HIDRÁULICA - DRYWALL</t>
        </is>
      </c>
      <c r="D552" s="4" t="inlineStr">
        <is>
          <t>-</t>
        </is>
      </c>
      <c r="E552" s="4" t="inlineStr">
        <is>
          <t>9º PAV.</t>
        </is>
      </c>
      <c r="F552" s="118" t="n">
        <v>46610</v>
      </c>
      <c r="G552" s="118" t="n">
        <v>46622</v>
      </c>
      <c r="H552" s="118" t="n">
        <v>46289</v>
      </c>
      <c r="I552" s="4" t="n">
        <v>0</v>
      </c>
      <c r="J552" s="4" t="n">
        <v>0</v>
      </c>
      <c r="K552" s="4" t="n">
        <v>0</v>
      </c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33896827</v>
      </c>
      <c r="C553" s="4" t="inlineStr">
        <is>
          <t>INFRAESTRUTURA - AR CONDICIONADO</t>
        </is>
      </c>
      <c r="D553" s="4" t="inlineStr">
        <is>
          <t>-</t>
        </is>
      </c>
      <c r="E553" s="4" t="inlineStr">
        <is>
          <t>9º PAV.</t>
        </is>
      </c>
      <c r="F553" s="118" t="n">
        <v>46610</v>
      </c>
      <c r="G553" s="118" t="n">
        <v>46622</v>
      </c>
      <c r="H553" s="118" t="n">
        <v>46289</v>
      </c>
      <c r="I553" s="4" t="n">
        <v>0</v>
      </c>
      <c r="J553" s="4" t="n">
        <v>0</v>
      </c>
      <c r="K553" s="4" t="n">
        <v>0</v>
      </c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32749853</v>
      </c>
      <c r="C554" s="4" t="inlineStr">
        <is>
          <t>DRYWALL 1º FACE</t>
        </is>
      </c>
      <c r="D554" s="4" t="inlineStr">
        <is>
          <t>-</t>
        </is>
      </c>
      <c r="E554" s="4" t="inlineStr">
        <is>
          <t>10º PAV.</t>
        </is>
      </c>
      <c r="F554" s="118" t="n">
        <v>46610</v>
      </c>
      <c r="G554" s="118" t="n">
        <v>46622</v>
      </c>
      <c r="H554" s="118" t="n">
        <v>46289</v>
      </c>
      <c r="I554" s="4" t="n">
        <v>0</v>
      </c>
      <c r="J554" s="4" t="n">
        <v>0</v>
      </c>
      <c r="K554" s="4" t="n">
        <v>0</v>
      </c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29981399</v>
      </c>
      <c r="C555" s="4" t="inlineStr">
        <is>
          <t>CONTRAPISO</t>
        </is>
      </c>
      <c r="D555" s="4" t="inlineStr">
        <is>
          <t>-</t>
        </is>
      </c>
      <c r="E555" s="4" t="inlineStr">
        <is>
          <t>11º PAV.</t>
        </is>
      </c>
      <c r="F555" s="118" t="n">
        <v>46610</v>
      </c>
      <c r="G555" s="118" t="n">
        <v>46622</v>
      </c>
      <c r="H555" s="118" t="n">
        <v>46289</v>
      </c>
      <c r="I555" s="4" t="n">
        <v>0</v>
      </c>
      <c r="J555" s="4" t="n">
        <v>0</v>
      </c>
      <c r="K555" s="4" t="n">
        <v>0</v>
      </c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29981339</v>
      </c>
      <c r="C556" s="4" t="inlineStr">
        <is>
          <t>SHAFT INTERNO INST. HIDRAÚLICAS</t>
        </is>
      </c>
      <c r="D556" s="4" t="inlineStr">
        <is>
          <t>-</t>
        </is>
      </c>
      <c r="E556" s="4" t="inlineStr">
        <is>
          <t>12º PAV.</t>
        </is>
      </c>
      <c r="F556" s="118" t="n">
        <v>46610</v>
      </c>
      <c r="G556" s="118" t="n">
        <v>46622</v>
      </c>
      <c r="H556" s="118" t="n">
        <v>46289</v>
      </c>
      <c r="I556" s="4" t="n">
        <v>0</v>
      </c>
      <c r="J556" s="4" t="n">
        <v>0</v>
      </c>
      <c r="K556" s="4" t="n">
        <v>0</v>
      </c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29981372</v>
      </c>
      <c r="C557" s="4" t="inlineStr">
        <is>
          <t>PRUMADA ELÉTRICA - INFRA</t>
        </is>
      </c>
      <c r="D557" s="4" t="inlineStr">
        <is>
          <t>-</t>
        </is>
      </c>
      <c r="E557" s="4" t="inlineStr">
        <is>
          <t>12º PAV.</t>
        </is>
      </c>
      <c r="F557" s="118" t="n">
        <v>46610</v>
      </c>
      <c r="G557" s="118" t="n">
        <v>46622</v>
      </c>
      <c r="H557" s="118" t="n">
        <v>46289</v>
      </c>
      <c r="I557" s="4" t="n">
        <v>0</v>
      </c>
      <c r="J557" s="4" t="n">
        <v>0</v>
      </c>
      <c r="K557" s="4" t="n">
        <v>0</v>
      </c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29981301</v>
      </c>
      <c r="C558" s="4" t="inlineStr">
        <is>
          <t>REBOCO INTERNO</t>
        </is>
      </c>
      <c r="D558" s="4" t="inlineStr">
        <is>
          <t>-</t>
        </is>
      </c>
      <c r="E558" s="4" t="inlineStr">
        <is>
          <t>13º PAV.</t>
        </is>
      </c>
      <c r="F558" s="118" t="n">
        <v>46610</v>
      </c>
      <c r="G558" s="118" t="n">
        <v>46622</v>
      </c>
      <c r="H558" s="118" t="n">
        <v>46289</v>
      </c>
      <c r="I558" s="4" t="n">
        <v>0</v>
      </c>
      <c r="J558" s="4" t="n">
        <v>0</v>
      </c>
      <c r="K558" s="4" t="n">
        <v>0</v>
      </c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29981267</v>
      </c>
      <c r="C559" s="4" t="inlineStr">
        <is>
          <t>CONTRAMARCO</t>
        </is>
      </c>
      <c r="D559" s="4" t="inlineStr">
        <is>
          <t>-</t>
        </is>
      </c>
      <c r="E559" s="4" t="inlineStr">
        <is>
          <t>14º PAV.</t>
        </is>
      </c>
      <c r="F559" s="118" t="n">
        <v>46610</v>
      </c>
      <c r="G559" s="118" t="n">
        <v>46622</v>
      </c>
      <c r="H559" s="118" t="n">
        <v>46289</v>
      </c>
      <c r="I559" s="4" t="n">
        <v>0</v>
      </c>
      <c r="J559" s="4" t="n">
        <v>0</v>
      </c>
      <c r="K559" s="4" t="n">
        <v>0</v>
      </c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29981260</v>
      </c>
      <c r="C560" s="4" t="inlineStr">
        <is>
          <t>DISTRIBUIÇÃO HIDROSSANITÁRIA</t>
        </is>
      </c>
      <c r="D560" s="4" t="inlineStr">
        <is>
          <t>-</t>
        </is>
      </c>
      <c r="E560" s="4" t="inlineStr">
        <is>
          <t>15º PAV.</t>
        </is>
      </c>
      <c r="F560" s="118" t="n">
        <v>46610</v>
      </c>
      <c r="G560" s="118" t="n">
        <v>46622</v>
      </c>
      <c r="H560" s="118" t="n">
        <v>46289</v>
      </c>
      <c r="I560" s="4" t="n">
        <v>0</v>
      </c>
      <c r="J560" s="4" t="n">
        <v>0</v>
      </c>
      <c r="K560" s="4" t="n">
        <v>0</v>
      </c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29981229</v>
      </c>
      <c r="C561" s="4" t="inlineStr">
        <is>
          <t>DISTRIBUIÇÃO ELÉTRICA / QUADRO</t>
        </is>
      </c>
      <c r="D561" s="4" t="inlineStr">
        <is>
          <t>-</t>
        </is>
      </c>
      <c r="E561" s="4" t="inlineStr">
        <is>
          <t>15º PAV.</t>
        </is>
      </c>
      <c r="F561" s="118" t="n">
        <v>46610</v>
      </c>
      <c r="G561" s="118" t="n">
        <v>46622</v>
      </c>
      <c r="H561" s="118" t="n">
        <v>46289</v>
      </c>
      <c r="I561" s="4" t="n">
        <v>0</v>
      </c>
      <c r="J561" s="4" t="n">
        <v>0</v>
      </c>
      <c r="K561" s="4" t="n">
        <v>0</v>
      </c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29981262</v>
      </c>
      <c r="C562" s="4" t="inlineStr">
        <is>
          <t>DISTRIBUIÇÃO DE GÁS</t>
        </is>
      </c>
      <c r="D562" s="4" t="inlineStr">
        <is>
          <t>-</t>
        </is>
      </c>
      <c r="E562" s="4" t="inlineStr">
        <is>
          <t>15º PAV.</t>
        </is>
      </c>
      <c r="F562" s="118" t="n">
        <v>46610</v>
      </c>
      <c r="G562" s="118" t="n">
        <v>46622</v>
      </c>
      <c r="H562" s="118" t="n">
        <v>46289</v>
      </c>
      <c r="I562" s="4" t="n">
        <v>0</v>
      </c>
      <c r="J562" s="4" t="n">
        <v>0</v>
      </c>
      <c r="K562" s="4" t="n">
        <v>0</v>
      </c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29981209</v>
      </c>
      <c r="C563" s="4" t="inlineStr">
        <is>
          <t>TALISCAMENTO</t>
        </is>
      </c>
      <c r="D563" s="4" t="inlineStr">
        <is>
          <t>-</t>
        </is>
      </c>
      <c r="E563" s="4" t="inlineStr">
        <is>
          <t>16º PAV.</t>
        </is>
      </c>
      <c r="F563" s="118" t="n">
        <v>46610</v>
      </c>
      <c r="G563" s="118" t="n">
        <v>46622</v>
      </c>
      <c r="H563" s="118" t="n">
        <v>46289</v>
      </c>
      <c r="I563" s="4" t="n">
        <v>0</v>
      </c>
      <c r="J563" s="4" t="n">
        <v>0</v>
      </c>
      <c r="K563" s="4" t="n">
        <v>0</v>
      </c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29981175</v>
      </c>
      <c r="C564" s="4" t="inlineStr">
        <is>
          <t>PRUMADA HIDROSSANITÁRIA</t>
        </is>
      </c>
      <c r="D564" s="4" t="inlineStr">
        <is>
          <t>-</t>
        </is>
      </c>
      <c r="E564" s="4" t="inlineStr">
        <is>
          <t>17º PAV.</t>
        </is>
      </c>
      <c r="F564" s="118" t="n">
        <v>46610</v>
      </c>
      <c r="G564" s="118" t="n">
        <v>46622</v>
      </c>
      <c r="H564" s="118" t="n">
        <v>46289</v>
      </c>
      <c r="I564" s="4" t="n">
        <v>0</v>
      </c>
      <c r="J564" s="4" t="n">
        <v>0</v>
      </c>
      <c r="K564" s="4" t="n">
        <v>0</v>
      </c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30205696</v>
      </c>
      <c r="C565" s="4" t="inlineStr">
        <is>
          <t>REBOCO INTERNO</t>
        </is>
      </c>
      <c r="D565" s="4" t="inlineStr">
        <is>
          <t>-</t>
        </is>
      </c>
      <c r="E565" s="4" t="inlineStr">
        <is>
          <t>TÉRREO - LOJA 1</t>
        </is>
      </c>
      <c r="F565" s="118" t="n">
        <v>46611</v>
      </c>
      <c r="G565" s="118" t="n">
        <v>46624</v>
      </c>
      <c r="H565" s="118" t="n">
        <v>46289</v>
      </c>
      <c r="I565" s="4" t="n">
        <v>0</v>
      </c>
      <c r="J565" s="4" t="n">
        <v>0</v>
      </c>
      <c r="K565" s="4" t="n">
        <v>0</v>
      </c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30205665</v>
      </c>
      <c r="C566" s="4" t="inlineStr">
        <is>
          <t>DISTRIBUIÇÃO ELÉTRICA / QUADRO</t>
        </is>
      </c>
      <c r="D566" s="4" t="inlineStr">
        <is>
          <t>-</t>
        </is>
      </c>
      <c r="E566" s="4" t="inlineStr">
        <is>
          <t>TÉRREO - LOJA 2</t>
        </is>
      </c>
      <c r="F566" s="118" t="n">
        <v>46611</v>
      </c>
      <c r="G566" s="118" t="n">
        <v>46619</v>
      </c>
      <c r="H566" s="118" t="n">
        <v>46289</v>
      </c>
      <c r="I566" s="4" t="n">
        <v>0</v>
      </c>
      <c r="J566" s="4" t="n">
        <v>0</v>
      </c>
      <c r="K566" s="4" t="n">
        <v>0</v>
      </c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30205666</v>
      </c>
      <c r="C567" s="4" t="inlineStr">
        <is>
          <t>DISTRIBUIÇÃO HIDRÁULICA</t>
        </is>
      </c>
      <c r="D567" s="4" t="inlineStr">
        <is>
          <t>-</t>
        </is>
      </c>
      <c r="E567" s="4" t="inlineStr">
        <is>
          <t>TÉRREO - LOJA 2</t>
        </is>
      </c>
      <c r="F567" s="118" t="n">
        <v>46611</v>
      </c>
      <c r="G567" s="118" t="n">
        <v>46624</v>
      </c>
      <c r="H567" s="118" t="n">
        <v>46289</v>
      </c>
      <c r="I567" s="4" t="n">
        <v>0</v>
      </c>
      <c r="J567" s="4" t="n">
        <v>0</v>
      </c>
      <c r="K567" s="4" t="n">
        <v>0</v>
      </c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30205637</v>
      </c>
      <c r="C568" s="4" t="inlineStr">
        <is>
          <t>TALISCAMENTO</t>
        </is>
      </c>
      <c r="D568" s="4" t="inlineStr">
        <is>
          <t>-</t>
        </is>
      </c>
      <c r="E568" s="4" t="inlineStr">
        <is>
          <t>TÉRREO - LOJA 3</t>
        </is>
      </c>
      <c r="F568" s="118" t="n">
        <v>46611</v>
      </c>
      <c r="G568" s="118" t="n">
        <v>46624</v>
      </c>
      <c r="H568" s="118" t="n">
        <v>46289</v>
      </c>
      <c r="I568" s="4" t="n">
        <v>0</v>
      </c>
      <c r="J568" s="4" t="n">
        <v>0</v>
      </c>
      <c r="K568" s="4" t="n">
        <v>0</v>
      </c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30205604</v>
      </c>
      <c r="C569" s="4" t="inlineStr">
        <is>
          <t>PRUMADA HIDROSSANITÁRIA</t>
        </is>
      </c>
      <c r="D569" s="4" t="inlineStr">
        <is>
          <t>-</t>
        </is>
      </c>
      <c r="E569" s="4" t="inlineStr">
        <is>
          <t>TÉRREO - LOJA 4</t>
        </is>
      </c>
      <c r="F569" s="118" t="n">
        <v>46611</v>
      </c>
      <c r="G569" s="118" t="n">
        <v>46624</v>
      </c>
      <c r="H569" s="118" t="n">
        <v>46289</v>
      </c>
      <c r="I569" s="4" t="n">
        <v>0</v>
      </c>
      <c r="J569" s="4" t="n">
        <v>0</v>
      </c>
      <c r="K569" s="4" t="n">
        <v>0</v>
      </c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30205603</v>
      </c>
      <c r="C570" s="4" t="inlineStr">
        <is>
          <t>PRUMADA DE INCÊNDIO</t>
        </is>
      </c>
      <c r="D570" s="4" t="inlineStr">
        <is>
          <t>-</t>
        </is>
      </c>
      <c r="E570" s="4" t="inlineStr">
        <is>
          <t>TÉRREO - LOJA 4</t>
        </is>
      </c>
      <c r="F570" s="118" t="n">
        <v>46611</v>
      </c>
      <c r="G570" s="118" t="n">
        <v>46624</v>
      </c>
      <c r="H570" s="118" t="n">
        <v>46289</v>
      </c>
      <c r="I570" s="4" t="n">
        <v>0</v>
      </c>
      <c r="J570" s="4" t="n">
        <v>0</v>
      </c>
      <c r="K570" s="4" t="n">
        <v>0</v>
      </c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30205605</v>
      </c>
      <c r="C571" s="4" t="inlineStr">
        <is>
          <t>ENCUNHAMENTO</t>
        </is>
      </c>
      <c r="D571" s="4" t="inlineStr">
        <is>
          <t>-</t>
        </is>
      </c>
      <c r="E571" s="4" t="inlineStr">
        <is>
          <t>TÉRREO - LOJA 4</t>
        </is>
      </c>
      <c r="F571" s="118" t="n">
        <v>46611</v>
      </c>
      <c r="G571" s="118" t="n">
        <v>46624</v>
      </c>
      <c r="H571" s="118" t="n">
        <v>46289</v>
      </c>
      <c r="I571" s="4" t="n">
        <v>0</v>
      </c>
      <c r="J571" s="4" t="n">
        <v>0</v>
      </c>
      <c r="K571" s="4" t="n">
        <v>0</v>
      </c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30205575</v>
      </c>
      <c r="C572" s="4" t="inlineStr">
        <is>
          <t>ALVENARIA</t>
        </is>
      </c>
      <c r="D572" s="4" t="inlineStr">
        <is>
          <t>-</t>
        </is>
      </c>
      <c r="E572" s="4" t="inlineStr">
        <is>
          <t>TÉRREO - LOJA 5</t>
        </is>
      </c>
      <c r="F572" s="118" t="n">
        <v>46611</v>
      </c>
      <c r="G572" s="118" t="n">
        <v>46624</v>
      </c>
      <c r="H572" s="118" t="n">
        <v>46289</v>
      </c>
      <c r="I572" s="4" t="n">
        <v>0</v>
      </c>
      <c r="J572" s="4" t="n">
        <v>0</v>
      </c>
      <c r="K572" s="4" t="n">
        <v>0</v>
      </c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30171454</v>
      </c>
      <c r="C573" s="4" t="inlineStr">
        <is>
          <t>TALISCAMENTO</t>
        </is>
      </c>
      <c r="D573" s="4" t="inlineStr">
        <is>
          <t>-</t>
        </is>
      </c>
      <c r="E573" s="4" t="inlineStr">
        <is>
          <t>3º PAV - GARAGEM</t>
        </is>
      </c>
      <c r="F573" s="118" t="n">
        <v>46612</v>
      </c>
      <c r="G573" s="118" t="n">
        <v>46625</v>
      </c>
      <c r="H573" s="118" t="n">
        <v>46289</v>
      </c>
      <c r="I573" s="4" t="n">
        <v>0</v>
      </c>
      <c r="J573" s="4" t="n">
        <v>0</v>
      </c>
      <c r="K573" s="4" t="n">
        <v>0</v>
      </c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30171460</v>
      </c>
      <c r="C574" s="4" t="inlineStr">
        <is>
          <t>CHUMBAMENTO DE PCF</t>
        </is>
      </c>
      <c r="D574" s="4" t="inlineStr">
        <is>
          <t>-</t>
        </is>
      </c>
      <c r="E574" s="4" t="inlineStr">
        <is>
          <t>3º PAV - GARAGEM</t>
        </is>
      </c>
      <c r="F574" s="118" t="n">
        <v>46612</v>
      </c>
      <c r="G574" s="118" t="n">
        <v>46625</v>
      </c>
      <c r="H574" s="118" t="n">
        <v>46289</v>
      </c>
      <c r="I574" s="4" t="n">
        <v>0</v>
      </c>
      <c r="J574" s="4" t="n">
        <v>0</v>
      </c>
      <c r="K574" s="4" t="n">
        <v>0</v>
      </c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30171425</v>
      </c>
      <c r="C575" s="4" t="inlineStr">
        <is>
          <t>ALVENARIA</t>
        </is>
      </c>
      <c r="D575" s="4" t="inlineStr">
        <is>
          <t>-</t>
        </is>
      </c>
      <c r="E575" s="4" t="inlineStr">
        <is>
          <t>4º PAV - GARAGEM</t>
        </is>
      </c>
      <c r="F575" s="118" t="n">
        <v>46612</v>
      </c>
      <c r="G575" s="118" t="n">
        <v>46675</v>
      </c>
      <c r="H575" s="118" t="n">
        <v>46289</v>
      </c>
      <c r="I575" s="4" t="n">
        <v>0</v>
      </c>
      <c r="J575" s="4" t="n">
        <v>0</v>
      </c>
      <c r="K575" s="4" t="n">
        <v>0</v>
      </c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30171409</v>
      </c>
      <c r="C576" s="4" t="inlineStr">
        <is>
          <t>INFRA ELÉTRICA - TETO</t>
        </is>
      </c>
      <c r="D576" s="4" t="inlineStr">
        <is>
          <t>-</t>
        </is>
      </c>
      <c r="E576" s="4" t="inlineStr">
        <is>
          <t>5º PAV - GARAGEM</t>
        </is>
      </c>
      <c r="F576" s="118" t="n">
        <v>46612</v>
      </c>
      <c r="G576" s="118" t="n">
        <v>46675</v>
      </c>
      <c r="H576" s="118" t="n">
        <v>46289</v>
      </c>
      <c r="I576" s="4" t="n">
        <v>0</v>
      </c>
      <c r="J576" s="4" t="n">
        <v>0</v>
      </c>
      <c r="K576" s="4" t="n">
        <v>0</v>
      </c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29981174</v>
      </c>
      <c r="C577" s="4" t="inlineStr">
        <is>
          <t>ENCUNHAMENTO</t>
        </is>
      </c>
      <c r="D577" s="4" t="inlineStr">
        <is>
          <t>-</t>
        </is>
      </c>
      <c r="E577" s="4" t="inlineStr">
        <is>
          <t>17º PAV.</t>
        </is>
      </c>
      <c r="F577" s="118" t="n">
        <v>46612</v>
      </c>
      <c r="G577" s="118" t="n">
        <v>46624</v>
      </c>
      <c r="H577" s="118" t="n">
        <v>46289</v>
      </c>
      <c r="I577" s="4" t="n">
        <v>0</v>
      </c>
      <c r="J577" s="4" t="n">
        <v>0</v>
      </c>
      <c r="K577" s="4" t="n">
        <v>0</v>
      </c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29940963</v>
      </c>
      <c r="C578" s="4" t="inlineStr">
        <is>
          <t>ESTRUTURA</t>
        </is>
      </c>
      <c r="D578" s="4" t="inlineStr">
        <is>
          <t>-</t>
        </is>
      </c>
      <c r="E578" s="4" t="inlineStr">
        <is>
          <t>23º PAV.</t>
        </is>
      </c>
      <c r="F578" s="118" t="n">
        <v>46616</v>
      </c>
      <c r="G578" s="118" t="n">
        <v>46625</v>
      </c>
      <c r="H578" s="118" t="n">
        <v>46289</v>
      </c>
      <c r="I578" s="4" t="n">
        <v>0</v>
      </c>
      <c r="J578" s="4" t="n">
        <v>0</v>
      </c>
      <c r="K578" s="4" t="n">
        <v>0</v>
      </c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31529040</v>
      </c>
      <c r="C579" s="4" t="inlineStr">
        <is>
          <t>ESTRUTURA</t>
        </is>
      </c>
      <c r="D579" s="4" t="inlineStr">
        <is>
          <t>Forma</t>
        </is>
      </c>
      <c r="E579" s="4" t="inlineStr">
        <is>
          <t>23º PAV.</t>
        </is>
      </c>
      <c r="F579" s="118" t="n">
        <v>46616</v>
      </c>
      <c r="G579" s="118" t="n">
        <v>46619</v>
      </c>
      <c r="H579" s="118" t="n">
        <v>46289</v>
      </c>
      <c r="I579" s="4" t="n">
        <v>0</v>
      </c>
      <c r="J579" s="4" t="n">
        <v>0</v>
      </c>
      <c r="K579" s="4" t="n">
        <v>0</v>
      </c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31529041</v>
      </c>
      <c r="C580" s="4" t="inlineStr">
        <is>
          <t>ESTRUTURA</t>
        </is>
      </c>
      <c r="D580" s="4" t="inlineStr">
        <is>
          <t>Armação</t>
        </is>
      </c>
      <c r="E580" s="4" t="inlineStr">
        <is>
          <t>23º PAV.</t>
        </is>
      </c>
      <c r="F580" s="118" t="n">
        <v>46622</v>
      </c>
      <c r="G580" s="118" t="n">
        <v>46624</v>
      </c>
      <c r="H580" s="118" t="n">
        <v>46289</v>
      </c>
      <c r="I580" s="4" t="n">
        <v>0</v>
      </c>
      <c r="J580" s="4" t="n">
        <v>0</v>
      </c>
      <c r="K580" s="4" t="n">
        <v>0</v>
      </c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31529042</v>
      </c>
      <c r="C581" s="4" t="inlineStr">
        <is>
          <t>ESTRUTURA</t>
        </is>
      </c>
      <c r="D581" s="4" t="inlineStr">
        <is>
          <t>Concretagem</t>
        </is>
      </c>
      <c r="E581" s="4" t="inlineStr">
        <is>
          <t>23º PAV.</t>
        </is>
      </c>
      <c r="F581" s="118" t="n">
        <v>46625</v>
      </c>
      <c r="G581" s="118" t="n">
        <v>46625</v>
      </c>
      <c r="H581" s="118" t="n">
        <v>46289</v>
      </c>
      <c r="I581" s="4" t="n">
        <v>0</v>
      </c>
      <c r="J581" s="4" t="n">
        <v>0</v>
      </c>
      <c r="K581" s="4" t="n">
        <v>0</v>
      </c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31529043</v>
      </c>
      <c r="C582" s="4" t="inlineStr">
        <is>
          <t>ESTRUTURA</t>
        </is>
      </c>
      <c r="D582" s="4" t="inlineStr">
        <is>
          <t>Polimento</t>
        </is>
      </c>
      <c r="E582" s="4" t="inlineStr">
        <is>
          <t>23º PAV.</t>
        </is>
      </c>
      <c r="F582" s="118" t="n">
        <v>46625</v>
      </c>
      <c r="G582" s="118" t="n">
        <v>46625</v>
      </c>
      <c r="H582" s="118" t="n">
        <v>46289</v>
      </c>
      <c r="I582" s="4" t="n">
        <v>0</v>
      </c>
      <c r="J582" s="4" t="n">
        <v>0</v>
      </c>
      <c r="K582" s="4" t="n">
        <v>0</v>
      </c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29981148</v>
      </c>
      <c r="C583" s="4" t="inlineStr">
        <is>
          <t>PRUMADA DE INCÊNDIO</t>
        </is>
      </c>
      <c r="D583" s="4" t="inlineStr">
        <is>
          <t>-</t>
        </is>
      </c>
      <c r="E583" s="4" t="inlineStr">
        <is>
          <t>18º PAV.</t>
        </is>
      </c>
      <c r="F583" s="118" t="n">
        <v>46617</v>
      </c>
      <c r="G583" s="118" t="n">
        <v>46629</v>
      </c>
      <c r="H583" s="118" t="n">
        <v>46289</v>
      </c>
      <c r="I583" s="4" t="n">
        <v>0</v>
      </c>
      <c r="J583" s="4" t="n">
        <v>0</v>
      </c>
      <c r="K583" s="4" t="n">
        <v>0</v>
      </c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29981062</v>
      </c>
      <c r="C584" s="4" t="inlineStr">
        <is>
          <t>ALVENARIA</t>
        </is>
      </c>
      <c r="D584" s="4" t="inlineStr">
        <is>
          <t>-</t>
        </is>
      </c>
      <c r="E584" s="4" t="inlineStr">
        <is>
          <t>20º PAV.</t>
        </is>
      </c>
      <c r="F584" s="118" t="n">
        <v>46617</v>
      </c>
      <c r="G584" s="118" t="n">
        <v>46629</v>
      </c>
      <c r="H584" s="118" t="n">
        <v>46289</v>
      </c>
      <c r="I584" s="4" t="n">
        <v>0</v>
      </c>
      <c r="J584" s="4" t="n">
        <v>0</v>
      </c>
      <c r="K584" s="4" t="n">
        <v>0</v>
      </c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31789419</v>
      </c>
      <c r="C585" s="4" t="inlineStr">
        <is>
          <t>PREPARAÇÃO PARA FACHADA AERADA - F1 + F2 (1º ETAPA)</t>
        </is>
      </c>
      <c r="D585" s="4" t="inlineStr">
        <is>
          <t>-</t>
        </is>
      </c>
      <c r="E585" s="4" t="inlineStr">
        <is>
          <t>FACHADA</t>
        </is>
      </c>
      <c r="F585" s="118" t="n">
        <v>46617</v>
      </c>
      <c r="G585" s="118" t="n">
        <v>46638</v>
      </c>
      <c r="H585" s="118" t="n">
        <v>46289</v>
      </c>
      <c r="I585" s="4" t="n">
        <v>0</v>
      </c>
      <c r="J585" s="4" t="n">
        <v>0</v>
      </c>
      <c r="K585" s="4" t="n">
        <v>0</v>
      </c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30171455</v>
      </c>
      <c r="C586" s="4" t="inlineStr">
        <is>
          <t>ENCUNHAMENTO</t>
        </is>
      </c>
      <c r="D586" s="4" t="inlineStr">
        <is>
          <t>-</t>
        </is>
      </c>
      <c r="E586" s="4" t="inlineStr">
        <is>
          <t>3º PAV - GARAGEM</t>
        </is>
      </c>
      <c r="F586" s="118" t="n">
        <v>46622</v>
      </c>
      <c r="G586" s="118" t="n">
        <v>46633</v>
      </c>
      <c r="H586" s="118" t="n">
        <v>46289</v>
      </c>
      <c r="I586" s="4" t="n">
        <v>0</v>
      </c>
      <c r="J586" s="4" t="n">
        <v>0</v>
      </c>
      <c r="K586" s="4" t="n">
        <v>0</v>
      </c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29981548</v>
      </c>
      <c r="C587" s="4" t="inlineStr">
        <is>
          <t>REVESTIMENTO PORCELANATO PAREDE</t>
        </is>
      </c>
      <c r="D587" s="4" t="inlineStr">
        <is>
          <t>-</t>
        </is>
      </c>
      <c r="E587" s="4" t="inlineStr">
        <is>
          <t>7º PAV.</t>
        </is>
      </c>
      <c r="F587" s="118" t="n">
        <v>46623</v>
      </c>
      <c r="G587" s="118" t="n">
        <v>46633</v>
      </c>
      <c r="H587" s="118" t="n">
        <v>46289</v>
      </c>
      <c r="I587" s="4" t="n">
        <v>0</v>
      </c>
      <c r="J587" s="4" t="n">
        <v>0</v>
      </c>
      <c r="K587" s="4" t="n">
        <v>0</v>
      </c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29981509</v>
      </c>
      <c r="C588" s="4" t="inlineStr">
        <is>
          <t>IMPERMEABILIZAÇÃO</t>
        </is>
      </c>
      <c r="D588" s="4" t="inlineStr">
        <is>
          <t>-</t>
        </is>
      </c>
      <c r="E588" s="4" t="inlineStr">
        <is>
          <t>8º PAV.</t>
        </is>
      </c>
      <c r="F588" s="118" t="n">
        <v>46623</v>
      </c>
      <c r="G588" s="118" t="n">
        <v>46633</v>
      </c>
      <c r="H588" s="118" t="n">
        <v>46289</v>
      </c>
      <c r="I588" s="4" t="n">
        <v>0</v>
      </c>
      <c r="J588" s="4" t="n">
        <v>0</v>
      </c>
      <c r="K588" s="4" t="n">
        <v>0</v>
      </c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32750435</v>
      </c>
      <c r="C589" s="4" t="inlineStr">
        <is>
          <t>DRYWALL 2º FACE</t>
        </is>
      </c>
      <c r="D589" s="4" t="inlineStr">
        <is>
          <t>-</t>
        </is>
      </c>
      <c r="E589" s="4" t="inlineStr">
        <is>
          <t>9º PAV.</t>
        </is>
      </c>
      <c r="F589" s="118" t="n">
        <v>46623</v>
      </c>
      <c r="G589" s="118" t="n">
        <v>46633</v>
      </c>
      <c r="H589" s="118" t="n">
        <v>46289</v>
      </c>
      <c r="I589" s="4" t="n">
        <v>0</v>
      </c>
      <c r="J589" s="4" t="n">
        <v>0</v>
      </c>
      <c r="K589" s="4" t="n">
        <v>0</v>
      </c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32750358</v>
      </c>
      <c r="C590" s="4" t="inlineStr">
        <is>
          <t>DISTRIBUIÇÃO DE GÁS - DRYWALL</t>
        </is>
      </c>
      <c r="D590" s="4" t="inlineStr">
        <is>
          <t>-</t>
        </is>
      </c>
      <c r="E590" s="4" t="inlineStr">
        <is>
          <t>10º PAV.</t>
        </is>
      </c>
      <c r="F590" s="118" t="n">
        <v>46623</v>
      </c>
      <c r="G590" s="118" t="n">
        <v>46633</v>
      </c>
      <c r="H590" s="118" t="n">
        <v>46289</v>
      </c>
      <c r="I590" s="4" t="n">
        <v>0</v>
      </c>
      <c r="J590" s="4" t="n">
        <v>0</v>
      </c>
      <c r="K590" s="4" t="n">
        <v>0</v>
      </c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32750384</v>
      </c>
      <c r="C591" s="4" t="inlineStr">
        <is>
          <t>DISTRIBUIÇÃO ELÉTRICA/QUADRO - DRYWALL</t>
        </is>
      </c>
      <c r="D591" s="4" t="inlineStr">
        <is>
          <t>-</t>
        </is>
      </c>
      <c r="E591" s="4" t="inlineStr">
        <is>
          <t>10º PAV.</t>
        </is>
      </c>
      <c r="F591" s="118" t="n">
        <v>46623</v>
      </c>
      <c r="G591" s="118" t="n">
        <v>46633</v>
      </c>
      <c r="H591" s="118" t="n">
        <v>46289</v>
      </c>
      <c r="I591" s="4" t="n">
        <v>0</v>
      </c>
      <c r="J591" s="4" t="n">
        <v>0</v>
      </c>
      <c r="K591" s="4" t="n">
        <v>0</v>
      </c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32750410</v>
      </c>
      <c r="C592" s="4" t="inlineStr">
        <is>
          <t>DISTRIBUIÇÃO HIDRÁULICA - DRYWALL</t>
        </is>
      </c>
      <c r="D592" s="4" t="inlineStr">
        <is>
          <t>-</t>
        </is>
      </c>
      <c r="E592" s="4" t="inlineStr">
        <is>
          <t>10º PAV.</t>
        </is>
      </c>
      <c r="F592" s="118" t="n">
        <v>46623</v>
      </c>
      <c r="G592" s="118" t="n">
        <v>46633</v>
      </c>
      <c r="H592" s="118" t="n">
        <v>46289</v>
      </c>
      <c r="I592" s="4" t="n">
        <v>0</v>
      </c>
      <c r="J592" s="4" t="n">
        <v>0</v>
      </c>
      <c r="K592" s="4" t="n">
        <v>0</v>
      </c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33896828</v>
      </c>
      <c r="C593" s="4" t="inlineStr">
        <is>
          <t>INFRAESTRUTURA - AR CONDICIONADO</t>
        </is>
      </c>
      <c r="D593" s="4" t="inlineStr">
        <is>
          <t>-</t>
        </is>
      </c>
      <c r="E593" s="4" t="inlineStr">
        <is>
          <t>10º PAV.</t>
        </is>
      </c>
      <c r="F593" s="118" t="n">
        <v>46623</v>
      </c>
      <c r="G593" s="118" t="n">
        <v>46633</v>
      </c>
      <c r="H593" s="118" t="n">
        <v>46289</v>
      </c>
      <c r="I593" s="4" t="n">
        <v>0</v>
      </c>
      <c r="J593" s="4" t="n">
        <v>0</v>
      </c>
      <c r="K593" s="4" t="n">
        <v>0</v>
      </c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32749854</v>
      </c>
      <c r="C594" s="4" t="inlineStr">
        <is>
          <t>DRYWALL 1º FACE</t>
        </is>
      </c>
      <c r="D594" s="4" t="inlineStr">
        <is>
          <t>-</t>
        </is>
      </c>
      <c r="E594" s="4" t="inlineStr">
        <is>
          <t>11º PAV.</t>
        </is>
      </c>
      <c r="F594" s="118" t="n">
        <v>46623</v>
      </c>
      <c r="G594" s="118" t="n">
        <v>46633</v>
      </c>
      <c r="H594" s="118" t="n">
        <v>46289</v>
      </c>
      <c r="I594" s="4" t="n">
        <v>0</v>
      </c>
      <c r="J594" s="4" t="n">
        <v>0</v>
      </c>
      <c r="K594" s="4" t="n">
        <v>0</v>
      </c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29981362</v>
      </c>
      <c r="C595" s="4" t="inlineStr">
        <is>
          <t>CONTRAPISO</t>
        </is>
      </c>
      <c r="D595" s="4" t="inlineStr">
        <is>
          <t>-</t>
        </is>
      </c>
      <c r="E595" s="4" t="inlineStr">
        <is>
          <t>12º PAV.</t>
        </is>
      </c>
      <c r="F595" s="118" t="n">
        <v>46623</v>
      </c>
      <c r="G595" s="118" t="n">
        <v>46633</v>
      </c>
      <c r="H595" s="118" t="n">
        <v>46289</v>
      </c>
      <c r="I595" s="4" t="n">
        <v>0</v>
      </c>
      <c r="J595" s="4" t="n">
        <v>0</v>
      </c>
      <c r="K595" s="4" t="n">
        <v>0</v>
      </c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29981302</v>
      </c>
      <c r="C596" s="4" t="inlineStr">
        <is>
          <t>SHAFT INTERNO INST. HIDRAÚLICAS</t>
        </is>
      </c>
      <c r="D596" s="4" t="inlineStr">
        <is>
          <t>-</t>
        </is>
      </c>
      <c r="E596" s="4" t="inlineStr">
        <is>
          <t>13º PAV.</t>
        </is>
      </c>
      <c r="F596" s="118" t="n">
        <v>46623</v>
      </c>
      <c r="G596" s="118" t="n">
        <v>46633</v>
      </c>
      <c r="H596" s="118" t="n">
        <v>46289</v>
      </c>
      <c r="I596" s="4" t="n">
        <v>0</v>
      </c>
      <c r="J596" s="4" t="n">
        <v>0</v>
      </c>
      <c r="K596" s="4" t="n">
        <v>0</v>
      </c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29981335</v>
      </c>
      <c r="C597" s="4" t="inlineStr">
        <is>
          <t>PRUMADA ELÉTRICA - INFRA</t>
        </is>
      </c>
      <c r="D597" s="4" t="inlineStr">
        <is>
          <t>-</t>
        </is>
      </c>
      <c r="E597" s="4" t="inlineStr">
        <is>
          <t>13º PAV.</t>
        </is>
      </c>
      <c r="F597" s="118" t="n">
        <v>46623</v>
      </c>
      <c r="G597" s="118" t="n">
        <v>46633</v>
      </c>
      <c r="H597" s="118" t="n">
        <v>46289</v>
      </c>
      <c r="I597" s="4" t="n">
        <v>0</v>
      </c>
      <c r="J597" s="4" t="n">
        <v>0</v>
      </c>
      <c r="K597" s="4" t="n">
        <v>0</v>
      </c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29981264</v>
      </c>
      <c r="C598" s="4" t="inlineStr">
        <is>
          <t>REBOCO INTERNO</t>
        </is>
      </c>
      <c r="D598" s="4" t="inlineStr">
        <is>
          <t>-</t>
        </is>
      </c>
      <c r="E598" s="4" t="inlineStr">
        <is>
          <t>14º PAV.</t>
        </is>
      </c>
      <c r="F598" s="118" t="n">
        <v>46623</v>
      </c>
      <c r="G598" s="118" t="n">
        <v>46633</v>
      </c>
      <c r="H598" s="118" t="n">
        <v>46289</v>
      </c>
      <c r="I598" s="4" t="n">
        <v>0</v>
      </c>
      <c r="J598" s="4" t="n">
        <v>0</v>
      </c>
      <c r="K598" s="4" t="n">
        <v>0</v>
      </c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29981230</v>
      </c>
      <c r="C599" s="4" t="inlineStr">
        <is>
          <t>CONTRAMARCO</t>
        </is>
      </c>
      <c r="D599" s="4" t="inlineStr">
        <is>
          <t>-</t>
        </is>
      </c>
      <c r="E599" s="4" t="inlineStr">
        <is>
          <t>15º PAV.</t>
        </is>
      </c>
      <c r="F599" s="118" t="n">
        <v>46623</v>
      </c>
      <c r="G599" s="118" t="n">
        <v>46633</v>
      </c>
      <c r="H599" s="118" t="n">
        <v>46289</v>
      </c>
      <c r="I599" s="4" t="n">
        <v>0</v>
      </c>
      <c r="J599" s="4" t="n">
        <v>0</v>
      </c>
      <c r="K599" s="4" t="n">
        <v>0</v>
      </c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29981223</v>
      </c>
      <c r="C600" s="4" t="inlineStr">
        <is>
          <t>DISTRIBUIÇÃO HIDROSSANITÁRIA</t>
        </is>
      </c>
      <c r="D600" s="4" t="inlineStr">
        <is>
          <t>-</t>
        </is>
      </c>
      <c r="E600" s="4" t="inlineStr">
        <is>
          <t>16º PAV.</t>
        </is>
      </c>
      <c r="F600" s="118" t="n">
        <v>46623</v>
      </c>
      <c r="G600" s="118" t="n">
        <v>46633</v>
      </c>
      <c r="H600" s="118" t="n">
        <v>46289</v>
      </c>
      <c r="I600" s="4" t="n">
        <v>0</v>
      </c>
      <c r="J600" s="4" t="n">
        <v>0</v>
      </c>
      <c r="K600" s="4" t="n">
        <v>0</v>
      </c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29981192</v>
      </c>
      <c r="C601" s="4" t="inlineStr">
        <is>
          <t>DISTRIBUIÇÃO ELÉTRICA / QUADRO</t>
        </is>
      </c>
      <c r="D601" s="4" t="inlineStr">
        <is>
          <t>-</t>
        </is>
      </c>
      <c r="E601" s="4" t="inlineStr">
        <is>
          <t>16º PAV.</t>
        </is>
      </c>
      <c r="F601" s="118" t="n">
        <v>46623</v>
      </c>
      <c r="G601" s="118" t="n">
        <v>46633</v>
      </c>
      <c r="H601" s="118" t="n">
        <v>46289</v>
      </c>
      <c r="I601" s="4" t="n">
        <v>0</v>
      </c>
      <c r="J601" s="4" t="n">
        <v>0</v>
      </c>
      <c r="K601" s="4" t="n">
        <v>0</v>
      </c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29981225</v>
      </c>
      <c r="C602" s="4" t="inlineStr">
        <is>
          <t>DISTRIBUIÇÃO DE GÁS</t>
        </is>
      </c>
      <c r="D602" s="4" t="inlineStr">
        <is>
          <t>-</t>
        </is>
      </c>
      <c r="E602" s="4" t="inlineStr">
        <is>
          <t>16º PAV.</t>
        </is>
      </c>
      <c r="F602" s="118" t="n">
        <v>46623</v>
      </c>
      <c r="G602" s="118" t="n">
        <v>46633</v>
      </c>
      <c r="H602" s="118" t="n">
        <v>46289</v>
      </c>
      <c r="I602" s="4" t="n">
        <v>0</v>
      </c>
      <c r="J602" s="4" t="n">
        <v>0</v>
      </c>
      <c r="K602" s="4" t="n">
        <v>0</v>
      </c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29981172</v>
      </c>
      <c r="C603" s="4" t="inlineStr">
        <is>
          <t>TALISCAMENTO</t>
        </is>
      </c>
      <c r="D603" s="4" t="inlineStr">
        <is>
          <t>-</t>
        </is>
      </c>
      <c r="E603" s="4" t="inlineStr">
        <is>
          <t>17º PAV.</t>
        </is>
      </c>
      <c r="F603" s="118" t="n">
        <v>46623</v>
      </c>
      <c r="G603" s="118" t="n">
        <v>46633</v>
      </c>
      <c r="H603" s="118" t="n">
        <v>46289</v>
      </c>
      <c r="I603" s="4" t="n">
        <v>0</v>
      </c>
      <c r="J603" s="4" t="n">
        <v>0</v>
      </c>
      <c r="K603" s="4" t="n">
        <v>0</v>
      </c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29981138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18º PAV.</t>
        </is>
      </c>
      <c r="F604" s="118" t="n">
        <v>46623</v>
      </c>
      <c r="G604" s="118" t="n">
        <v>46633</v>
      </c>
      <c r="H604" s="118" t="n">
        <v>46289</v>
      </c>
      <c r="I604" s="4" t="n">
        <v>0</v>
      </c>
      <c r="J604" s="4" t="n">
        <v>0</v>
      </c>
      <c r="K604" s="4" t="n">
        <v>0</v>
      </c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30205700</v>
      </c>
      <c r="C605" s="4" t="inlineStr">
        <is>
          <t>CONTRAPISO</t>
        </is>
      </c>
      <c r="D605" s="4" t="inlineStr">
        <is>
          <t>-</t>
        </is>
      </c>
      <c r="E605" s="4" t="inlineStr">
        <is>
          <t>TÉRREO - LOJA 1</t>
        </is>
      </c>
      <c r="F605" s="118" t="n">
        <v>46625</v>
      </c>
      <c r="G605" s="118" t="n">
        <v>46639</v>
      </c>
      <c r="H605" s="118" t="n">
        <v>46289</v>
      </c>
      <c r="I605" s="4" t="n">
        <v>0</v>
      </c>
      <c r="J605" s="4" t="n">
        <v>0</v>
      </c>
      <c r="K605" s="4" t="n">
        <v>0</v>
      </c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31803885</v>
      </c>
      <c r="C606" s="4" t="inlineStr">
        <is>
          <t>FACHADA LOJA</t>
        </is>
      </c>
      <c r="D606" s="4" t="inlineStr">
        <is>
          <t>-</t>
        </is>
      </c>
      <c r="E606" s="4" t="inlineStr">
        <is>
          <t>TÉRREO - LOJA 1</t>
        </is>
      </c>
      <c r="F606" s="118" t="n">
        <v>46625</v>
      </c>
      <c r="G606" s="118" t="n">
        <v>46673</v>
      </c>
      <c r="H606" s="118" t="n">
        <v>46289</v>
      </c>
      <c r="I606" s="4" t="n">
        <v>0</v>
      </c>
      <c r="J606" s="4" t="n">
        <v>0</v>
      </c>
      <c r="K606" s="4" t="n">
        <v>0</v>
      </c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30205669</v>
      </c>
      <c r="C607" s="4" t="inlineStr">
        <is>
          <t>REBOCO INTERNO</t>
        </is>
      </c>
      <c r="D607" s="4" t="inlineStr">
        <is>
          <t>-</t>
        </is>
      </c>
      <c r="E607" s="4" t="inlineStr">
        <is>
          <t>TÉRREO - LOJA 2</t>
        </is>
      </c>
      <c r="F607" s="118" t="n">
        <v>46625</v>
      </c>
      <c r="G607" s="118" t="n">
        <v>46639</v>
      </c>
      <c r="H607" s="118" t="n">
        <v>46289</v>
      </c>
      <c r="I607" s="4" t="n">
        <v>0</v>
      </c>
      <c r="J607" s="4" t="n">
        <v>0</v>
      </c>
      <c r="K607" s="4" t="n">
        <v>0</v>
      </c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30205638</v>
      </c>
      <c r="C608" s="4" t="inlineStr">
        <is>
          <t>DISTRIBUIÇÃO ELÉTRICA / QUADRO</t>
        </is>
      </c>
      <c r="D608" s="4" t="inlineStr">
        <is>
          <t>-</t>
        </is>
      </c>
      <c r="E608" s="4" t="inlineStr">
        <is>
          <t>TÉRREO - LOJA 3</t>
        </is>
      </c>
      <c r="F608" s="118" t="n">
        <v>46625</v>
      </c>
      <c r="G608" s="118" t="n">
        <v>46633</v>
      </c>
      <c r="H608" s="118" t="n">
        <v>46289</v>
      </c>
      <c r="I608" s="4" t="n">
        <v>0</v>
      </c>
      <c r="J608" s="4" t="n">
        <v>0</v>
      </c>
      <c r="K608" s="4" t="n">
        <v>0</v>
      </c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30205639</v>
      </c>
      <c r="C609" s="4" t="inlineStr">
        <is>
          <t>DISTRIBUIÇÃO HIDRÁULICA</t>
        </is>
      </c>
      <c r="D609" s="4" t="inlineStr">
        <is>
          <t>-</t>
        </is>
      </c>
      <c r="E609" s="4" t="inlineStr">
        <is>
          <t>TÉRREO - LOJA 3</t>
        </is>
      </c>
      <c r="F609" s="118" t="n">
        <v>46625</v>
      </c>
      <c r="G609" s="118" t="n">
        <v>46639</v>
      </c>
      <c r="H609" s="118" t="n">
        <v>46289</v>
      </c>
      <c r="I609" s="4" t="n">
        <v>0</v>
      </c>
      <c r="J609" s="4" t="n">
        <v>0</v>
      </c>
      <c r="K609" s="4" t="n">
        <v>0</v>
      </c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30205610</v>
      </c>
      <c r="C610" s="4" t="inlineStr">
        <is>
          <t>TALISCAMENTO</t>
        </is>
      </c>
      <c r="D610" s="4" t="inlineStr">
        <is>
          <t>-</t>
        </is>
      </c>
      <c r="E610" s="4" t="inlineStr">
        <is>
          <t>TÉRREO - LOJA 4</t>
        </is>
      </c>
      <c r="F610" s="118" t="n">
        <v>46625</v>
      </c>
      <c r="G610" s="118" t="n">
        <v>46639</v>
      </c>
      <c r="H610" s="118" t="n">
        <v>46289</v>
      </c>
      <c r="I610" s="4" t="n">
        <v>0</v>
      </c>
      <c r="J610" s="4" t="n">
        <v>0</v>
      </c>
      <c r="K610" s="4" t="n">
        <v>0</v>
      </c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30205577</v>
      </c>
      <c r="C611" s="4" t="inlineStr">
        <is>
          <t>PRUMADA HIDROSSANITÁRIA</t>
        </is>
      </c>
      <c r="D611" s="4" t="inlineStr">
        <is>
          <t>-</t>
        </is>
      </c>
      <c r="E611" s="4" t="inlineStr">
        <is>
          <t>TÉRREO - LOJA 5</t>
        </is>
      </c>
      <c r="F611" s="118" t="n">
        <v>46625</v>
      </c>
      <c r="G611" s="118" t="n">
        <v>46639</v>
      </c>
      <c r="H611" s="118" t="n">
        <v>46289</v>
      </c>
      <c r="I611" s="4" t="n">
        <v>0</v>
      </c>
      <c r="J611" s="4" t="n">
        <v>0</v>
      </c>
      <c r="K611" s="4" t="n">
        <v>0</v>
      </c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30205576</v>
      </c>
      <c r="C612" s="4" t="inlineStr">
        <is>
          <t>PRUMADA DE INCÊNDIO</t>
        </is>
      </c>
      <c r="D612" s="4" t="inlineStr">
        <is>
          <t>-</t>
        </is>
      </c>
      <c r="E612" s="4" t="inlineStr">
        <is>
          <t>TÉRREO - LOJA 5</t>
        </is>
      </c>
      <c r="F612" s="118" t="n">
        <v>46625</v>
      </c>
      <c r="G612" s="118" t="n">
        <v>46639</v>
      </c>
      <c r="H612" s="118" t="n">
        <v>46289</v>
      </c>
      <c r="I612" s="4" t="n">
        <v>0</v>
      </c>
      <c r="J612" s="4" t="n">
        <v>0</v>
      </c>
      <c r="K612" s="4" t="n">
        <v>0</v>
      </c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30205578</v>
      </c>
      <c r="C613" s="4" t="inlineStr">
        <is>
          <t>ENCUNHAMENTO</t>
        </is>
      </c>
      <c r="D613" s="4" t="inlineStr">
        <is>
          <t>-</t>
        </is>
      </c>
      <c r="E613" s="4" t="inlineStr">
        <is>
          <t>TÉRREO - LOJA 5</t>
        </is>
      </c>
      <c r="F613" s="118" t="n">
        <v>46625</v>
      </c>
      <c r="G613" s="118" t="n">
        <v>46639</v>
      </c>
      <c r="H613" s="118" t="n">
        <v>46289</v>
      </c>
      <c r="I613" s="4" t="n">
        <v>0</v>
      </c>
      <c r="J613" s="4" t="n">
        <v>0</v>
      </c>
      <c r="K613" s="4" t="n">
        <v>0</v>
      </c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30205548</v>
      </c>
      <c r="C614" s="4" t="inlineStr">
        <is>
          <t>ALVENARIA</t>
        </is>
      </c>
      <c r="D614" s="4" t="inlineStr">
        <is>
          <t>-</t>
        </is>
      </c>
      <c r="E614" s="4" t="inlineStr">
        <is>
          <t>TÉRREO - LOJA 6</t>
        </is>
      </c>
      <c r="F614" s="118" t="n">
        <v>46625</v>
      </c>
      <c r="G614" s="118" t="n">
        <v>46639</v>
      </c>
      <c r="H614" s="118" t="n">
        <v>46289</v>
      </c>
      <c r="I614" s="4" t="n">
        <v>0</v>
      </c>
      <c r="J614" s="4" t="n">
        <v>0</v>
      </c>
      <c r="K614" s="4" t="n">
        <v>0</v>
      </c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29981137</v>
      </c>
      <c r="C615" s="4" t="inlineStr">
        <is>
          <t>ENCUNHAMENTO</t>
        </is>
      </c>
      <c r="D615" s="4" t="inlineStr">
        <is>
          <t>-</t>
        </is>
      </c>
      <c r="E615" s="4" t="inlineStr">
        <is>
          <t>18º PAV.</t>
        </is>
      </c>
      <c r="F615" s="118" t="n">
        <v>46625</v>
      </c>
      <c r="G615" s="118" t="n">
        <v>46638</v>
      </c>
      <c r="H615" s="118" t="n">
        <v>46289</v>
      </c>
      <c r="I615" s="4" t="n">
        <v>0</v>
      </c>
      <c r="J615" s="4" t="n">
        <v>0</v>
      </c>
      <c r="K615" s="4" t="n">
        <v>0</v>
      </c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30171463</v>
      </c>
      <c r="C616" s="4" t="inlineStr">
        <is>
          <t>DISTRIBUIÇÃO ELÉTRICA / QUADRO</t>
        </is>
      </c>
      <c r="D616" s="4" t="inlineStr">
        <is>
          <t>-</t>
        </is>
      </c>
      <c r="E616" s="4" t="inlineStr">
        <is>
          <t>3º PAV - GARAGEM</t>
        </is>
      </c>
      <c r="F616" s="118" t="n">
        <v>46626</v>
      </c>
      <c r="G616" s="118" t="n">
        <v>46668</v>
      </c>
      <c r="H616" s="118" t="n">
        <v>46289</v>
      </c>
      <c r="I616" s="4" t="n">
        <v>0</v>
      </c>
      <c r="J616" s="4" t="n">
        <v>0</v>
      </c>
      <c r="K616" s="4" t="n">
        <v>0</v>
      </c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30171448</v>
      </c>
      <c r="C617" s="4" t="inlineStr">
        <is>
          <t>DISTRIBUIÇÃO HIDRÁULICA</t>
        </is>
      </c>
      <c r="D617" s="4" t="inlineStr">
        <is>
          <t>-</t>
        </is>
      </c>
      <c r="E617" s="4" t="inlineStr">
        <is>
          <t>3º PAV - GARAGEM</t>
        </is>
      </c>
      <c r="F617" s="118" t="n">
        <v>46626</v>
      </c>
      <c r="G617" s="118" t="n">
        <v>46668</v>
      </c>
      <c r="H617" s="118" t="n">
        <v>46289</v>
      </c>
      <c r="I617" s="4" t="n">
        <v>0</v>
      </c>
      <c r="J617" s="4" t="n">
        <v>0</v>
      </c>
      <c r="K617" s="4" t="n">
        <v>0</v>
      </c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29940964</v>
      </c>
      <c r="C618" s="4" t="inlineStr">
        <is>
          <t>ESTRUTURA</t>
        </is>
      </c>
      <c r="D618" s="4" t="inlineStr">
        <is>
          <t>-</t>
        </is>
      </c>
      <c r="E618" s="4" t="inlineStr">
        <is>
          <t>24º PAV.</t>
        </is>
      </c>
      <c r="F618" s="118" t="n">
        <v>46626</v>
      </c>
      <c r="G618" s="118" t="n">
        <v>46639</v>
      </c>
      <c r="H618" s="118" t="n">
        <v>46289</v>
      </c>
      <c r="I618" s="4" t="n">
        <v>0</v>
      </c>
      <c r="J618" s="4" t="n">
        <v>0</v>
      </c>
      <c r="K618" s="4" t="n">
        <v>0</v>
      </c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31529044</v>
      </c>
      <c r="C619" s="4" t="inlineStr">
        <is>
          <t>ESTRUTURA</t>
        </is>
      </c>
      <c r="D619" s="4" t="inlineStr">
        <is>
          <t>Forma</t>
        </is>
      </c>
      <c r="E619" s="4" t="inlineStr">
        <is>
          <t>24º PAV.</t>
        </is>
      </c>
      <c r="F619" s="118" t="n">
        <v>46626</v>
      </c>
      <c r="G619" s="118" t="n">
        <v>46632</v>
      </c>
      <c r="H619" s="118" t="n">
        <v>46289</v>
      </c>
      <c r="I619" s="4" t="n">
        <v>0</v>
      </c>
      <c r="J619" s="4" t="n">
        <v>0</v>
      </c>
      <c r="K619" s="4" t="n">
        <v>0</v>
      </c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31529045</v>
      </c>
      <c r="C620" s="4" t="inlineStr">
        <is>
          <t>ESTRUTURA</t>
        </is>
      </c>
      <c r="D620" s="4" t="inlineStr">
        <is>
          <t>Armação</t>
        </is>
      </c>
      <c r="E620" s="4" t="inlineStr">
        <is>
          <t>24º PAV.</t>
        </is>
      </c>
      <c r="F620" s="118" t="n">
        <v>46633</v>
      </c>
      <c r="G620" s="118" t="n">
        <v>46638</v>
      </c>
      <c r="H620" s="118" t="n">
        <v>46289</v>
      </c>
      <c r="I620" s="4" t="n">
        <v>0</v>
      </c>
      <c r="J620" s="4" t="n">
        <v>0</v>
      </c>
      <c r="K620" s="4" t="n">
        <v>0</v>
      </c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31529046</v>
      </c>
      <c r="C621" s="4" t="inlineStr">
        <is>
          <t>ESTRUTURA</t>
        </is>
      </c>
      <c r="D621" s="4" t="inlineStr">
        <is>
          <t>Concretagem</t>
        </is>
      </c>
      <c r="E621" s="4" t="inlineStr">
        <is>
          <t>24º PAV.</t>
        </is>
      </c>
      <c r="F621" s="118" t="n">
        <v>46639</v>
      </c>
      <c r="G621" s="118" t="n">
        <v>46639</v>
      </c>
      <c r="H621" s="118" t="n">
        <v>46289</v>
      </c>
      <c r="I621" s="4" t="n">
        <v>0</v>
      </c>
      <c r="J621" s="4" t="n">
        <v>0</v>
      </c>
      <c r="K621" s="4" t="n">
        <v>0</v>
      </c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31529047</v>
      </c>
      <c r="C622" s="4" t="inlineStr">
        <is>
          <t>ESTRUTURA</t>
        </is>
      </c>
      <c r="D622" s="4" t="inlineStr">
        <is>
          <t>Polimento</t>
        </is>
      </c>
      <c r="E622" s="4" t="inlineStr">
        <is>
          <t>24º PAV.</t>
        </is>
      </c>
      <c r="F622" s="118" t="n">
        <v>46639</v>
      </c>
      <c r="G622" s="118" t="n">
        <v>46639</v>
      </c>
      <c r="H622" s="118" t="n">
        <v>46289</v>
      </c>
      <c r="I622" s="4" t="n">
        <v>0</v>
      </c>
      <c r="J622" s="4" t="n">
        <v>0</v>
      </c>
      <c r="K622" s="4" t="n">
        <v>0</v>
      </c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29981074</v>
      </c>
      <c r="C623" s="4" t="inlineStr">
        <is>
          <t>PRUMADA DE INCÊNDIO</t>
        </is>
      </c>
      <c r="D623" s="4" t="inlineStr">
        <is>
          <t>-</t>
        </is>
      </c>
      <c r="E623" s="4" t="inlineStr">
        <is>
          <t>20º PAV.</t>
        </is>
      </c>
      <c r="F623" s="118" t="n">
        <v>46630</v>
      </c>
      <c r="G623" s="118" t="n">
        <v>46643</v>
      </c>
      <c r="H623" s="118" t="n">
        <v>46289</v>
      </c>
      <c r="I623" s="4" t="n">
        <v>0</v>
      </c>
      <c r="J623" s="4" t="n">
        <v>0</v>
      </c>
      <c r="K623" s="4" t="n">
        <v>0</v>
      </c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29981025</v>
      </c>
      <c r="C624" s="4" t="inlineStr">
        <is>
          <t>ALVENARIA</t>
        </is>
      </c>
      <c r="D624" s="4" t="inlineStr">
        <is>
          <t>-</t>
        </is>
      </c>
      <c r="E624" s="4" t="inlineStr">
        <is>
          <t>21º PAV.</t>
        </is>
      </c>
      <c r="F624" s="118" t="n">
        <v>46630</v>
      </c>
      <c r="G624" s="118" t="n">
        <v>46643</v>
      </c>
      <c r="H624" s="118" t="n">
        <v>46289</v>
      </c>
      <c r="I624" s="4" t="n">
        <v>0</v>
      </c>
      <c r="J624" s="4" t="n">
        <v>0</v>
      </c>
      <c r="K624" s="4" t="n">
        <v>0</v>
      </c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30205722</v>
      </c>
      <c r="C625" s="4" t="inlineStr">
        <is>
          <t>REBOCO INTERNO</t>
        </is>
      </c>
      <c r="D625" s="4" t="inlineStr">
        <is>
          <t>-</t>
        </is>
      </c>
      <c r="E625" s="4" t="inlineStr">
        <is>
          <t>SUBSOLO</t>
        </is>
      </c>
      <c r="F625" s="118" t="n">
        <v>46631</v>
      </c>
      <c r="G625" s="118" t="n">
        <v>46661</v>
      </c>
      <c r="H625" s="118" t="n">
        <v>46289</v>
      </c>
      <c r="I625" s="4" t="n">
        <v>0</v>
      </c>
      <c r="J625" s="4" t="n">
        <v>0</v>
      </c>
      <c r="K625" s="4" t="n">
        <v>0</v>
      </c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29981532</v>
      </c>
      <c r="C626" s="4" t="inlineStr">
        <is>
          <t>REVESTIMENTOS PORCELANATO PISO</t>
        </is>
      </c>
      <c r="D626" s="4" t="inlineStr">
        <is>
          <t>-</t>
        </is>
      </c>
      <c r="E626" s="4" t="inlineStr">
        <is>
          <t>7º PAV.</t>
        </is>
      </c>
      <c r="F626" s="118" t="n">
        <v>46636</v>
      </c>
      <c r="G626" s="118" t="n">
        <v>46647</v>
      </c>
      <c r="H626" s="118" t="n">
        <v>46289</v>
      </c>
      <c r="I626" s="4" t="n">
        <v>0</v>
      </c>
      <c r="J626" s="4" t="n">
        <v>0</v>
      </c>
      <c r="K626" s="4" t="n">
        <v>0</v>
      </c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29981511</v>
      </c>
      <c r="C627" s="4" t="inlineStr">
        <is>
          <t>REVESTIMENTO PORCELANATO PAREDE</t>
        </is>
      </c>
      <c r="D627" s="4" t="inlineStr">
        <is>
          <t>-</t>
        </is>
      </c>
      <c r="E627" s="4" t="inlineStr">
        <is>
          <t>8º PAV.</t>
        </is>
      </c>
      <c r="F627" s="118" t="n">
        <v>46636</v>
      </c>
      <c r="G627" s="118" t="n">
        <v>46647</v>
      </c>
      <c r="H627" s="118" t="n">
        <v>46289</v>
      </c>
      <c r="I627" s="4" t="n">
        <v>0</v>
      </c>
      <c r="J627" s="4" t="n">
        <v>0</v>
      </c>
      <c r="K627" s="4" t="n">
        <v>0</v>
      </c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29981472</v>
      </c>
      <c r="C628" s="4" t="inlineStr">
        <is>
          <t>IMPERMEABILIZAÇÃO</t>
        </is>
      </c>
      <c r="D628" s="4" t="inlineStr">
        <is>
          <t>-</t>
        </is>
      </c>
      <c r="E628" s="4" t="inlineStr">
        <is>
          <t>9º PAV.</t>
        </is>
      </c>
      <c r="F628" s="118" t="n">
        <v>46636</v>
      </c>
      <c r="G628" s="118" t="n">
        <v>46647</v>
      </c>
      <c r="H628" s="118" t="n">
        <v>46289</v>
      </c>
      <c r="I628" s="4" t="n">
        <v>0</v>
      </c>
      <c r="J628" s="4" t="n">
        <v>0</v>
      </c>
      <c r="K628" s="4" t="n">
        <v>0</v>
      </c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32750436</v>
      </c>
      <c r="C629" s="4" t="inlineStr">
        <is>
          <t>DRYWALL 2º FACE</t>
        </is>
      </c>
      <c r="D629" s="4" t="inlineStr">
        <is>
          <t>-</t>
        </is>
      </c>
      <c r="E629" s="4" t="inlineStr">
        <is>
          <t>10º PAV.</t>
        </is>
      </c>
      <c r="F629" s="118" t="n">
        <v>46636</v>
      </c>
      <c r="G629" s="118" t="n">
        <v>46647</v>
      </c>
      <c r="H629" s="118" t="n">
        <v>46289</v>
      </c>
      <c r="I629" s="4" t="n">
        <v>0</v>
      </c>
      <c r="J629" s="4" t="n">
        <v>0</v>
      </c>
      <c r="K629" s="4" t="n">
        <v>0</v>
      </c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32750359</v>
      </c>
      <c r="C630" s="4" t="inlineStr">
        <is>
          <t>DISTRIBUIÇÃO DE GÁS - DRYWALL</t>
        </is>
      </c>
      <c r="D630" s="4" t="inlineStr">
        <is>
          <t>-</t>
        </is>
      </c>
      <c r="E630" s="4" t="inlineStr">
        <is>
          <t>11º PAV.</t>
        </is>
      </c>
      <c r="F630" s="118" t="n">
        <v>46636</v>
      </c>
      <c r="G630" s="118" t="n">
        <v>46647</v>
      </c>
      <c r="H630" s="118" t="n">
        <v>46289</v>
      </c>
      <c r="I630" s="4" t="n">
        <v>0</v>
      </c>
      <c r="J630" s="4" t="n">
        <v>0</v>
      </c>
      <c r="K630" s="4" t="n">
        <v>0</v>
      </c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32750385</v>
      </c>
      <c r="C631" s="4" t="inlineStr">
        <is>
          <t>DISTRIBUIÇÃO ELÉTRICA/QUADRO - DRYWALL</t>
        </is>
      </c>
      <c r="D631" s="4" t="inlineStr">
        <is>
          <t>-</t>
        </is>
      </c>
      <c r="E631" s="4" t="inlineStr">
        <is>
          <t>11º PAV.</t>
        </is>
      </c>
      <c r="F631" s="118" t="n">
        <v>46636</v>
      </c>
      <c r="G631" s="118" t="n">
        <v>46647</v>
      </c>
      <c r="H631" s="118" t="n">
        <v>46289</v>
      </c>
      <c r="I631" s="4" t="n">
        <v>0</v>
      </c>
      <c r="J631" s="4" t="n">
        <v>0</v>
      </c>
      <c r="K631" s="4" t="n">
        <v>0</v>
      </c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32750411</v>
      </c>
      <c r="C632" s="4" t="inlineStr">
        <is>
          <t>DISTRIBUIÇÃO HIDRÁULICA - DRYWALL</t>
        </is>
      </c>
      <c r="D632" s="4" t="inlineStr">
        <is>
          <t>-</t>
        </is>
      </c>
      <c r="E632" s="4" t="inlineStr">
        <is>
          <t>11º PAV.</t>
        </is>
      </c>
      <c r="F632" s="118" t="n">
        <v>46636</v>
      </c>
      <c r="G632" s="118" t="n">
        <v>46647</v>
      </c>
      <c r="H632" s="118" t="n">
        <v>46289</v>
      </c>
      <c r="I632" s="4" t="n">
        <v>0</v>
      </c>
      <c r="J632" s="4" t="n">
        <v>0</v>
      </c>
      <c r="K632" s="4" t="n">
        <v>0</v>
      </c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33896829</v>
      </c>
      <c r="C633" s="4" t="inlineStr">
        <is>
          <t>INFRAESTRUTURA - AR CONDICIONADO</t>
        </is>
      </c>
      <c r="D633" s="4" t="inlineStr">
        <is>
          <t>-</t>
        </is>
      </c>
      <c r="E633" s="4" t="inlineStr">
        <is>
          <t>11º PAV.</t>
        </is>
      </c>
      <c r="F633" s="118" t="n">
        <v>46636</v>
      </c>
      <c r="G633" s="118" t="n">
        <v>46647</v>
      </c>
      <c r="H633" s="118" t="n">
        <v>46289</v>
      </c>
      <c r="I633" s="4" t="n">
        <v>0</v>
      </c>
      <c r="J633" s="4" t="n">
        <v>0</v>
      </c>
      <c r="K633" s="4" t="n">
        <v>0</v>
      </c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32749855</v>
      </c>
      <c r="C634" s="4" t="inlineStr">
        <is>
          <t>DRYWALL 1º FACE</t>
        </is>
      </c>
      <c r="D634" s="4" t="inlineStr">
        <is>
          <t>-</t>
        </is>
      </c>
      <c r="E634" s="4" t="inlineStr">
        <is>
          <t>12º PAV.</t>
        </is>
      </c>
      <c r="F634" s="118" t="n">
        <v>46636</v>
      </c>
      <c r="G634" s="118" t="n">
        <v>46647</v>
      </c>
      <c r="H634" s="118" t="n">
        <v>46289</v>
      </c>
      <c r="I634" s="4" t="n">
        <v>0</v>
      </c>
      <c r="J634" s="4" t="n">
        <v>0</v>
      </c>
      <c r="K634" s="4" t="n">
        <v>0</v>
      </c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29981325</v>
      </c>
      <c r="C635" s="4" t="inlineStr">
        <is>
          <t>CONTRAPISO</t>
        </is>
      </c>
      <c r="D635" s="4" t="inlineStr">
        <is>
          <t>-</t>
        </is>
      </c>
      <c r="E635" s="4" t="inlineStr">
        <is>
          <t>13º PAV.</t>
        </is>
      </c>
      <c r="F635" s="118" t="n">
        <v>46636</v>
      </c>
      <c r="G635" s="118" t="n">
        <v>46647</v>
      </c>
      <c r="H635" s="118" t="n">
        <v>46289</v>
      </c>
      <c r="I635" s="4" t="n">
        <v>0</v>
      </c>
      <c r="J635" s="4" t="n">
        <v>0</v>
      </c>
      <c r="K635" s="4" t="n">
        <v>0</v>
      </c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29981265</v>
      </c>
      <c r="C636" s="4" t="inlineStr">
        <is>
          <t>SHAFT INTERNO INST. HIDRAÚLICAS</t>
        </is>
      </c>
      <c r="D636" s="4" t="inlineStr">
        <is>
          <t>-</t>
        </is>
      </c>
      <c r="E636" s="4" t="inlineStr">
        <is>
          <t>14º PAV.</t>
        </is>
      </c>
      <c r="F636" s="118" t="n">
        <v>46636</v>
      </c>
      <c r="G636" s="118" t="n">
        <v>46647</v>
      </c>
      <c r="H636" s="118" t="n">
        <v>46289</v>
      </c>
      <c r="I636" s="4" t="n">
        <v>0</v>
      </c>
      <c r="J636" s="4" t="n">
        <v>0</v>
      </c>
      <c r="K636" s="4" t="n">
        <v>0</v>
      </c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29981298</v>
      </c>
      <c r="C637" s="4" t="inlineStr">
        <is>
          <t>PRUMADA ELÉTRICA - INFRA</t>
        </is>
      </c>
      <c r="D637" s="4" t="inlineStr">
        <is>
          <t>-</t>
        </is>
      </c>
      <c r="E637" s="4" t="inlineStr">
        <is>
          <t>14º PAV.</t>
        </is>
      </c>
      <c r="F637" s="118" t="n">
        <v>46636</v>
      </c>
      <c r="G637" s="118" t="n">
        <v>46647</v>
      </c>
      <c r="H637" s="118" t="n">
        <v>46289</v>
      </c>
      <c r="I637" s="4" t="n">
        <v>0</v>
      </c>
      <c r="J637" s="4" t="n">
        <v>0</v>
      </c>
      <c r="K637" s="4" t="n">
        <v>0</v>
      </c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29981227</v>
      </c>
      <c r="C638" s="4" t="inlineStr">
        <is>
          <t>REBOCO INTERNO</t>
        </is>
      </c>
      <c r="D638" s="4" t="inlineStr">
        <is>
          <t>-</t>
        </is>
      </c>
      <c r="E638" s="4" t="inlineStr">
        <is>
          <t>15º PAV.</t>
        </is>
      </c>
      <c r="F638" s="118" t="n">
        <v>46636</v>
      </c>
      <c r="G638" s="118" t="n">
        <v>46647</v>
      </c>
      <c r="H638" s="118" t="n">
        <v>46289</v>
      </c>
      <c r="I638" s="4" t="n">
        <v>0</v>
      </c>
      <c r="J638" s="4" t="n">
        <v>0</v>
      </c>
      <c r="K638" s="4" t="n">
        <v>0</v>
      </c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29981193</v>
      </c>
      <c r="C639" s="4" t="inlineStr">
        <is>
          <t>CONTRAMARCO</t>
        </is>
      </c>
      <c r="D639" s="4" t="inlineStr">
        <is>
          <t>-</t>
        </is>
      </c>
      <c r="E639" s="4" t="inlineStr">
        <is>
          <t>16º PAV.</t>
        </is>
      </c>
      <c r="F639" s="118" t="n">
        <v>46636</v>
      </c>
      <c r="G639" s="118" t="n">
        <v>46647</v>
      </c>
      <c r="H639" s="118" t="n">
        <v>46289</v>
      </c>
      <c r="I639" s="4" t="n">
        <v>0</v>
      </c>
      <c r="J639" s="4" t="n">
        <v>0</v>
      </c>
      <c r="K639" s="4" t="n">
        <v>0</v>
      </c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29981186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17º PAV.</t>
        </is>
      </c>
      <c r="F640" s="118" t="n">
        <v>46636</v>
      </c>
      <c r="G640" s="118" t="n">
        <v>46647</v>
      </c>
      <c r="H640" s="118" t="n">
        <v>46289</v>
      </c>
      <c r="I640" s="4" t="n">
        <v>0</v>
      </c>
      <c r="J640" s="4" t="n">
        <v>0</v>
      </c>
      <c r="K640" s="4" t="n">
        <v>0</v>
      </c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29981155</v>
      </c>
      <c r="C641" s="4" t="inlineStr">
        <is>
          <t>DISTRIBUIÇÃO ELÉTRICA / QUADRO</t>
        </is>
      </c>
      <c r="D641" s="4" t="inlineStr">
        <is>
          <t>-</t>
        </is>
      </c>
      <c r="E641" s="4" t="inlineStr">
        <is>
          <t>17º PAV.</t>
        </is>
      </c>
      <c r="F641" s="118" t="n">
        <v>46636</v>
      </c>
      <c r="G641" s="118" t="n">
        <v>46647</v>
      </c>
      <c r="H641" s="118" t="n">
        <v>46289</v>
      </c>
      <c r="I641" s="4" t="n">
        <v>0</v>
      </c>
      <c r="J641" s="4" t="n">
        <v>0</v>
      </c>
      <c r="K641" s="4" t="n">
        <v>0</v>
      </c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29981188</v>
      </c>
      <c r="C642" s="4" t="inlineStr">
        <is>
          <t>DISTRIBUIÇÃO DE GÁS</t>
        </is>
      </c>
      <c r="D642" s="4" t="inlineStr">
        <is>
          <t>-</t>
        </is>
      </c>
      <c r="E642" s="4" t="inlineStr">
        <is>
          <t>17º PAV.</t>
        </is>
      </c>
      <c r="F642" s="118" t="n">
        <v>46636</v>
      </c>
      <c r="G642" s="118" t="n">
        <v>46647</v>
      </c>
      <c r="H642" s="118" t="n">
        <v>46289</v>
      </c>
      <c r="I642" s="4" t="n">
        <v>0</v>
      </c>
      <c r="J642" s="4" t="n">
        <v>0</v>
      </c>
      <c r="K642" s="4" t="n">
        <v>0</v>
      </c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29981135</v>
      </c>
      <c r="C643" s="4" t="inlineStr">
        <is>
          <t>TALISCAMENTO</t>
        </is>
      </c>
      <c r="D643" s="4" t="inlineStr">
        <is>
          <t>-</t>
        </is>
      </c>
      <c r="E643" s="4" t="inlineStr">
        <is>
          <t>18º PAV.</t>
        </is>
      </c>
      <c r="F643" s="118" t="n">
        <v>46636</v>
      </c>
      <c r="G643" s="118" t="n">
        <v>46647</v>
      </c>
      <c r="H643" s="118" t="n">
        <v>46289</v>
      </c>
      <c r="I643" s="4" t="n">
        <v>0</v>
      </c>
      <c r="J643" s="4" t="n">
        <v>0</v>
      </c>
      <c r="K643" s="4" t="n">
        <v>0</v>
      </c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29981064</v>
      </c>
      <c r="C644" s="4" t="inlineStr">
        <is>
          <t>PRUMADA HIDROSSANITÁRIA</t>
        </is>
      </c>
      <c r="D644" s="4" t="inlineStr">
        <is>
          <t>-</t>
        </is>
      </c>
      <c r="E644" s="4" t="inlineStr">
        <is>
          <t>20º PAV.</t>
        </is>
      </c>
      <c r="F644" s="118" t="n">
        <v>46636</v>
      </c>
      <c r="G644" s="118" t="n">
        <v>46647</v>
      </c>
      <c r="H644" s="118" t="n">
        <v>46289</v>
      </c>
      <c r="I644" s="4" t="n">
        <v>0</v>
      </c>
      <c r="J644" s="4" t="n">
        <v>0</v>
      </c>
      <c r="K644" s="4" t="n">
        <v>0</v>
      </c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29981063</v>
      </c>
      <c r="C645" s="4" t="inlineStr">
        <is>
          <t>ENCUNHAMENTO</t>
        </is>
      </c>
      <c r="D645" s="4" t="inlineStr">
        <is>
          <t>-</t>
        </is>
      </c>
      <c r="E645" s="4" t="inlineStr">
        <is>
          <t>20º PAV.</t>
        </is>
      </c>
      <c r="F645" s="118" t="n">
        <v>46639</v>
      </c>
      <c r="G645" s="118" t="n">
        <v>46651</v>
      </c>
      <c r="H645" s="118" t="n">
        <v>46289</v>
      </c>
      <c r="I645" s="4" t="n">
        <v>0</v>
      </c>
      <c r="J645" s="4" t="n">
        <v>0</v>
      </c>
      <c r="K645" s="4" t="n">
        <v>0</v>
      </c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31789446</v>
      </c>
      <c r="C646" s="4" t="inlineStr">
        <is>
          <t>FACHADA AERADA - F1 + F2 (1º ETAPA)</t>
        </is>
      </c>
      <c r="D646" s="4" t="inlineStr">
        <is>
          <t>-</t>
        </is>
      </c>
      <c r="E646" s="4" t="inlineStr">
        <is>
          <t>FACHADA</t>
        </is>
      </c>
      <c r="F646" s="118" t="n">
        <v>46639</v>
      </c>
      <c r="G646" s="118" t="n">
        <v>46696</v>
      </c>
      <c r="H646" s="118" t="n">
        <v>46289</v>
      </c>
      <c r="I646" s="4" t="n">
        <v>0</v>
      </c>
      <c r="J646" s="4" t="n">
        <v>0</v>
      </c>
      <c r="K646" s="4" t="n">
        <v>0</v>
      </c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30205701</v>
      </c>
      <c r="C647" s="4" t="inlineStr">
        <is>
          <t>DRYWALL</t>
        </is>
      </c>
      <c r="D647" s="4" t="inlineStr">
        <is>
          <t>-</t>
        </is>
      </c>
      <c r="E647" s="4" t="inlineStr">
        <is>
          <t>TÉRREO - LOJA 1</t>
        </is>
      </c>
      <c r="F647" s="118" t="n">
        <v>46640</v>
      </c>
      <c r="G647" s="118" t="n">
        <v>46653</v>
      </c>
      <c r="H647" s="118" t="n">
        <v>46289</v>
      </c>
      <c r="I647" s="4" t="n">
        <v>0</v>
      </c>
      <c r="J647" s="4" t="n">
        <v>0</v>
      </c>
      <c r="K647" s="4" t="n">
        <v>0</v>
      </c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30205673</v>
      </c>
      <c r="C648" s="4" t="inlineStr">
        <is>
          <t>CONTRAPISO</t>
        </is>
      </c>
      <c r="D648" s="4" t="inlineStr">
        <is>
          <t>-</t>
        </is>
      </c>
      <c r="E648" s="4" t="inlineStr">
        <is>
          <t>TÉRREO - LOJA 2</t>
        </is>
      </c>
      <c r="F648" s="118" t="n">
        <v>46640</v>
      </c>
      <c r="G648" s="118" t="n">
        <v>46653</v>
      </c>
      <c r="H648" s="118" t="n">
        <v>46289</v>
      </c>
      <c r="I648" s="4" t="n">
        <v>0</v>
      </c>
      <c r="J648" s="4" t="n">
        <v>0</v>
      </c>
      <c r="K648" s="4" t="n">
        <v>0</v>
      </c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31803886</v>
      </c>
      <c r="C649" s="4" t="inlineStr">
        <is>
          <t>FACHADA LOJA</t>
        </is>
      </c>
      <c r="D649" s="4" t="inlineStr">
        <is>
          <t>-</t>
        </is>
      </c>
      <c r="E649" s="4" t="inlineStr">
        <is>
          <t>TÉRREO - LOJA 2</t>
        </is>
      </c>
      <c r="F649" s="118" t="n">
        <v>46640</v>
      </c>
      <c r="G649" s="118" t="n">
        <v>46687</v>
      </c>
      <c r="H649" s="118" t="n">
        <v>46289</v>
      </c>
      <c r="I649" s="4" t="n">
        <v>0</v>
      </c>
      <c r="J649" s="4" t="n">
        <v>0</v>
      </c>
      <c r="K649" s="4" t="n">
        <v>0</v>
      </c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30205642</v>
      </c>
      <c r="C650" s="4" t="inlineStr">
        <is>
          <t>REBOCO INTERNO</t>
        </is>
      </c>
      <c r="D650" s="4" t="inlineStr">
        <is>
          <t>-</t>
        </is>
      </c>
      <c r="E650" s="4" t="inlineStr">
        <is>
          <t>TÉRREO - LOJA 3</t>
        </is>
      </c>
      <c r="F650" s="118" t="n">
        <v>46640</v>
      </c>
      <c r="G650" s="118" t="n">
        <v>46653</v>
      </c>
      <c r="H650" s="118" t="n">
        <v>46289</v>
      </c>
      <c r="I650" s="4" t="n">
        <v>0</v>
      </c>
      <c r="J650" s="4" t="n">
        <v>0</v>
      </c>
      <c r="K650" s="4" t="n">
        <v>0</v>
      </c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30205611</v>
      </c>
      <c r="C651" s="4" t="inlineStr">
        <is>
          <t>DISTRIBUIÇÃO ELÉTRICA / QUADRO</t>
        </is>
      </c>
      <c r="D651" s="4" t="inlineStr">
        <is>
          <t>-</t>
        </is>
      </c>
      <c r="E651" s="4" t="inlineStr">
        <is>
          <t>TÉRREO - LOJA 4</t>
        </is>
      </c>
      <c r="F651" s="118" t="n">
        <v>46640</v>
      </c>
      <c r="G651" s="118" t="n">
        <v>46650</v>
      </c>
      <c r="H651" s="118" t="n">
        <v>46289</v>
      </c>
      <c r="I651" s="4" t="n">
        <v>0</v>
      </c>
      <c r="J651" s="4" t="n">
        <v>0</v>
      </c>
      <c r="K651" s="4" t="n">
        <v>0</v>
      </c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30205612</v>
      </c>
      <c r="C652" s="4" t="inlineStr">
        <is>
          <t>DISTRIBUIÇÃO HIDRÁULICA</t>
        </is>
      </c>
      <c r="D652" s="4" t="inlineStr">
        <is>
          <t>-</t>
        </is>
      </c>
      <c r="E652" s="4" t="inlineStr">
        <is>
          <t>TÉRREO - LOJA 4</t>
        </is>
      </c>
      <c r="F652" s="118" t="n">
        <v>46640</v>
      </c>
      <c r="G652" s="118" t="n">
        <v>46653</v>
      </c>
      <c r="H652" s="118" t="n">
        <v>46289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30205583</v>
      </c>
      <c r="C653" s="4" t="inlineStr">
        <is>
          <t>TALISCAMENTO</t>
        </is>
      </c>
      <c r="D653" s="4" t="inlineStr">
        <is>
          <t>-</t>
        </is>
      </c>
      <c r="E653" s="4" t="inlineStr">
        <is>
          <t>TÉRREO - LOJA 5</t>
        </is>
      </c>
      <c r="F653" s="118" t="n">
        <v>46640</v>
      </c>
      <c r="G653" s="118" t="n">
        <v>46653</v>
      </c>
      <c r="H653" s="118" t="n">
        <v>46289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30205550</v>
      </c>
      <c r="C654" s="4" t="inlineStr">
        <is>
          <t>PRUMADA HIDROSSANITÁRIA</t>
        </is>
      </c>
      <c r="D654" s="4" t="inlineStr">
        <is>
          <t>-</t>
        </is>
      </c>
      <c r="E654" s="4" t="inlineStr">
        <is>
          <t>TÉRREO - LOJA 6</t>
        </is>
      </c>
      <c r="F654" s="118" t="n">
        <v>46640</v>
      </c>
      <c r="G654" s="118" t="n">
        <v>46653</v>
      </c>
      <c r="H654" s="118" t="n">
        <v>46289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30205549</v>
      </c>
      <c r="C655" s="4" t="inlineStr">
        <is>
          <t>PRUMADA DE INCÊNDIO</t>
        </is>
      </c>
      <c r="D655" s="4" t="inlineStr">
        <is>
          <t>-</t>
        </is>
      </c>
      <c r="E655" s="4" t="inlineStr">
        <is>
          <t>TÉRREO - LOJA 6</t>
        </is>
      </c>
      <c r="F655" s="118" t="n">
        <v>46640</v>
      </c>
      <c r="G655" s="118" t="n">
        <v>46653</v>
      </c>
      <c r="H655" s="118" t="n">
        <v>46289</v>
      </c>
      <c r="I655" s="4" t="n">
        <v>0</v>
      </c>
      <c r="J655" s="4" t="n">
        <v>0</v>
      </c>
      <c r="K655" s="4" t="n">
        <v>0</v>
      </c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30205551</v>
      </c>
      <c r="C656" s="4" t="inlineStr">
        <is>
          <t>ENCUNHAMENTO</t>
        </is>
      </c>
      <c r="D656" s="4" t="inlineStr">
        <is>
          <t>-</t>
        </is>
      </c>
      <c r="E656" s="4" t="inlineStr">
        <is>
          <t>TÉRREO - LOJA 6</t>
        </is>
      </c>
      <c r="F656" s="118" t="n">
        <v>46640</v>
      </c>
      <c r="G656" s="118" t="n">
        <v>46653</v>
      </c>
      <c r="H656" s="118" t="n">
        <v>46289</v>
      </c>
      <c r="I656" s="4" t="n">
        <v>0</v>
      </c>
      <c r="J656" s="4" t="n">
        <v>0</v>
      </c>
      <c r="K656" s="4" t="n">
        <v>0</v>
      </c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30205521</v>
      </c>
      <c r="C657" s="4" t="inlineStr">
        <is>
          <t>ALVENARIA</t>
        </is>
      </c>
      <c r="D657" s="4" t="inlineStr">
        <is>
          <t>-</t>
        </is>
      </c>
      <c r="E657" s="4" t="inlineStr">
        <is>
          <t>TÉRREO - LOJA 7</t>
        </is>
      </c>
      <c r="F657" s="118" t="n">
        <v>46640</v>
      </c>
      <c r="G657" s="118" t="n">
        <v>46653</v>
      </c>
      <c r="H657" s="118" t="n">
        <v>46289</v>
      </c>
      <c r="I657" s="4" t="n">
        <v>0</v>
      </c>
      <c r="J657" s="4" t="n">
        <v>0</v>
      </c>
      <c r="K657" s="4" t="n">
        <v>0</v>
      </c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29941091</v>
      </c>
      <c r="C658" s="4" t="inlineStr">
        <is>
          <t>ESTRUTURA</t>
        </is>
      </c>
      <c r="D658" s="4" t="inlineStr">
        <is>
          <t>-</t>
        </is>
      </c>
      <c r="E658" s="4" t="inlineStr">
        <is>
          <t>25º PAV.</t>
        </is>
      </c>
      <c r="F658" s="118" t="n">
        <v>46640</v>
      </c>
      <c r="G658" s="118" t="n">
        <v>46652</v>
      </c>
      <c r="H658" s="118" t="n">
        <v>46289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31529048</v>
      </c>
      <c r="C659" s="4" t="inlineStr">
        <is>
          <t>ESTRUTURA</t>
        </is>
      </c>
      <c r="D659" s="4" t="inlineStr">
        <is>
          <t>Forma</t>
        </is>
      </c>
      <c r="E659" s="4" t="inlineStr">
        <is>
          <t>25º PAV.</t>
        </is>
      </c>
      <c r="F659" s="118" t="n">
        <v>46640</v>
      </c>
      <c r="G659" s="118" t="n">
        <v>46646</v>
      </c>
      <c r="H659" s="118" t="n">
        <v>46289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31529049</v>
      </c>
      <c r="C660" s="4" t="inlineStr">
        <is>
          <t>ESTRUTURA</t>
        </is>
      </c>
      <c r="D660" s="4" t="inlineStr">
        <is>
          <t>Armação</t>
        </is>
      </c>
      <c r="E660" s="4" t="inlineStr">
        <is>
          <t>25º PAV.</t>
        </is>
      </c>
      <c r="F660" s="118" t="n">
        <v>46647</v>
      </c>
      <c r="G660" s="118" t="n">
        <v>46651</v>
      </c>
      <c r="H660" s="118" t="n">
        <v>46289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31529050</v>
      </c>
      <c r="C661" s="4" t="inlineStr">
        <is>
          <t>ESTRUTURA</t>
        </is>
      </c>
      <c r="D661" s="4" t="inlineStr">
        <is>
          <t>Concretagem</t>
        </is>
      </c>
      <c r="E661" s="4" t="inlineStr">
        <is>
          <t>25º PAV.</t>
        </is>
      </c>
      <c r="F661" s="118" t="n">
        <v>46652</v>
      </c>
      <c r="G661" s="118" t="n">
        <v>46652</v>
      </c>
      <c r="H661" s="118" t="n">
        <v>46289</v>
      </c>
      <c r="I661" s="4" t="n">
        <v>0</v>
      </c>
      <c r="J661" s="4" t="n">
        <v>0</v>
      </c>
      <c r="K661" s="4" t="n">
        <v>0</v>
      </c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31529051</v>
      </c>
      <c r="C662" s="4" t="inlineStr">
        <is>
          <t>ESTRUTURA</t>
        </is>
      </c>
      <c r="D662" s="4" t="inlineStr">
        <is>
          <t>Polimento</t>
        </is>
      </c>
      <c r="E662" s="4" t="inlineStr">
        <is>
          <t>25º PAV.</t>
        </is>
      </c>
      <c r="F662" s="118" t="n">
        <v>46652</v>
      </c>
      <c r="G662" s="118" t="n">
        <v>46652</v>
      </c>
      <c r="H662" s="118" t="n">
        <v>46289</v>
      </c>
      <c r="I662" s="4" t="n">
        <v>0</v>
      </c>
      <c r="J662" s="4" t="n">
        <v>0</v>
      </c>
      <c r="K662" s="4" t="n">
        <v>0</v>
      </c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29981037</v>
      </c>
      <c r="C663" s="4" t="inlineStr">
        <is>
          <t>PRUMADA DE INCÊNDIO</t>
        </is>
      </c>
      <c r="D663" s="4" t="inlineStr">
        <is>
          <t>-</t>
        </is>
      </c>
      <c r="E663" s="4" t="inlineStr">
        <is>
          <t>21º PAV.</t>
        </is>
      </c>
      <c r="F663" s="118" t="n">
        <v>46644</v>
      </c>
      <c r="G663" s="118" t="n">
        <v>46654</v>
      </c>
      <c r="H663" s="118" t="n">
        <v>46289</v>
      </c>
      <c r="I663" s="4" t="n">
        <v>0</v>
      </c>
      <c r="J663" s="4" t="n">
        <v>0</v>
      </c>
      <c r="K663" s="4" t="n">
        <v>0</v>
      </c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29980988</v>
      </c>
      <c r="C664" s="4" t="inlineStr">
        <is>
          <t>ALVENARIA</t>
        </is>
      </c>
      <c r="D664" s="4" t="inlineStr">
        <is>
          <t>-</t>
        </is>
      </c>
      <c r="E664" s="4" t="inlineStr">
        <is>
          <t>22º PAV.</t>
        </is>
      </c>
      <c r="F664" s="118" t="n">
        <v>46644</v>
      </c>
      <c r="G664" s="118" t="n">
        <v>46654</v>
      </c>
      <c r="H664" s="118" t="n">
        <v>46289</v>
      </c>
      <c r="I664" s="4" t="n">
        <v>0</v>
      </c>
      <c r="J664" s="4" t="n">
        <v>0</v>
      </c>
      <c r="K664" s="4" t="n">
        <v>0</v>
      </c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30171499</v>
      </c>
      <c r="C665" s="4" t="inlineStr">
        <is>
          <t>INSTALAÇÃO DE ADUELAS (ELEVADORES)</t>
        </is>
      </c>
      <c r="D665" s="4" t="inlineStr">
        <is>
          <t>-</t>
        </is>
      </c>
      <c r="E665" s="4" t="inlineStr">
        <is>
          <t>HALL - APTOS</t>
        </is>
      </c>
      <c r="F665" s="118" t="n">
        <v>46650</v>
      </c>
      <c r="G665" s="118" t="n">
        <v>46947</v>
      </c>
      <c r="H665" s="118" t="n">
        <v>46289</v>
      </c>
      <c r="I665" s="4" t="n">
        <v>0</v>
      </c>
      <c r="J665" s="4" t="n">
        <v>0</v>
      </c>
      <c r="K665" s="4" t="n">
        <v>0</v>
      </c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34184758</v>
      </c>
      <c r="C666" s="4" t="inlineStr">
        <is>
          <t>REVESTIMENTO DE GRANITO PISO</t>
        </is>
      </c>
      <c r="D666" s="4" t="inlineStr">
        <is>
          <t>-</t>
        </is>
      </c>
      <c r="E666" s="4" t="inlineStr">
        <is>
          <t>HALL - APTOS</t>
        </is>
      </c>
      <c r="F666" s="118" t="n">
        <v>46650</v>
      </c>
      <c r="G666" s="118" t="n">
        <v>46969</v>
      </c>
      <c r="H666" s="118" t="n">
        <v>46289</v>
      </c>
      <c r="I666" s="4" t="n">
        <v>0</v>
      </c>
      <c r="J666" s="4" t="n">
        <v>0</v>
      </c>
      <c r="K666" s="4" t="n">
        <v>0</v>
      </c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29981533</v>
      </c>
      <c r="C667" s="4" t="inlineStr">
        <is>
          <t>BANCADAS</t>
        </is>
      </c>
      <c r="D667" s="4" t="inlineStr">
        <is>
          <t>-</t>
        </is>
      </c>
      <c r="E667" s="4" t="inlineStr">
        <is>
          <t>7º PAV.</t>
        </is>
      </c>
      <c r="F667" s="118" t="n">
        <v>46650</v>
      </c>
      <c r="G667" s="118" t="n">
        <v>46660</v>
      </c>
      <c r="H667" s="118" t="n">
        <v>46289</v>
      </c>
      <c r="I667" s="4" t="n">
        <v>0</v>
      </c>
      <c r="J667" s="4" t="n">
        <v>0</v>
      </c>
      <c r="K667" s="4" t="n">
        <v>0</v>
      </c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29981495</v>
      </c>
      <c r="C668" s="4" t="inlineStr">
        <is>
          <t>REVESTIMENTOS PORCELANATO PISO</t>
        </is>
      </c>
      <c r="D668" s="4" t="inlineStr">
        <is>
          <t>-</t>
        </is>
      </c>
      <c r="E668" s="4" t="inlineStr">
        <is>
          <t>8º PAV.</t>
        </is>
      </c>
      <c r="F668" s="118" t="n">
        <v>46650</v>
      </c>
      <c r="G668" s="118" t="n">
        <v>46660</v>
      </c>
      <c r="H668" s="118" t="n">
        <v>46289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29981474</v>
      </c>
      <c r="C669" s="4" t="inlineStr">
        <is>
          <t>REVESTIMENTO PORCELANATO PAREDE</t>
        </is>
      </c>
      <c r="D669" s="4" t="inlineStr">
        <is>
          <t>-</t>
        </is>
      </c>
      <c r="E669" s="4" t="inlineStr">
        <is>
          <t>9º PAV.</t>
        </is>
      </c>
      <c r="F669" s="118" t="n">
        <v>46650</v>
      </c>
      <c r="G669" s="118" t="n">
        <v>46660</v>
      </c>
      <c r="H669" s="118" t="n">
        <v>46289</v>
      </c>
      <c r="I669" s="4" t="n">
        <v>0</v>
      </c>
      <c r="J669" s="4" t="n">
        <v>0</v>
      </c>
      <c r="K669" s="4" t="n">
        <v>0</v>
      </c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29981435</v>
      </c>
      <c r="C670" s="4" t="inlineStr">
        <is>
          <t>IMPERMEABILIZAÇÃO</t>
        </is>
      </c>
      <c r="D670" s="4" t="inlineStr">
        <is>
          <t>-</t>
        </is>
      </c>
      <c r="E670" s="4" t="inlineStr">
        <is>
          <t>10º PAV.</t>
        </is>
      </c>
      <c r="F670" s="118" t="n">
        <v>46650</v>
      </c>
      <c r="G670" s="118" t="n">
        <v>46660</v>
      </c>
      <c r="H670" s="118" t="n">
        <v>46289</v>
      </c>
      <c r="I670" s="4" t="n">
        <v>0</v>
      </c>
      <c r="J670" s="4" t="n">
        <v>0</v>
      </c>
      <c r="K670" s="4" t="n">
        <v>0</v>
      </c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32750437</v>
      </c>
      <c r="C671" s="4" t="inlineStr">
        <is>
          <t>DRYWALL 2º FACE</t>
        </is>
      </c>
      <c r="D671" s="4" t="inlineStr">
        <is>
          <t>-</t>
        </is>
      </c>
      <c r="E671" s="4" t="inlineStr">
        <is>
          <t>11º PAV.</t>
        </is>
      </c>
      <c r="F671" s="118" t="n">
        <v>46650</v>
      </c>
      <c r="G671" s="118" t="n">
        <v>46660</v>
      </c>
      <c r="H671" s="118" t="n">
        <v>46289</v>
      </c>
      <c r="I671" s="4" t="n">
        <v>0</v>
      </c>
      <c r="J671" s="4" t="n">
        <v>0</v>
      </c>
      <c r="K671" s="4" t="n">
        <v>0</v>
      </c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32750360</v>
      </c>
      <c r="C672" s="4" t="inlineStr">
        <is>
          <t>DISTRIBUIÇÃO DE GÁS - DRYWALL</t>
        </is>
      </c>
      <c r="D672" s="4" t="inlineStr">
        <is>
          <t>-</t>
        </is>
      </c>
      <c r="E672" s="4" t="inlineStr">
        <is>
          <t>12º PAV.</t>
        </is>
      </c>
      <c r="F672" s="118" t="n">
        <v>46650</v>
      </c>
      <c r="G672" s="118" t="n">
        <v>46660</v>
      </c>
      <c r="H672" s="118" t="n">
        <v>46289</v>
      </c>
      <c r="I672" s="4" t="n">
        <v>0</v>
      </c>
      <c r="J672" s="4" t="n">
        <v>0</v>
      </c>
      <c r="K672" s="4" t="n">
        <v>0</v>
      </c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32750386</v>
      </c>
      <c r="C673" s="4" t="inlineStr">
        <is>
          <t>DISTRIBUIÇÃO ELÉTRICA/QUADRO - DRYWALL</t>
        </is>
      </c>
      <c r="D673" s="4" t="inlineStr">
        <is>
          <t>-</t>
        </is>
      </c>
      <c r="E673" s="4" t="inlineStr">
        <is>
          <t>12º PAV.</t>
        </is>
      </c>
      <c r="F673" s="118" t="n">
        <v>46650</v>
      </c>
      <c r="G673" s="118" t="n">
        <v>46660</v>
      </c>
      <c r="H673" s="118" t="n">
        <v>46289</v>
      </c>
      <c r="I673" s="4" t="n">
        <v>0</v>
      </c>
      <c r="J673" s="4" t="n">
        <v>0</v>
      </c>
      <c r="K673" s="4" t="n">
        <v>0</v>
      </c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32750412</v>
      </c>
      <c r="C674" s="4" t="inlineStr">
        <is>
          <t>DISTRIBUIÇÃO HIDRÁULICA - DRYWALL</t>
        </is>
      </c>
      <c r="D674" s="4" t="inlineStr">
        <is>
          <t>-</t>
        </is>
      </c>
      <c r="E674" s="4" t="inlineStr">
        <is>
          <t>12º PAV.</t>
        </is>
      </c>
      <c r="F674" s="118" t="n">
        <v>46650</v>
      </c>
      <c r="G674" s="118" t="n">
        <v>46660</v>
      </c>
      <c r="H674" s="118" t="n">
        <v>46289</v>
      </c>
      <c r="I674" s="4" t="n">
        <v>0</v>
      </c>
      <c r="J674" s="4" t="n">
        <v>0</v>
      </c>
      <c r="K674" s="4" t="n">
        <v>0</v>
      </c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33896830</v>
      </c>
      <c r="C675" s="4" t="inlineStr">
        <is>
          <t>INFRAESTRUTURA - AR CONDICIONADO</t>
        </is>
      </c>
      <c r="D675" s="4" t="inlineStr">
        <is>
          <t>-</t>
        </is>
      </c>
      <c r="E675" s="4" t="inlineStr">
        <is>
          <t>12º PAV.</t>
        </is>
      </c>
      <c r="F675" s="118" t="n">
        <v>46650</v>
      </c>
      <c r="G675" s="118" t="n">
        <v>46660</v>
      </c>
      <c r="H675" s="118" t="n">
        <v>46289</v>
      </c>
      <c r="I675" s="4" t="n">
        <v>0</v>
      </c>
      <c r="J675" s="4" t="n">
        <v>0</v>
      </c>
      <c r="K675" s="4" t="n">
        <v>0</v>
      </c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32749856</v>
      </c>
      <c r="C676" s="4" t="inlineStr">
        <is>
          <t>DRYWALL 1º FACE</t>
        </is>
      </c>
      <c r="D676" s="4" t="inlineStr">
        <is>
          <t>-</t>
        </is>
      </c>
      <c r="E676" s="4" t="inlineStr">
        <is>
          <t>13º PAV.</t>
        </is>
      </c>
      <c r="F676" s="118" t="n">
        <v>46650</v>
      </c>
      <c r="G676" s="118" t="n">
        <v>46660</v>
      </c>
      <c r="H676" s="118" t="n">
        <v>46289</v>
      </c>
      <c r="I676" s="4" t="n">
        <v>0</v>
      </c>
      <c r="J676" s="4" t="n">
        <v>0</v>
      </c>
      <c r="K676" s="4" t="n">
        <v>0</v>
      </c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29981288</v>
      </c>
      <c r="C677" s="4" t="inlineStr">
        <is>
          <t>CONTRAPISO</t>
        </is>
      </c>
      <c r="D677" s="4" t="inlineStr">
        <is>
          <t>-</t>
        </is>
      </c>
      <c r="E677" s="4" t="inlineStr">
        <is>
          <t>14º PAV.</t>
        </is>
      </c>
      <c r="F677" s="118" t="n">
        <v>46650</v>
      </c>
      <c r="G677" s="118" t="n">
        <v>46660</v>
      </c>
      <c r="H677" s="118" t="n">
        <v>46289</v>
      </c>
      <c r="I677" s="4" t="n">
        <v>0</v>
      </c>
      <c r="J677" s="4" t="n">
        <v>0</v>
      </c>
      <c r="K677" s="4" t="n">
        <v>0</v>
      </c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29981228</v>
      </c>
      <c r="C678" s="4" t="inlineStr">
        <is>
          <t>SHAFT INTERNO INST. HIDRAÚLICAS</t>
        </is>
      </c>
      <c r="D678" s="4" t="inlineStr">
        <is>
          <t>-</t>
        </is>
      </c>
      <c r="E678" s="4" t="inlineStr">
        <is>
          <t>15º PAV.</t>
        </is>
      </c>
      <c r="F678" s="118" t="n">
        <v>46650</v>
      </c>
      <c r="G678" s="118" t="n">
        <v>46660</v>
      </c>
      <c r="H678" s="118" t="n">
        <v>46289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29981261</v>
      </c>
      <c r="C679" s="4" t="inlineStr">
        <is>
          <t>PRUMADA ELÉTRICA - INFRA</t>
        </is>
      </c>
      <c r="D679" s="4" t="inlineStr">
        <is>
          <t>-</t>
        </is>
      </c>
      <c r="E679" s="4" t="inlineStr">
        <is>
          <t>15º PAV.</t>
        </is>
      </c>
      <c r="F679" s="118" t="n">
        <v>46650</v>
      </c>
      <c r="G679" s="118" t="n">
        <v>46660</v>
      </c>
      <c r="H679" s="118" t="n">
        <v>46289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29981190</v>
      </c>
      <c r="C680" s="4" t="inlineStr">
        <is>
          <t>REBOCO INTERNO</t>
        </is>
      </c>
      <c r="D680" s="4" t="inlineStr">
        <is>
          <t>-</t>
        </is>
      </c>
      <c r="E680" s="4" t="inlineStr">
        <is>
          <t>16º PAV.</t>
        </is>
      </c>
      <c r="F680" s="118" t="n">
        <v>46650</v>
      </c>
      <c r="G680" s="118" t="n">
        <v>46660</v>
      </c>
      <c r="H680" s="118" t="n">
        <v>46289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29981156</v>
      </c>
      <c r="C681" s="4" t="inlineStr">
        <is>
          <t>CONTRAMARCO</t>
        </is>
      </c>
      <c r="D681" s="4" t="inlineStr">
        <is>
          <t>-</t>
        </is>
      </c>
      <c r="E681" s="4" t="inlineStr">
        <is>
          <t>17º PAV.</t>
        </is>
      </c>
      <c r="F681" s="118" t="n">
        <v>46650</v>
      </c>
      <c r="G681" s="118" t="n">
        <v>46660</v>
      </c>
      <c r="H681" s="118" t="n">
        <v>46289</v>
      </c>
      <c r="I681" s="4" t="n">
        <v>0</v>
      </c>
      <c r="J681" s="4" t="n">
        <v>0</v>
      </c>
      <c r="K681" s="4" t="n">
        <v>0</v>
      </c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29981149</v>
      </c>
      <c r="C682" s="4" t="inlineStr">
        <is>
          <t>DISTRIBUIÇÃO HIDROSSANITÁRIA</t>
        </is>
      </c>
      <c r="D682" s="4" t="inlineStr">
        <is>
          <t>-</t>
        </is>
      </c>
      <c r="E682" s="4" t="inlineStr">
        <is>
          <t>18º PAV.</t>
        </is>
      </c>
      <c r="F682" s="118" t="n">
        <v>46650</v>
      </c>
      <c r="G682" s="118" t="n">
        <v>46660</v>
      </c>
      <c r="H682" s="118" t="n">
        <v>46289</v>
      </c>
      <c r="I682" s="4" t="n">
        <v>0</v>
      </c>
      <c r="J682" s="4" t="n">
        <v>0</v>
      </c>
      <c r="K682" s="4" t="n">
        <v>0</v>
      </c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29981118</v>
      </c>
      <c r="C683" s="4" t="inlineStr">
        <is>
          <t>DISTRIBUIÇÃO ELÉTRICA / QUADRO</t>
        </is>
      </c>
      <c r="D683" s="4" t="inlineStr">
        <is>
          <t>-</t>
        </is>
      </c>
      <c r="E683" s="4" t="inlineStr">
        <is>
          <t>18º PAV.</t>
        </is>
      </c>
      <c r="F683" s="118" t="n">
        <v>46650</v>
      </c>
      <c r="G683" s="118" t="n">
        <v>46660</v>
      </c>
      <c r="H683" s="118" t="n">
        <v>46289</v>
      </c>
      <c r="I683" s="4" t="n">
        <v>0</v>
      </c>
      <c r="J683" s="4" t="n">
        <v>0</v>
      </c>
      <c r="K683" s="4" t="n">
        <v>0</v>
      </c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29981151</v>
      </c>
      <c r="C684" s="4" t="inlineStr">
        <is>
          <t>DISTRIBUIÇÃO DE GÁS</t>
        </is>
      </c>
      <c r="D684" s="4" t="inlineStr">
        <is>
          <t>-</t>
        </is>
      </c>
      <c r="E684" s="4" t="inlineStr">
        <is>
          <t>18º PAV.</t>
        </is>
      </c>
      <c r="F684" s="118" t="n">
        <v>46650</v>
      </c>
      <c r="G684" s="118" t="n">
        <v>46660</v>
      </c>
      <c r="H684" s="118" t="n">
        <v>46289</v>
      </c>
      <c r="I684" s="4" t="n">
        <v>0</v>
      </c>
      <c r="J684" s="4" t="n">
        <v>0</v>
      </c>
      <c r="K684" s="4" t="n">
        <v>0</v>
      </c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29981061</v>
      </c>
      <c r="C685" s="4" t="inlineStr">
        <is>
          <t>TALISCAMENTO</t>
        </is>
      </c>
      <c r="D685" s="4" t="inlineStr">
        <is>
          <t>-</t>
        </is>
      </c>
      <c r="E685" s="4" t="inlineStr">
        <is>
          <t>20º PAV.</t>
        </is>
      </c>
      <c r="F685" s="118" t="n">
        <v>46650</v>
      </c>
      <c r="G685" s="118" t="n">
        <v>46660</v>
      </c>
      <c r="H685" s="118" t="n">
        <v>46289</v>
      </c>
      <c r="I685" s="4" t="n">
        <v>0</v>
      </c>
      <c r="J685" s="4" t="n">
        <v>0</v>
      </c>
      <c r="K685" s="4" t="n">
        <v>0</v>
      </c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29981027</v>
      </c>
      <c r="C686" s="4" t="inlineStr">
        <is>
          <t>PRUMADA HIDROSSANITÁRIA</t>
        </is>
      </c>
      <c r="D686" s="4" t="inlineStr">
        <is>
          <t>-</t>
        </is>
      </c>
      <c r="E686" s="4" t="inlineStr">
        <is>
          <t>21º PAV.</t>
        </is>
      </c>
      <c r="F686" s="118" t="n">
        <v>46650</v>
      </c>
      <c r="G686" s="118" t="n">
        <v>46660</v>
      </c>
      <c r="H686" s="118" t="n">
        <v>46289</v>
      </c>
      <c r="I686" s="4" t="n">
        <v>0</v>
      </c>
      <c r="J686" s="4" t="n">
        <v>0</v>
      </c>
      <c r="K686" s="4" t="n">
        <v>0</v>
      </c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29981026</v>
      </c>
      <c r="C687" s="4" t="inlineStr">
        <is>
          <t>ENCUNHAMENTO</t>
        </is>
      </c>
      <c r="D687" s="4" t="inlineStr">
        <is>
          <t>-</t>
        </is>
      </c>
      <c r="E687" s="4" t="inlineStr">
        <is>
          <t>21º PAV.</t>
        </is>
      </c>
      <c r="F687" s="118" t="n">
        <v>46652</v>
      </c>
      <c r="G687" s="118" t="n">
        <v>46664</v>
      </c>
      <c r="H687" s="118" t="n">
        <v>46289</v>
      </c>
      <c r="I687" s="4" t="n">
        <v>0</v>
      </c>
      <c r="J687" s="4" t="n">
        <v>0</v>
      </c>
      <c r="K687" s="4" t="n">
        <v>0</v>
      </c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29941111</v>
      </c>
      <c r="C688" s="4" t="inlineStr">
        <is>
          <t>ESTRUTURA</t>
        </is>
      </c>
      <c r="D688" s="4" t="inlineStr">
        <is>
          <t>-</t>
        </is>
      </c>
      <c r="E688" s="4" t="inlineStr">
        <is>
          <t>26º PAV.</t>
        </is>
      </c>
      <c r="F688" s="118" t="n">
        <v>46653</v>
      </c>
      <c r="G688" s="118" t="n">
        <v>46664</v>
      </c>
      <c r="H688" s="118" t="n">
        <v>46289</v>
      </c>
      <c r="I688" s="4" t="n">
        <v>0</v>
      </c>
      <c r="J688" s="4" t="n">
        <v>0</v>
      </c>
      <c r="K688" s="4" t="n">
        <v>0</v>
      </c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31529054</v>
      </c>
      <c r="C689" s="4" t="inlineStr">
        <is>
          <t>ESTRUTURA</t>
        </is>
      </c>
      <c r="D689" s="4" t="inlineStr">
        <is>
          <t>Forma</t>
        </is>
      </c>
      <c r="E689" s="4" t="inlineStr">
        <is>
          <t>26º PAV.</t>
        </is>
      </c>
      <c r="F689" s="118" t="n">
        <v>46653</v>
      </c>
      <c r="G689" s="118" t="n">
        <v>46658</v>
      </c>
      <c r="H689" s="118" t="n">
        <v>46289</v>
      </c>
      <c r="I689" s="4" t="n">
        <v>0</v>
      </c>
      <c r="J689" s="4" t="n">
        <v>0</v>
      </c>
      <c r="K689" s="4" t="n">
        <v>0</v>
      </c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31529055</v>
      </c>
      <c r="C690" s="4" t="inlineStr">
        <is>
          <t>ESTRUTURA</t>
        </is>
      </c>
      <c r="D690" s="4" t="inlineStr">
        <is>
          <t>Armação</t>
        </is>
      </c>
      <c r="E690" s="4" t="inlineStr">
        <is>
          <t>26º PAV.</t>
        </is>
      </c>
      <c r="F690" s="118" t="n">
        <v>46659</v>
      </c>
      <c r="G690" s="118" t="n">
        <v>46661</v>
      </c>
      <c r="H690" s="118" t="n">
        <v>46289</v>
      </c>
      <c r="I690" s="4" t="n">
        <v>0</v>
      </c>
      <c r="J690" s="4" t="n">
        <v>0</v>
      </c>
      <c r="K690" s="4" t="n">
        <v>0</v>
      </c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31529056</v>
      </c>
      <c r="C691" s="4" t="inlineStr">
        <is>
          <t>ESTRUTURA</t>
        </is>
      </c>
      <c r="D691" s="4" t="inlineStr">
        <is>
          <t>Concretagem</t>
        </is>
      </c>
      <c r="E691" s="4" t="inlineStr">
        <is>
          <t>26º PAV.</t>
        </is>
      </c>
      <c r="F691" s="118" t="n">
        <v>46664</v>
      </c>
      <c r="G691" s="118" t="n">
        <v>46664</v>
      </c>
      <c r="H691" s="118" t="n">
        <v>46289</v>
      </c>
      <c r="I691" s="4" t="n">
        <v>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31529057</v>
      </c>
      <c r="C692" s="4" t="inlineStr">
        <is>
          <t>ESTRUTURA</t>
        </is>
      </c>
      <c r="D692" s="4" t="inlineStr">
        <is>
          <t>Polimento</t>
        </is>
      </c>
      <c r="E692" s="4" t="inlineStr">
        <is>
          <t>26º PAV.</t>
        </is>
      </c>
      <c r="F692" s="118" t="n">
        <v>46664</v>
      </c>
      <c r="G692" s="118" t="n">
        <v>46664</v>
      </c>
      <c r="H692" s="118" t="n">
        <v>46289</v>
      </c>
      <c r="I692" s="4" t="n">
        <v>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30205708</v>
      </c>
      <c r="C693" s="4" t="inlineStr">
        <is>
          <t>REVESTIMENTO PORCELANATO PAREDE</t>
        </is>
      </c>
      <c r="D693" s="4" t="inlineStr">
        <is>
          <t>-</t>
        </is>
      </c>
      <c r="E693" s="4" t="inlineStr">
        <is>
          <t>TÉRREO - LOJA 1</t>
        </is>
      </c>
      <c r="F693" s="118" t="n">
        <v>46654</v>
      </c>
      <c r="G693" s="118" t="n">
        <v>46667</v>
      </c>
      <c r="H693" s="118" t="n">
        <v>46289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30205674</v>
      </c>
      <c r="C694" s="4" t="inlineStr">
        <is>
          <t>DRYWALL</t>
        </is>
      </c>
      <c r="D694" s="4" t="inlineStr">
        <is>
          <t>-</t>
        </is>
      </c>
      <c r="E694" s="4" t="inlineStr">
        <is>
          <t>TÉRREO - LOJA 2</t>
        </is>
      </c>
      <c r="F694" s="118" t="n">
        <v>46654</v>
      </c>
      <c r="G694" s="118" t="n">
        <v>46667</v>
      </c>
      <c r="H694" s="118" t="n">
        <v>46289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30205646</v>
      </c>
      <c r="C695" s="4" t="inlineStr">
        <is>
          <t>CONTRAPISO</t>
        </is>
      </c>
      <c r="D695" s="4" t="inlineStr">
        <is>
          <t>-</t>
        </is>
      </c>
      <c r="E695" s="4" t="inlineStr">
        <is>
          <t>TÉRREO - LOJA 3</t>
        </is>
      </c>
      <c r="F695" s="118" t="n">
        <v>46654</v>
      </c>
      <c r="G695" s="118" t="n">
        <v>46667</v>
      </c>
      <c r="H695" s="118" t="n">
        <v>46289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31803887</v>
      </c>
      <c r="C696" s="4" t="inlineStr">
        <is>
          <t>FACHADA LOJA</t>
        </is>
      </c>
      <c r="D696" s="4" t="inlineStr">
        <is>
          <t>-</t>
        </is>
      </c>
      <c r="E696" s="4" t="inlineStr">
        <is>
          <t>TÉRREO - LOJA 3</t>
        </is>
      </c>
      <c r="F696" s="118" t="n">
        <v>46654</v>
      </c>
      <c r="G696" s="118" t="n">
        <v>46702</v>
      </c>
      <c r="H696" s="118" t="n">
        <v>46289</v>
      </c>
      <c r="I696" s="4" t="n">
        <v>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30205615</v>
      </c>
      <c r="C697" s="4" t="inlineStr">
        <is>
          <t>REBOCO INTERNO</t>
        </is>
      </c>
      <c r="D697" s="4" t="inlineStr">
        <is>
          <t>-</t>
        </is>
      </c>
      <c r="E697" s="4" t="inlineStr">
        <is>
          <t>TÉRREO - LOJA 4</t>
        </is>
      </c>
      <c r="F697" s="118" t="n">
        <v>46654</v>
      </c>
      <c r="G697" s="118" t="n">
        <v>46667</v>
      </c>
      <c r="H697" s="118" t="n">
        <v>46289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30205584</v>
      </c>
      <c r="C698" s="4" t="inlineStr">
        <is>
          <t>DISTRIBUIÇÃO ELÉTRICA / QUADRO</t>
        </is>
      </c>
      <c r="D698" s="4" t="inlineStr">
        <is>
          <t>-</t>
        </is>
      </c>
      <c r="E698" s="4" t="inlineStr">
        <is>
          <t>TÉRREO - LOJA 5</t>
        </is>
      </c>
      <c r="F698" s="118" t="n">
        <v>46654</v>
      </c>
      <c r="G698" s="118" t="n">
        <v>46664</v>
      </c>
      <c r="H698" s="118" t="n">
        <v>46289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30205585</v>
      </c>
      <c r="C699" s="4" t="inlineStr">
        <is>
          <t>DISTRIBUIÇÃO HIDRÁULICA</t>
        </is>
      </c>
      <c r="D699" s="4" t="inlineStr">
        <is>
          <t>-</t>
        </is>
      </c>
      <c r="E699" s="4" t="inlineStr">
        <is>
          <t>TÉRREO - LOJA 5</t>
        </is>
      </c>
      <c r="F699" s="118" t="n">
        <v>46654</v>
      </c>
      <c r="G699" s="118" t="n">
        <v>46667</v>
      </c>
      <c r="H699" s="118" t="n">
        <v>46289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30205556</v>
      </c>
      <c r="C700" s="4" t="inlineStr">
        <is>
          <t>TALISCAMENTO</t>
        </is>
      </c>
      <c r="D700" s="4" t="inlineStr">
        <is>
          <t>-</t>
        </is>
      </c>
      <c r="E700" s="4" t="inlineStr">
        <is>
          <t>TÉRREO - LOJA 6</t>
        </is>
      </c>
      <c r="F700" s="118" t="n">
        <v>46654</v>
      </c>
      <c r="G700" s="118" t="n">
        <v>46667</v>
      </c>
      <c r="H700" s="118" t="n">
        <v>46289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30205523</v>
      </c>
      <c r="C701" s="4" t="inlineStr">
        <is>
          <t>PRUMADA HIDROSSANITÁRIA</t>
        </is>
      </c>
      <c r="D701" s="4" t="inlineStr">
        <is>
          <t>-</t>
        </is>
      </c>
      <c r="E701" s="4" t="inlineStr">
        <is>
          <t>TÉRREO - LOJA 7</t>
        </is>
      </c>
      <c r="F701" s="118" t="n">
        <v>46654</v>
      </c>
      <c r="G701" s="118" t="n">
        <v>46667</v>
      </c>
      <c r="H701" s="118" t="n">
        <v>46289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30205522</v>
      </c>
      <c r="C702" s="4" t="inlineStr">
        <is>
          <t>PRUMADA DE INCÊNDIO</t>
        </is>
      </c>
      <c r="D702" s="4" t="inlineStr">
        <is>
          <t>-</t>
        </is>
      </c>
      <c r="E702" s="4" t="inlineStr">
        <is>
          <t>TÉRREO - LOJA 7</t>
        </is>
      </c>
      <c r="F702" s="118" t="n">
        <v>46654</v>
      </c>
      <c r="G702" s="118" t="n">
        <v>46667</v>
      </c>
      <c r="H702" s="118" t="n">
        <v>46289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30205524</v>
      </c>
      <c r="C703" s="4" t="inlineStr">
        <is>
          <t>ENCUNHAMENTO</t>
        </is>
      </c>
      <c r="D703" s="4" t="inlineStr">
        <is>
          <t>-</t>
        </is>
      </c>
      <c r="E703" s="4" t="inlineStr">
        <is>
          <t>TÉRREO - LOJA 7</t>
        </is>
      </c>
      <c r="F703" s="118" t="n">
        <v>46654</v>
      </c>
      <c r="G703" s="118" t="n">
        <v>46667</v>
      </c>
      <c r="H703" s="118" t="n">
        <v>46289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30205775</v>
      </c>
      <c r="C704" s="4" t="inlineStr">
        <is>
          <t>ALVENARIA</t>
        </is>
      </c>
      <c r="D704" s="4" t="inlineStr">
        <is>
          <t>-</t>
        </is>
      </c>
      <c r="E704" s="4" t="inlineStr">
        <is>
          <t>TÉRREO - ACESSO COMERCIAL + DML + ARS + ÁREA TEC + LAVABO + DISPENSA</t>
        </is>
      </c>
      <c r="F704" s="118" t="n">
        <v>46654</v>
      </c>
      <c r="G704" s="118" t="n">
        <v>46675</v>
      </c>
      <c r="H704" s="118" t="n">
        <v>46289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34179684</v>
      </c>
      <c r="C705" s="4" t="inlineStr">
        <is>
          <t>INSTALAÇÕES ELÉTRICAS</t>
        </is>
      </c>
      <c r="D705" s="4" t="inlineStr">
        <is>
          <t>-</t>
        </is>
      </c>
      <c r="E705" s="4" t="inlineStr">
        <is>
          <t>TÉRREO ÁREA EXTERNA - COMERCIAL</t>
        </is>
      </c>
      <c r="F705" s="118" t="n">
        <v>46654</v>
      </c>
      <c r="G705" s="118" t="n">
        <v>46720</v>
      </c>
      <c r="H705" s="118" t="n">
        <v>46289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34179687</v>
      </c>
      <c r="C706" s="4" t="inlineStr">
        <is>
          <t>INSTALAÇÕES HIDRÁULICAS</t>
        </is>
      </c>
      <c r="D706" s="4" t="inlineStr">
        <is>
          <t>-</t>
        </is>
      </c>
      <c r="E706" s="4" t="inlineStr">
        <is>
          <t>TÉRREO ÁREA EXTERNA - COMERCIAL</t>
        </is>
      </c>
      <c r="F706" s="118" t="n">
        <v>46654</v>
      </c>
      <c r="G706" s="118" t="n">
        <v>46720</v>
      </c>
      <c r="H706" s="118" t="n">
        <v>46289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30205762</v>
      </c>
      <c r="C707" s="4" t="inlineStr">
        <is>
          <t>INSTALAÇÕES ELÉTRICAS</t>
        </is>
      </c>
      <c r="D707" s="4" t="inlineStr">
        <is>
          <t>-</t>
        </is>
      </c>
      <c r="E707" s="4" t="inlineStr">
        <is>
          <t>TÉRREO - ÁREA EXTERNA RESIDENCIAL</t>
        </is>
      </c>
      <c r="F707" s="118" t="n">
        <v>46654</v>
      </c>
      <c r="G707" s="118" t="n">
        <v>46720</v>
      </c>
      <c r="H707" s="118" t="n">
        <v>46289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30205763</v>
      </c>
      <c r="C708" s="4" t="inlineStr">
        <is>
          <t>INSTALAÇÕES HIDRÁULICAS</t>
        </is>
      </c>
      <c r="D708" s="4" t="inlineStr">
        <is>
          <t>-</t>
        </is>
      </c>
      <c r="E708" s="4" t="inlineStr">
        <is>
          <t>TÉRREO - ÁREA EXTERNA RESIDENCIAL</t>
        </is>
      </c>
      <c r="F708" s="118" t="n">
        <v>46654</v>
      </c>
      <c r="G708" s="118" t="n">
        <v>46720</v>
      </c>
      <c r="H708" s="118" t="n">
        <v>46289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29981000</v>
      </c>
      <c r="C709" s="4" t="inlineStr">
        <is>
          <t>PRUMADA DE INCÊNDIO</t>
        </is>
      </c>
      <c r="D709" s="4" t="inlineStr">
        <is>
          <t>-</t>
        </is>
      </c>
      <c r="E709" s="4" t="inlineStr">
        <is>
          <t>22º PAV.</t>
        </is>
      </c>
      <c r="F709" s="118" t="n">
        <v>46657</v>
      </c>
      <c r="G709" s="118" t="n">
        <v>46667</v>
      </c>
      <c r="H709" s="118" t="n">
        <v>46289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29980951</v>
      </c>
      <c r="C710" s="4" t="inlineStr">
        <is>
          <t>ALVENARIA</t>
        </is>
      </c>
      <c r="D710" s="4" t="inlineStr">
        <is>
          <t>-</t>
        </is>
      </c>
      <c r="E710" s="4" t="inlineStr">
        <is>
          <t>23º PAV.</t>
        </is>
      </c>
      <c r="F710" s="118" t="n">
        <v>46657</v>
      </c>
      <c r="G710" s="118" t="n">
        <v>46667</v>
      </c>
      <c r="H710" s="118" t="n">
        <v>46289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29981549</v>
      </c>
      <c r="C711" s="4" t="inlineStr">
        <is>
          <t>FIAÇÃO ELÉTRICA</t>
        </is>
      </c>
      <c r="D711" s="4" t="inlineStr">
        <is>
          <t>-</t>
        </is>
      </c>
      <c r="E711" s="4" t="inlineStr">
        <is>
          <t>7º PAV.</t>
        </is>
      </c>
      <c r="F711" s="118" t="n">
        <v>46661</v>
      </c>
      <c r="G711" s="118" t="n">
        <v>46674</v>
      </c>
      <c r="H711" s="118" t="n">
        <v>46289</v>
      </c>
      <c r="I711" s="4" t="n">
        <v>0</v>
      </c>
      <c r="J711" s="4" t="n">
        <v>0</v>
      </c>
      <c r="K711" s="4" t="n">
        <v>0</v>
      </c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29981554</v>
      </c>
      <c r="C712" s="4" t="inlineStr">
        <is>
          <t>PRUMADA ELÉTRICA - CABOS</t>
        </is>
      </c>
      <c r="D712" s="4" t="inlineStr">
        <is>
          <t>-</t>
        </is>
      </c>
      <c r="E712" s="4" t="inlineStr">
        <is>
          <t>7º PAV.</t>
        </is>
      </c>
      <c r="F712" s="118" t="n">
        <v>46661</v>
      </c>
      <c r="G712" s="118" t="n">
        <v>46674</v>
      </c>
      <c r="H712" s="118" t="n">
        <v>46289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30214069</v>
      </c>
      <c r="C713" s="4" t="inlineStr">
        <is>
          <t>FIAÇÃO TELECOM/DADOS</t>
        </is>
      </c>
      <c r="D713" s="4" t="inlineStr">
        <is>
          <t>-</t>
        </is>
      </c>
      <c r="E713" s="4" t="inlineStr">
        <is>
          <t>7º PAV.</t>
        </is>
      </c>
      <c r="F713" s="118" t="n">
        <v>46661</v>
      </c>
      <c r="G713" s="118" t="n">
        <v>46675</v>
      </c>
      <c r="H713" s="118" t="n">
        <v>46289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29981496</v>
      </c>
      <c r="C714" s="4" t="inlineStr">
        <is>
          <t>BANCADAS</t>
        </is>
      </c>
      <c r="D714" s="4" t="inlineStr">
        <is>
          <t>-</t>
        </is>
      </c>
      <c r="E714" s="4" t="inlineStr">
        <is>
          <t>8º PAV.</t>
        </is>
      </c>
      <c r="F714" s="118" t="n">
        <v>46661</v>
      </c>
      <c r="G714" s="118" t="n">
        <v>46674</v>
      </c>
      <c r="H714" s="118" t="n">
        <v>46289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29981458</v>
      </c>
      <c r="C715" s="4" t="inlineStr">
        <is>
          <t>REVESTIMENTOS PORCELANATO PISO</t>
        </is>
      </c>
      <c r="D715" s="4" t="inlineStr">
        <is>
          <t>-</t>
        </is>
      </c>
      <c r="E715" s="4" t="inlineStr">
        <is>
          <t>9º PAV.</t>
        </is>
      </c>
      <c r="F715" s="118" t="n">
        <v>46661</v>
      </c>
      <c r="G715" s="118" t="n">
        <v>46674</v>
      </c>
      <c r="H715" s="118" t="n">
        <v>46289</v>
      </c>
      <c r="I715" s="4" t="n">
        <v>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29981437</v>
      </c>
      <c r="C716" s="4" t="inlineStr">
        <is>
          <t>REVESTIMENTO PORCELANATO PAREDE</t>
        </is>
      </c>
      <c r="D716" s="4" t="inlineStr">
        <is>
          <t>-</t>
        </is>
      </c>
      <c r="E716" s="4" t="inlineStr">
        <is>
          <t>10º PAV.</t>
        </is>
      </c>
      <c r="F716" s="118" t="n">
        <v>46661</v>
      </c>
      <c r="G716" s="118" t="n">
        <v>46674</v>
      </c>
      <c r="H716" s="118" t="n">
        <v>46289</v>
      </c>
      <c r="I716" s="4" t="n">
        <v>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29981398</v>
      </c>
      <c r="C717" s="4" t="inlineStr">
        <is>
          <t>IMPERMEABILIZAÇÃO</t>
        </is>
      </c>
      <c r="D717" s="4" t="inlineStr">
        <is>
          <t>-</t>
        </is>
      </c>
      <c r="E717" s="4" t="inlineStr">
        <is>
          <t>11º PAV.</t>
        </is>
      </c>
      <c r="F717" s="118" t="n">
        <v>46661</v>
      </c>
      <c r="G717" s="118" t="n">
        <v>46674</v>
      </c>
      <c r="H717" s="118" t="n">
        <v>46289</v>
      </c>
      <c r="I717" s="4" t="n">
        <v>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32750438</v>
      </c>
      <c r="C718" s="4" t="inlineStr">
        <is>
          <t>DRYWALL 2º FACE</t>
        </is>
      </c>
      <c r="D718" s="4" t="inlineStr">
        <is>
          <t>-</t>
        </is>
      </c>
      <c r="E718" s="4" t="inlineStr">
        <is>
          <t>12º PAV.</t>
        </is>
      </c>
      <c r="F718" s="118" t="n">
        <v>46661</v>
      </c>
      <c r="G718" s="118" t="n">
        <v>46674</v>
      </c>
      <c r="H718" s="118" t="n">
        <v>46289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32750361</v>
      </c>
      <c r="C719" s="4" t="inlineStr">
        <is>
          <t>DISTRIBUIÇÃO DE GÁS - DRYWALL</t>
        </is>
      </c>
      <c r="D719" s="4" t="inlineStr">
        <is>
          <t>-</t>
        </is>
      </c>
      <c r="E719" s="4" t="inlineStr">
        <is>
          <t>13º PAV.</t>
        </is>
      </c>
      <c r="F719" s="118" t="n">
        <v>46661</v>
      </c>
      <c r="G719" s="118" t="n">
        <v>46674</v>
      </c>
      <c r="H719" s="118" t="n">
        <v>46289</v>
      </c>
      <c r="I719" s="4" t="n">
        <v>0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32750387</v>
      </c>
      <c r="C720" s="4" t="inlineStr">
        <is>
          <t>DISTRIBUIÇÃO ELÉTRICA/QUADRO - DRYWALL</t>
        </is>
      </c>
      <c r="D720" s="4" t="inlineStr">
        <is>
          <t>-</t>
        </is>
      </c>
      <c r="E720" s="4" t="inlineStr">
        <is>
          <t>13º PAV.</t>
        </is>
      </c>
      <c r="F720" s="118" t="n">
        <v>46661</v>
      </c>
      <c r="G720" s="118" t="n">
        <v>46674</v>
      </c>
      <c r="H720" s="118" t="n">
        <v>46289</v>
      </c>
      <c r="I720" s="4" t="n">
        <v>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32750413</v>
      </c>
      <c r="C721" s="4" t="inlineStr">
        <is>
          <t>DISTRIBUIÇÃO HIDRÁULICA - DRYWALL</t>
        </is>
      </c>
      <c r="D721" s="4" t="inlineStr">
        <is>
          <t>-</t>
        </is>
      </c>
      <c r="E721" s="4" t="inlineStr">
        <is>
          <t>13º PAV.</t>
        </is>
      </c>
      <c r="F721" s="118" t="n">
        <v>46661</v>
      </c>
      <c r="G721" s="118" t="n">
        <v>46674</v>
      </c>
      <c r="H721" s="118" t="n">
        <v>46289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33896831</v>
      </c>
      <c r="C722" s="4" t="inlineStr">
        <is>
          <t>INFRAESTRUTURA - AR CONDICIONADO</t>
        </is>
      </c>
      <c r="D722" s="4" t="inlineStr">
        <is>
          <t>-</t>
        </is>
      </c>
      <c r="E722" s="4" t="inlineStr">
        <is>
          <t>13º PAV.</t>
        </is>
      </c>
      <c r="F722" s="118" t="n">
        <v>46661</v>
      </c>
      <c r="G722" s="118" t="n">
        <v>46674</v>
      </c>
      <c r="H722" s="118" t="n">
        <v>46289</v>
      </c>
      <c r="I722" s="4" t="n">
        <v>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32749857</v>
      </c>
      <c r="C723" s="4" t="inlineStr">
        <is>
          <t>DRYWALL 1º FACE</t>
        </is>
      </c>
      <c r="D723" s="4" t="inlineStr">
        <is>
          <t>-</t>
        </is>
      </c>
      <c r="E723" s="4" t="inlineStr">
        <is>
          <t>14º PAV.</t>
        </is>
      </c>
      <c r="F723" s="118" t="n">
        <v>46661</v>
      </c>
      <c r="G723" s="118" t="n">
        <v>46674</v>
      </c>
      <c r="H723" s="118" t="n">
        <v>46289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29981251</v>
      </c>
      <c r="C724" s="4" t="inlineStr">
        <is>
          <t>CONTRAPISO</t>
        </is>
      </c>
      <c r="D724" s="4" t="inlineStr">
        <is>
          <t>-</t>
        </is>
      </c>
      <c r="E724" s="4" t="inlineStr">
        <is>
          <t>15º PAV.</t>
        </is>
      </c>
      <c r="F724" s="118" t="n">
        <v>46661</v>
      </c>
      <c r="G724" s="118" t="n">
        <v>46674</v>
      </c>
      <c r="H724" s="118" t="n">
        <v>46289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29981191</v>
      </c>
      <c r="C725" s="4" t="inlineStr">
        <is>
          <t>SHAFT INTERNO INST. HIDRAÚLICAS</t>
        </is>
      </c>
      <c r="D725" s="4" t="inlineStr">
        <is>
          <t>-</t>
        </is>
      </c>
      <c r="E725" s="4" t="inlineStr">
        <is>
          <t>16º PAV.</t>
        </is>
      </c>
      <c r="F725" s="118" t="n">
        <v>46661</v>
      </c>
      <c r="G725" s="118" t="n">
        <v>46674</v>
      </c>
      <c r="H725" s="118" t="n">
        <v>46289</v>
      </c>
      <c r="I725" s="4" t="n">
        <v>0</v>
      </c>
      <c r="J725" s="4" t="n">
        <v>0</v>
      </c>
      <c r="K725" s="4" t="n">
        <v>0</v>
      </c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29981224</v>
      </c>
      <c r="C726" s="4" t="inlineStr">
        <is>
          <t>PRUMADA ELÉTRICA - INFRA</t>
        </is>
      </c>
      <c r="D726" s="4" t="inlineStr">
        <is>
          <t>-</t>
        </is>
      </c>
      <c r="E726" s="4" t="inlineStr">
        <is>
          <t>16º PAV.</t>
        </is>
      </c>
      <c r="F726" s="118" t="n">
        <v>46661</v>
      </c>
      <c r="G726" s="118" t="n">
        <v>46674</v>
      </c>
      <c r="H726" s="118" t="n">
        <v>46289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29981153</v>
      </c>
      <c r="C727" s="4" t="inlineStr">
        <is>
          <t>REBOCO INTERNO</t>
        </is>
      </c>
      <c r="D727" s="4" t="inlineStr">
        <is>
          <t>-</t>
        </is>
      </c>
      <c r="E727" s="4" t="inlineStr">
        <is>
          <t>17º PAV.</t>
        </is>
      </c>
      <c r="F727" s="118" t="n">
        <v>46661</v>
      </c>
      <c r="G727" s="118" t="n">
        <v>46674</v>
      </c>
      <c r="H727" s="118" t="n">
        <v>46289</v>
      </c>
      <c r="I727" s="4" t="n">
        <v>0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29981119</v>
      </c>
      <c r="C728" s="4" t="inlineStr">
        <is>
          <t>CONTRAMARCO</t>
        </is>
      </c>
      <c r="D728" s="4" t="inlineStr">
        <is>
          <t>-</t>
        </is>
      </c>
      <c r="E728" s="4" t="inlineStr">
        <is>
          <t>18º PAV.</t>
        </is>
      </c>
      <c r="F728" s="118" t="n">
        <v>46661</v>
      </c>
      <c r="G728" s="118" t="n">
        <v>46674</v>
      </c>
      <c r="H728" s="118" t="n">
        <v>46289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29981075</v>
      </c>
      <c r="C729" s="4" t="inlineStr">
        <is>
          <t>DISTRIBUIÇÃO HIDROSSANITÁRIA</t>
        </is>
      </c>
      <c r="D729" s="4" t="inlineStr">
        <is>
          <t>-</t>
        </is>
      </c>
      <c r="E729" s="4" t="inlineStr">
        <is>
          <t>20º PAV.</t>
        </is>
      </c>
      <c r="F729" s="118" t="n">
        <v>46661</v>
      </c>
      <c r="G729" s="118" t="n">
        <v>46674</v>
      </c>
      <c r="H729" s="118" t="n">
        <v>46289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29981044</v>
      </c>
      <c r="C730" s="4" t="inlineStr">
        <is>
          <t>DISTRIBUIÇÃO ELÉTRICA / QUADRO</t>
        </is>
      </c>
      <c r="D730" s="4" t="inlineStr">
        <is>
          <t>-</t>
        </is>
      </c>
      <c r="E730" s="4" t="inlineStr">
        <is>
          <t>20º PAV.</t>
        </is>
      </c>
      <c r="F730" s="118" t="n">
        <v>46661</v>
      </c>
      <c r="G730" s="118" t="n">
        <v>46674</v>
      </c>
      <c r="H730" s="118" t="n">
        <v>46289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29981077</v>
      </c>
      <c r="C731" s="4" t="inlineStr">
        <is>
          <t>DISTRIBUIÇÃO DE GÁS</t>
        </is>
      </c>
      <c r="D731" s="4" t="inlineStr">
        <is>
          <t>-</t>
        </is>
      </c>
      <c r="E731" s="4" t="inlineStr">
        <is>
          <t>20º PAV.</t>
        </is>
      </c>
      <c r="F731" s="118" t="n">
        <v>46661</v>
      </c>
      <c r="G731" s="118" t="n">
        <v>46674</v>
      </c>
      <c r="H731" s="118" t="n">
        <v>46289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29981024</v>
      </c>
      <c r="C732" s="4" t="inlineStr">
        <is>
          <t>TALISCAMENTO</t>
        </is>
      </c>
      <c r="D732" s="4" t="inlineStr">
        <is>
          <t>-</t>
        </is>
      </c>
      <c r="E732" s="4" t="inlineStr">
        <is>
          <t>21º PAV.</t>
        </is>
      </c>
      <c r="F732" s="118" t="n">
        <v>46661</v>
      </c>
      <c r="G732" s="118" t="n">
        <v>46674</v>
      </c>
      <c r="H732" s="118" t="n">
        <v>46289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29980990</v>
      </c>
      <c r="C733" s="4" t="inlineStr">
        <is>
          <t>PRUMADA HIDROSSANITÁRIA</t>
        </is>
      </c>
      <c r="D733" s="4" t="inlineStr">
        <is>
          <t>-</t>
        </is>
      </c>
      <c r="E733" s="4" t="inlineStr">
        <is>
          <t>22º PAV.</t>
        </is>
      </c>
      <c r="F733" s="118" t="n">
        <v>46661</v>
      </c>
      <c r="G733" s="118" t="n">
        <v>46674</v>
      </c>
      <c r="H733" s="118" t="n">
        <v>46289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30205715</v>
      </c>
      <c r="C734" s="4" t="inlineStr">
        <is>
          <t>PRUMADA HIDROSSANITÁRIA</t>
        </is>
      </c>
      <c r="D734" s="4" t="inlineStr">
        <is>
          <t>-</t>
        </is>
      </c>
      <c r="E734" s="4" t="inlineStr">
        <is>
          <t>SUBSOLO</t>
        </is>
      </c>
      <c r="F734" s="118" t="n">
        <v>46664</v>
      </c>
      <c r="G734" s="118" t="n">
        <v>46678</v>
      </c>
      <c r="H734" s="118" t="n">
        <v>46289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30205716</v>
      </c>
      <c r="C735" s="4" t="inlineStr">
        <is>
          <t>PRUMADA ELÉTRICA - INFRA</t>
        </is>
      </c>
      <c r="D735" s="4" t="inlineStr">
        <is>
          <t>-</t>
        </is>
      </c>
      <c r="E735" s="4" t="inlineStr">
        <is>
          <t>SUBSOLO</t>
        </is>
      </c>
      <c r="F735" s="118" t="n">
        <v>46664</v>
      </c>
      <c r="G735" s="118" t="n">
        <v>46695</v>
      </c>
      <c r="H735" s="118" t="n">
        <v>46289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30205728</v>
      </c>
      <c r="C736" s="4" t="inlineStr">
        <is>
          <t>INSTALAÇÕES DE INCÊNDIO</t>
        </is>
      </c>
      <c r="D736" s="4" t="inlineStr">
        <is>
          <t>-</t>
        </is>
      </c>
      <c r="E736" s="4" t="inlineStr">
        <is>
          <t>SUBSOLO</t>
        </is>
      </c>
      <c r="F736" s="118" t="n">
        <v>46664</v>
      </c>
      <c r="G736" s="118" t="n">
        <v>46678</v>
      </c>
      <c r="H736" s="118" t="n">
        <v>46289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29980989</v>
      </c>
      <c r="C737" s="4" t="inlineStr">
        <is>
          <t>ENCUNHAMENTO</t>
        </is>
      </c>
      <c r="D737" s="4" t="inlineStr">
        <is>
          <t>-</t>
        </is>
      </c>
      <c r="E737" s="4" t="inlineStr">
        <is>
          <t>22º PAV.</t>
        </is>
      </c>
      <c r="F737" s="118" t="n">
        <v>46665</v>
      </c>
      <c r="G737" s="118" t="n">
        <v>46678</v>
      </c>
      <c r="H737" s="118" t="n">
        <v>46289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29940965</v>
      </c>
      <c r="C738" s="4" t="inlineStr">
        <is>
          <t>ESTRUTURA</t>
        </is>
      </c>
      <c r="D738" s="4" t="inlineStr">
        <is>
          <t>-</t>
        </is>
      </c>
      <c r="E738" s="4" t="inlineStr">
        <is>
          <t>27º PAV.</t>
        </is>
      </c>
      <c r="F738" s="118" t="n">
        <v>46665</v>
      </c>
      <c r="G738" s="118" t="n">
        <v>46678</v>
      </c>
      <c r="H738" s="118" t="n">
        <v>46289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31529058</v>
      </c>
      <c r="C739" s="4" t="inlineStr">
        <is>
          <t>ESTRUTURA</t>
        </is>
      </c>
      <c r="D739" s="4" t="inlineStr">
        <is>
          <t>Forma</t>
        </is>
      </c>
      <c r="E739" s="4" t="inlineStr">
        <is>
          <t>27º PAV.</t>
        </is>
      </c>
      <c r="F739" s="118" t="n">
        <v>46665</v>
      </c>
      <c r="G739" s="118" t="n">
        <v>46671</v>
      </c>
      <c r="H739" s="118" t="n">
        <v>46289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31529059</v>
      </c>
      <c r="C740" s="4" t="inlineStr">
        <is>
          <t>ESTRUTURA</t>
        </is>
      </c>
      <c r="D740" s="4" t="inlineStr">
        <is>
          <t>Armação</t>
        </is>
      </c>
      <c r="E740" s="4" t="inlineStr">
        <is>
          <t>27º PAV.</t>
        </is>
      </c>
      <c r="F740" s="118" t="n">
        <v>46673</v>
      </c>
      <c r="G740" s="118" t="n">
        <v>46675</v>
      </c>
      <c r="H740" s="118" t="n">
        <v>46289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31529060</v>
      </c>
      <c r="C741" s="4" t="inlineStr">
        <is>
          <t>ESTRUTURA</t>
        </is>
      </c>
      <c r="D741" s="4" t="inlineStr">
        <is>
          <t>Concretagem</t>
        </is>
      </c>
      <c r="E741" s="4" t="inlineStr">
        <is>
          <t>27º PAV.</t>
        </is>
      </c>
      <c r="F741" s="118" t="n">
        <v>46678</v>
      </c>
      <c r="G741" s="118" t="n">
        <v>46678</v>
      </c>
      <c r="H741" s="118" t="n">
        <v>46289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31529061</v>
      </c>
      <c r="C742" s="4" t="inlineStr">
        <is>
          <t>ESTRUTURA</t>
        </is>
      </c>
      <c r="D742" s="4" t="inlineStr">
        <is>
          <t>Polimento</t>
        </is>
      </c>
      <c r="E742" s="4" t="inlineStr">
        <is>
          <t>27º PAV.</t>
        </is>
      </c>
      <c r="F742" s="118" t="n">
        <v>46678</v>
      </c>
      <c r="G742" s="118" t="n">
        <v>46678</v>
      </c>
      <c r="H742" s="118" t="n">
        <v>46289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30214546</v>
      </c>
      <c r="C743" s="4" t="inlineStr">
        <is>
          <t>FIAÇÃO TELECOM/DADOS</t>
        </is>
      </c>
      <c r="D743" s="4" t="inlineStr">
        <is>
          <t>-</t>
        </is>
      </c>
      <c r="E743" s="4" t="inlineStr">
        <is>
          <t>HALL - APTOS</t>
        </is>
      </c>
      <c r="F743" s="118" t="n">
        <v>46666</v>
      </c>
      <c r="G743" s="118" t="n">
        <v>46965</v>
      </c>
      <c r="H743" s="118" t="n">
        <v>46289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30205704</v>
      </c>
      <c r="C744" s="4" t="inlineStr">
        <is>
          <t>REVESTIMENTOS PORCELANATO PISO</t>
        </is>
      </c>
      <c r="D744" s="4" t="inlineStr">
        <is>
          <t>-</t>
        </is>
      </c>
      <c r="E744" s="4" t="inlineStr">
        <is>
          <t>TÉRREO - LOJA 1</t>
        </is>
      </c>
      <c r="F744" s="118" t="n">
        <v>46668</v>
      </c>
      <c r="G744" s="118" t="n">
        <v>46682</v>
      </c>
      <c r="H744" s="118" t="n">
        <v>46289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30205681</v>
      </c>
      <c r="C745" s="4" t="inlineStr">
        <is>
          <t>REVESTIMENTO PORCELANATO PAREDE</t>
        </is>
      </c>
      <c r="D745" s="4" t="inlineStr">
        <is>
          <t>-</t>
        </is>
      </c>
      <c r="E745" s="4" t="inlineStr">
        <is>
          <t>TÉRREO - LOJA 2</t>
        </is>
      </c>
      <c r="F745" s="118" t="n">
        <v>46668</v>
      </c>
      <c r="G745" s="118" t="n">
        <v>46682</v>
      </c>
      <c r="H745" s="118" t="n">
        <v>46289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30205647</v>
      </c>
      <c r="C746" s="4" t="inlineStr">
        <is>
          <t>DRYWALL</t>
        </is>
      </c>
      <c r="D746" s="4" t="inlineStr">
        <is>
          <t>-</t>
        </is>
      </c>
      <c r="E746" s="4" t="inlineStr">
        <is>
          <t>TÉRREO - LOJA 3</t>
        </is>
      </c>
      <c r="F746" s="118" t="n">
        <v>46668</v>
      </c>
      <c r="G746" s="118" t="n">
        <v>46682</v>
      </c>
      <c r="H746" s="118" t="n">
        <v>46289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30205619</v>
      </c>
      <c r="C747" s="4" t="inlineStr">
        <is>
          <t>CONTRAPISO</t>
        </is>
      </c>
      <c r="D747" s="4" t="inlineStr">
        <is>
          <t>-</t>
        </is>
      </c>
      <c r="E747" s="4" t="inlineStr">
        <is>
          <t>TÉRREO - LOJA 4</t>
        </is>
      </c>
      <c r="F747" s="118" t="n">
        <v>46668</v>
      </c>
      <c r="G747" s="118" t="n">
        <v>46682</v>
      </c>
      <c r="H747" s="118" t="n">
        <v>46289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31803888</v>
      </c>
      <c r="C748" s="4" t="inlineStr">
        <is>
          <t>FACHADA LOJA</t>
        </is>
      </c>
      <c r="D748" s="4" t="inlineStr">
        <is>
          <t>-</t>
        </is>
      </c>
      <c r="E748" s="4" t="inlineStr">
        <is>
          <t>TÉRREO - LOJA 4</t>
        </is>
      </c>
      <c r="F748" s="118" t="n">
        <v>46668</v>
      </c>
      <c r="G748" s="118" t="n">
        <v>46717</v>
      </c>
      <c r="H748" s="118" t="n">
        <v>46289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30205588</v>
      </c>
      <c r="C749" s="4" t="inlineStr">
        <is>
          <t>REBOCO INTERNO</t>
        </is>
      </c>
      <c r="D749" s="4" t="inlineStr">
        <is>
          <t>-</t>
        </is>
      </c>
      <c r="E749" s="4" t="inlineStr">
        <is>
          <t>TÉRREO - LOJA 5</t>
        </is>
      </c>
      <c r="F749" s="118" t="n">
        <v>46668</v>
      </c>
      <c r="G749" s="118" t="n">
        <v>46682</v>
      </c>
      <c r="H749" s="118" t="n">
        <v>46289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30205557</v>
      </c>
      <c r="C750" s="4" t="inlineStr">
        <is>
          <t>DISTRIBUIÇÃO ELÉTRICA / QUADRO</t>
        </is>
      </c>
      <c r="D750" s="4" t="inlineStr">
        <is>
          <t>-</t>
        </is>
      </c>
      <c r="E750" s="4" t="inlineStr">
        <is>
          <t>TÉRREO - LOJA 6</t>
        </is>
      </c>
      <c r="F750" s="118" t="n">
        <v>46668</v>
      </c>
      <c r="G750" s="118" t="n">
        <v>46679</v>
      </c>
      <c r="H750" s="118" t="n">
        <v>46289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30205558</v>
      </c>
      <c r="C751" s="4" t="inlineStr">
        <is>
          <t>DISTRIBUIÇÃO HIDRÁULICA</t>
        </is>
      </c>
      <c r="D751" s="4" t="inlineStr">
        <is>
          <t>-</t>
        </is>
      </c>
      <c r="E751" s="4" t="inlineStr">
        <is>
          <t>TÉRREO - LOJA 6</t>
        </is>
      </c>
      <c r="F751" s="118" t="n">
        <v>46668</v>
      </c>
      <c r="G751" s="118" t="n">
        <v>46682</v>
      </c>
      <c r="H751" s="118" t="n">
        <v>46289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30205529</v>
      </c>
      <c r="C752" s="4" t="inlineStr">
        <is>
          <t>TALISCAMENTO</t>
        </is>
      </c>
      <c r="D752" s="4" t="inlineStr">
        <is>
          <t>-</t>
        </is>
      </c>
      <c r="E752" s="4" t="inlineStr">
        <is>
          <t>TÉRREO - LOJA 7</t>
        </is>
      </c>
      <c r="F752" s="118" t="n">
        <v>46668</v>
      </c>
      <c r="G752" s="118" t="n">
        <v>46682</v>
      </c>
      <c r="H752" s="118" t="n">
        <v>46289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29980963</v>
      </c>
      <c r="C753" s="4" t="inlineStr">
        <is>
          <t>PRUMADA DE INCÊNDIO</t>
        </is>
      </c>
      <c r="D753" s="4" t="inlineStr">
        <is>
          <t>-</t>
        </is>
      </c>
      <c r="E753" s="4" t="inlineStr">
        <is>
          <t>23º PAV.</t>
        </is>
      </c>
      <c r="F753" s="118" t="n">
        <v>46668</v>
      </c>
      <c r="G753" s="118" t="n">
        <v>46681</v>
      </c>
      <c r="H753" s="118" t="n">
        <v>46289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29980914</v>
      </c>
      <c r="C754" s="4" t="inlineStr">
        <is>
          <t>ALVENARIA</t>
        </is>
      </c>
      <c r="D754" s="4" t="inlineStr">
        <is>
          <t>-</t>
        </is>
      </c>
      <c r="E754" s="4" t="inlineStr">
        <is>
          <t>24º PAV.</t>
        </is>
      </c>
      <c r="F754" s="118" t="n">
        <v>46668</v>
      </c>
      <c r="G754" s="118" t="n">
        <v>46681</v>
      </c>
      <c r="H754" s="118" t="n">
        <v>46289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30205930</v>
      </c>
      <c r="C755" s="4" t="inlineStr">
        <is>
          <t>IMPERMEABILIZAÇÃO</t>
        </is>
      </c>
      <c r="D755" s="4" t="inlineStr">
        <is>
          <t>-</t>
        </is>
      </c>
      <c r="E755" s="4" t="inlineStr">
        <is>
          <t>2º PAV - GARAGEM</t>
        </is>
      </c>
      <c r="F755" s="118" t="n">
        <v>46671</v>
      </c>
      <c r="G755" s="118" t="n">
        <v>46685</v>
      </c>
      <c r="H755" s="118" t="n">
        <v>46289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30171471</v>
      </c>
      <c r="C756" s="4" t="inlineStr">
        <is>
          <t>PRUMADA HIDROSSANITÁRIA</t>
        </is>
      </c>
      <c r="D756" s="4" t="inlineStr">
        <is>
          <t>-</t>
        </is>
      </c>
      <c r="E756" s="4" t="inlineStr">
        <is>
          <t>2º PAV - GARAGEM</t>
        </is>
      </c>
      <c r="F756" s="118" t="n">
        <v>46671</v>
      </c>
      <c r="G756" s="118" t="n">
        <v>46700</v>
      </c>
      <c r="H756" s="118" t="n">
        <v>46289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30171472</v>
      </c>
      <c r="C757" s="4" t="inlineStr">
        <is>
          <t>PRUMADA ELÉTRICA - INFRA</t>
        </is>
      </c>
      <c r="D757" s="4" t="inlineStr">
        <is>
          <t>-</t>
        </is>
      </c>
      <c r="E757" s="4" t="inlineStr">
        <is>
          <t>2º PAV - GARAGEM</t>
        </is>
      </c>
      <c r="F757" s="118" t="n">
        <v>46671</v>
      </c>
      <c r="G757" s="118" t="n">
        <v>46700</v>
      </c>
      <c r="H757" s="118" t="n">
        <v>46289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30171484</v>
      </c>
      <c r="C758" s="4" t="inlineStr">
        <is>
          <t>INSTALAÇÕES DE INCÊNDIO</t>
        </is>
      </c>
      <c r="D758" s="4" t="inlineStr">
        <is>
          <t>-</t>
        </is>
      </c>
      <c r="E758" s="4" t="inlineStr">
        <is>
          <t>2º PAV - GARAGEM</t>
        </is>
      </c>
      <c r="F758" s="118" t="n">
        <v>46671</v>
      </c>
      <c r="G758" s="118" t="n">
        <v>46700</v>
      </c>
      <c r="H758" s="118" t="n">
        <v>46289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30171449</v>
      </c>
      <c r="C759" s="4" t="inlineStr">
        <is>
          <t>SERRALHERIA</t>
        </is>
      </c>
      <c r="D759" s="4" t="inlineStr">
        <is>
          <t>-</t>
        </is>
      </c>
      <c r="E759" s="4" t="inlineStr">
        <is>
          <t>3º PAV - GARAGEM</t>
        </is>
      </c>
      <c r="F759" s="118" t="n">
        <v>46671</v>
      </c>
      <c r="G759" s="118" t="n">
        <v>46685</v>
      </c>
      <c r="H759" s="118" t="n">
        <v>46289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30171450</v>
      </c>
      <c r="C760" s="4" t="inlineStr">
        <is>
          <t>REBOCO INTERNO</t>
        </is>
      </c>
      <c r="D760" s="4" t="inlineStr">
        <is>
          <t>-</t>
        </is>
      </c>
      <c r="E760" s="4" t="inlineStr">
        <is>
          <t>3º PAV - GARAGEM</t>
        </is>
      </c>
      <c r="F760" s="118" t="n">
        <v>46671</v>
      </c>
      <c r="G760" s="118" t="n">
        <v>46736</v>
      </c>
      <c r="H760" s="118" t="n">
        <v>46289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31789529</v>
      </c>
      <c r="C761" s="4" t="inlineStr">
        <is>
          <t>PREPARAÇÃO PARA FACHADA AERADA - F3 + F4 (1º ETAPA)</t>
        </is>
      </c>
      <c r="D761" s="4" t="inlineStr">
        <is>
          <t>-</t>
        </is>
      </c>
      <c r="E761" s="4" t="inlineStr">
        <is>
          <t>FACHADA</t>
        </is>
      </c>
      <c r="F761" s="118" t="n">
        <v>46674</v>
      </c>
      <c r="G761" s="118" t="n">
        <v>46695</v>
      </c>
      <c r="H761" s="118" t="n">
        <v>46289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29981551</v>
      </c>
      <c r="C762" s="4" t="inlineStr">
        <is>
          <t>FORRO</t>
        </is>
      </c>
      <c r="D762" s="4" t="inlineStr">
        <is>
          <t>-</t>
        </is>
      </c>
      <c r="E762" s="4" t="inlineStr">
        <is>
          <t>7º PAV.</t>
        </is>
      </c>
      <c r="F762" s="118" t="n">
        <v>46675</v>
      </c>
      <c r="G762" s="118" t="n">
        <v>46687</v>
      </c>
      <c r="H762" s="118" t="n">
        <v>46289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29981512</v>
      </c>
      <c r="C763" s="4" t="inlineStr">
        <is>
          <t>FIAÇÃO ELÉTRICA</t>
        </is>
      </c>
      <c r="D763" s="4" t="inlineStr">
        <is>
          <t>-</t>
        </is>
      </c>
      <c r="E763" s="4" t="inlineStr">
        <is>
          <t>8º PAV.</t>
        </is>
      </c>
      <c r="F763" s="118" t="n">
        <v>46675</v>
      </c>
      <c r="G763" s="118" t="n">
        <v>46687</v>
      </c>
      <c r="H763" s="118" t="n">
        <v>46289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29981517</v>
      </c>
      <c r="C764" s="4" t="inlineStr">
        <is>
          <t>PRUMADA ELÉTRICA - CABOS</t>
        </is>
      </c>
      <c r="D764" s="4" t="inlineStr">
        <is>
          <t>-</t>
        </is>
      </c>
      <c r="E764" s="4" t="inlineStr">
        <is>
          <t>8º PAV.</t>
        </is>
      </c>
      <c r="F764" s="118" t="n">
        <v>46675</v>
      </c>
      <c r="G764" s="118" t="n">
        <v>46687</v>
      </c>
      <c r="H764" s="118" t="n">
        <v>46289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30214070</v>
      </c>
      <c r="C765" s="4" t="inlineStr">
        <is>
          <t>FIAÇÃO TELECOM/DADOS</t>
        </is>
      </c>
      <c r="D765" s="4" t="inlineStr">
        <is>
          <t>-</t>
        </is>
      </c>
      <c r="E765" s="4" t="inlineStr">
        <is>
          <t>8º PAV.</t>
        </is>
      </c>
      <c r="F765" s="118" t="n">
        <v>46675</v>
      </c>
      <c r="G765" s="118" t="n">
        <v>46688</v>
      </c>
      <c r="H765" s="118" t="n">
        <v>46289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29981459</v>
      </c>
      <c r="C766" s="4" t="inlineStr">
        <is>
          <t>BANCADAS</t>
        </is>
      </c>
      <c r="D766" s="4" t="inlineStr">
        <is>
          <t>-</t>
        </is>
      </c>
      <c r="E766" s="4" t="inlineStr">
        <is>
          <t>9º PAV.</t>
        </is>
      </c>
      <c r="F766" s="118" t="n">
        <v>46675</v>
      </c>
      <c r="G766" s="118" t="n">
        <v>46687</v>
      </c>
      <c r="H766" s="118" t="n">
        <v>46289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29981421</v>
      </c>
      <c r="C767" s="4" t="inlineStr">
        <is>
          <t>REVESTIMENTOS PORCELANATO PISO</t>
        </is>
      </c>
      <c r="D767" s="4" t="inlineStr">
        <is>
          <t>-</t>
        </is>
      </c>
      <c r="E767" s="4" t="inlineStr">
        <is>
          <t>10º PAV.</t>
        </is>
      </c>
      <c r="F767" s="118" t="n">
        <v>46675</v>
      </c>
      <c r="G767" s="118" t="n">
        <v>46687</v>
      </c>
      <c r="H767" s="118" t="n">
        <v>46289</v>
      </c>
      <c r="I767" s="4" t="n">
        <v>0</v>
      </c>
      <c r="J767" s="4" t="n">
        <v>0</v>
      </c>
      <c r="K767" s="4" t="n">
        <v>0</v>
      </c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29981400</v>
      </c>
      <c r="C768" s="4" t="inlineStr">
        <is>
          <t>REVESTIMENTO PORCELANATO PAREDE</t>
        </is>
      </c>
      <c r="D768" s="4" t="inlineStr">
        <is>
          <t>-</t>
        </is>
      </c>
      <c r="E768" s="4" t="inlineStr">
        <is>
          <t>11º PAV.</t>
        </is>
      </c>
      <c r="F768" s="118" t="n">
        <v>46675</v>
      </c>
      <c r="G768" s="118" t="n">
        <v>46687</v>
      </c>
      <c r="H768" s="118" t="n">
        <v>46289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29981361</v>
      </c>
      <c r="C769" s="4" t="inlineStr">
        <is>
          <t>IMPERMEABILIZAÇÃO</t>
        </is>
      </c>
      <c r="D769" s="4" t="inlineStr">
        <is>
          <t>-</t>
        </is>
      </c>
      <c r="E769" s="4" t="inlineStr">
        <is>
          <t>12º PAV.</t>
        </is>
      </c>
      <c r="F769" s="118" t="n">
        <v>46675</v>
      </c>
      <c r="G769" s="118" t="n">
        <v>46687</v>
      </c>
      <c r="H769" s="118" t="n">
        <v>46289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32750439</v>
      </c>
      <c r="C770" s="4" t="inlineStr">
        <is>
          <t>DRYWALL 2º FACE</t>
        </is>
      </c>
      <c r="D770" s="4" t="inlineStr">
        <is>
          <t>-</t>
        </is>
      </c>
      <c r="E770" s="4" t="inlineStr">
        <is>
          <t>13º PAV.</t>
        </is>
      </c>
      <c r="F770" s="118" t="n">
        <v>46675</v>
      </c>
      <c r="G770" s="118" t="n">
        <v>46687</v>
      </c>
      <c r="H770" s="118" t="n">
        <v>46289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32750362</v>
      </c>
      <c r="C771" s="4" t="inlineStr">
        <is>
          <t>DISTRIBUIÇÃO DE GÁS - DRYWALL</t>
        </is>
      </c>
      <c r="D771" s="4" t="inlineStr">
        <is>
          <t>-</t>
        </is>
      </c>
      <c r="E771" s="4" t="inlineStr">
        <is>
          <t>14º PAV.</t>
        </is>
      </c>
      <c r="F771" s="118" t="n">
        <v>46675</v>
      </c>
      <c r="G771" s="118" t="n">
        <v>46687</v>
      </c>
      <c r="H771" s="118" t="n">
        <v>46289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32750388</v>
      </c>
      <c r="C772" s="4" t="inlineStr">
        <is>
          <t>DISTRIBUIÇÃO ELÉTRICA/QUADRO - DRYWALL</t>
        </is>
      </c>
      <c r="D772" s="4" t="inlineStr">
        <is>
          <t>-</t>
        </is>
      </c>
      <c r="E772" s="4" t="inlineStr">
        <is>
          <t>14º PAV.</t>
        </is>
      </c>
      <c r="F772" s="118" t="n">
        <v>46675</v>
      </c>
      <c r="G772" s="118" t="n">
        <v>46687</v>
      </c>
      <c r="H772" s="118" t="n">
        <v>46289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32750414</v>
      </c>
      <c r="C773" s="4" t="inlineStr">
        <is>
          <t>DISTRIBUIÇÃO HIDRÁULICA - DRYWALL</t>
        </is>
      </c>
      <c r="D773" s="4" t="inlineStr">
        <is>
          <t>-</t>
        </is>
      </c>
      <c r="E773" s="4" t="inlineStr">
        <is>
          <t>14º PAV.</t>
        </is>
      </c>
      <c r="F773" s="118" t="n">
        <v>46675</v>
      </c>
      <c r="G773" s="118" t="n">
        <v>46687</v>
      </c>
      <c r="H773" s="118" t="n">
        <v>46289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33896832</v>
      </c>
      <c r="C774" s="4" t="inlineStr">
        <is>
          <t>INFRAESTRUTURA - AR CONDICIONADO</t>
        </is>
      </c>
      <c r="D774" s="4" t="inlineStr">
        <is>
          <t>-</t>
        </is>
      </c>
      <c r="E774" s="4" t="inlineStr">
        <is>
          <t>14º PAV.</t>
        </is>
      </c>
      <c r="F774" s="118" t="n">
        <v>46675</v>
      </c>
      <c r="G774" s="118" t="n">
        <v>46687</v>
      </c>
      <c r="H774" s="118" t="n">
        <v>46289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32749858</v>
      </c>
      <c r="C775" s="4" t="inlineStr">
        <is>
          <t>DRYWALL 1º FACE</t>
        </is>
      </c>
      <c r="D775" s="4" t="inlineStr">
        <is>
          <t>-</t>
        </is>
      </c>
      <c r="E775" s="4" t="inlineStr">
        <is>
          <t>15º PAV.</t>
        </is>
      </c>
      <c r="F775" s="118" t="n">
        <v>46675</v>
      </c>
      <c r="G775" s="118" t="n">
        <v>46687</v>
      </c>
      <c r="H775" s="118" t="n">
        <v>46289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29981214</v>
      </c>
      <c r="C776" s="4" t="inlineStr">
        <is>
          <t>CONTRAPISO</t>
        </is>
      </c>
      <c r="D776" s="4" t="inlineStr">
        <is>
          <t>-</t>
        </is>
      </c>
      <c r="E776" s="4" t="inlineStr">
        <is>
          <t>16º PAV.</t>
        </is>
      </c>
      <c r="F776" s="118" t="n">
        <v>46675</v>
      </c>
      <c r="G776" s="118" t="n">
        <v>46687</v>
      </c>
      <c r="H776" s="118" t="n">
        <v>46289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29981154</v>
      </c>
      <c r="C777" s="4" t="inlineStr">
        <is>
          <t>SHAFT INTERNO INST. HIDRAÚLICAS</t>
        </is>
      </c>
      <c r="D777" s="4" t="inlineStr">
        <is>
          <t>-</t>
        </is>
      </c>
      <c r="E777" s="4" t="inlineStr">
        <is>
          <t>17º PAV.</t>
        </is>
      </c>
      <c r="F777" s="118" t="n">
        <v>46675</v>
      </c>
      <c r="G777" s="118" t="n">
        <v>46687</v>
      </c>
      <c r="H777" s="118" t="n">
        <v>46289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29981187</v>
      </c>
      <c r="C778" s="4" t="inlineStr">
        <is>
          <t>PRUMADA ELÉTRICA - INFRA</t>
        </is>
      </c>
      <c r="D778" s="4" t="inlineStr">
        <is>
          <t>-</t>
        </is>
      </c>
      <c r="E778" s="4" t="inlineStr">
        <is>
          <t>17º PAV.</t>
        </is>
      </c>
      <c r="F778" s="118" t="n">
        <v>46675</v>
      </c>
      <c r="G778" s="118" t="n">
        <v>46687</v>
      </c>
      <c r="H778" s="118" t="n">
        <v>46289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29981116</v>
      </c>
      <c r="C779" s="4" t="inlineStr">
        <is>
          <t>REBOCO INTERNO</t>
        </is>
      </c>
      <c r="D779" s="4" t="inlineStr">
        <is>
          <t>-</t>
        </is>
      </c>
      <c r="E779" s="4" t="inlineStr">
        <is>
          <t>18º PAV.</t>
        </is>
      </c>
      <c r="F779" s="118" t="n">
        <v>46675</v>
      </c>
      <c r="G779" s="118" t="n">
        <v>46687</v>
      </c>
      <c r="H779" s="118" t="n">
        <v>46289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29981045</v>
      </c>
      <c r="C780" s="4" t="inlineStr">
        <is>
          <t>CONTRAMARCO</t>
        </is>
      </c>
      <c r="D780" s="4" t="inlineStr">
        <is>
          <t>-</t>
        </is>
      </c>
      <c r="E780" s="4" t="inlineStr">
        <is>
          <t>20º PAV.</t>
        </is>
      </c>
      <c r="F780" s="118" t="n">
        <v>46675</v>
      </c>
      <c r="G780" s="118" t="n">
        <v>46687</v>
      </c>
      <c r="H780" s="118" t="n">
        <v>46289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29981038</v>
      </c>
      <c r="C781" s="4" t="inlineStr">
        <is>
          <t>DISTRIBUIÇÃO HIDROSSANITÁRIA</t>
        </is>
      </c>
      <c r="D781" s="4" t="inlineStr">
        <is>
          <t>-</t>
        </is>
      </c>
      <c r="E781" s="4" t="inlineStr">
        <is>
          <t>21º PAV.</t>
        </is>
      </c>
      <c r="F781" s="118" t="n">
        <v>46675</v>
      </c>
      <c r="G781" s="118" t="n">
        <v>46687</v>
      </c>
      <c r="H781" s="118" t="n">
        <v>46289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29981007</v>
      </c>
      <c r="C782" s="4" t="inlineStr">
        <is>
          <t>DISTRIBUIÇÃO ELÉTRICA / QUADRO</t>
        </is>
      </c>
      <c r="D782" s="4" t="inlineStr">
        <is>
          <t>-</t>
        </is>
      </c>
      <c r="E782" s="4" t="inlineStr">
        <is>
          <t>21º PAV.</t>
        </is>
      </c>
      <c r="F782" s="118" t="n">
        <v>46675</v>
      </c>
      <c r="G782" s="118" t="n">
        <v>46687</v>
      </c>
      <c r="H782" s="118" t="n">
        <v>46289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29981040</v>
      </c>
      <c r="C783" s="4" t="inlineStr">
        <is>
          <t>DISTRIBUIÇÃO DE GÁS</t>
        </is>
      </c>
      <c r="D783" s="4" t="inlineStr">
        <is>
          <t>-</t>
        </is>
      </c>
      <c r="E783" s="4" t="inlineStr">
        <is>
          <t>21º PAV.</t>
        </is>
      </c>
      <c r="F783" s="118" t="n">
        <v>46675</v>
      </c>
      <c r="G783" s="118" t="n">
        <v>46687</v>
      </c>
      <c r="H783" s="118" t="n">
        <v>46289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29980987</v>
      </c>
      <c r="C784" s="4" t="inlineStr">
        <is>
          <t>TALISCAMENTO</t>
        </is>
      </c>
      <c r="D784" s="4" t="inlineStr">
        <is>
          <t>-</t>
        </is>
      </c>
      <c r="E784" s="4" t="inlineStr">
        <is>
          <t>22º PAV.</t>
        </is>
      </c>
      <c r="F784" s="118" t="n">
        <v>46675</v>
      </c>
      <c r="G784" s="118" t="n">
        <v>46687</v>
      </c>
      <c r="H784" s="118" t="n">
        <v>46289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29980953</v>
      </c>
      <c r="C785" s="4" t="inlineStr">
        <is>
          <t>PRUMADA HIDROSSANITÁRIA</t>
        </is>
      </c>
      <c r="D785" s="4" t="inlineStr">
        <is>
          <t>-</t>
        </is>
      </c>
      <c r="E785" s="4" t="inlineStr">
        <is>
          <t>23º PAV.</t>
        </is>
      </c>
      <c r="F785" s="118" t="n">
        <v>46675</v>
      </c>
      <c r="G785" s="118" t="n">
        <v>46687</v>
      </c>
      <c r="H785" s="118" t="n">
        <v>46289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30205777</v>
      </c>
      <c r="C786" s="4" t="inlineStr">
        <is>
          <t>PRUMADA HIDROSSANITÁRIA</t>
        </is>
      </c>
      <c r="D786" s="4" t="inlineStr">
        <is>
          <t>-</t>
        </is>
      </c>
      <c r="E786" s="4" t="inlineStr">
        <is>
          <t>TÉRREO - ACESSO COMERCIAL + DML + ARS + ÁREA TEC + LAVABO + DISPENSA</t>
        </is>
      </c>
      <c r="F786" s="118" t="n">
        <v>46678</v>
      </c>
      <c r="G786" s="118" t="n">
        <v>46689</v>
      </c>
      <c r="H786" s="118" t="n">
        <v>46289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30205776</v>
      </c>
      <c r="C787" s="4" t="inlineStr">
        <is>
          <t>PRUMADA DE INCÊNDIO</t>
        </is>
      </c>
      <c r="D787" s="4" t="inlineStr">
        <is>
          <t>-</t>
        </is>
      </c>
      <c r="E787" s="4" t="inlineStr">
        <is>
          <t>TÉRREO - ACESSO COMERCIAL + DML + ARS + ÁREA TEC + LAVABO + DISPENSA</t>
        </is>
      </c>
      <c r="F787" s="118" t="n">
        <v>46678</v>
      </c>
      <c r="G787" s="118" t="n">
        <v>46689</v>
      </c>
      <c r="H787" s="118" t="n">
        <v>46289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30205778</v>
      </c>
      <c r="C788" s="4" t="inlineStr">
        <is>
          <t>ENCUNHAMENTO</t>
        </is>
      </c>
      <c r="D788" s="4" t="inlineStr">
        <is>
          <t>-</t>
        </is>
      </c>
      <c r="E788" s="4" t="inlineStr">
        <is>
          <t>TÉRREO - ACESSO COMERCIAL + DML + ARS + ÁREA TEC + LAVABO + DISPENSA</t>
        </is>
      </c>
      <c r="F788" s="118" t="n">
        <v>46678</v>
      </c>
      <c r="G788" s="118" t="n">
        <v>46689</v>
      </c>
      <c r="H788" s="118" t="n">
        <v>46289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30205802</v>
      </c>
      <c r="C789" s="4" t="inlineStr">
        <is>
          <t>ALVENARIA</t>
        </is>
      </c>
      <c r="D789" s="4" t="inlineStr">
        <is>
          <t>-</t>
        </is>
      </c>
      <c r="E789" s="4" t="inlineStr">
        <is>
          <t>TÉRREO - HALL SOCIAL + ECLUSA + CIRCULAÇÃO</t>
        </is>
      </c>
      <c r="F789" s="118" t="n">
        <v>46678</v>
      </c>
      <c r="G789" s="118" t="n">
        <v>46689</v>
      </c>
      <c r="H789" s="118" t="n">
        <v>46289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30171426</v>
      </c>
      <c r="C790" s="4" t="inlineStr">
        <is>
          <t>TALISCAMENTO</t>
        </is>
      </c>
      <c r="D790" s="4" t="inlineStr">
        <is>
          <t>-</t>
        </is>
      </c>
      <c r="E790" s="4" t="inlineStr">
        <is>
          <t>4º PAV - GARAGEM</t>
        </is>
      </c>
      <c r="F790" s="118" t="n">
        <v>46678</v>
      </c>
      <c r="G790" s="118" t="n">
        <v>46689</v>
      </c>
      <c r="H790" s="118" t="n">
        <v>46289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30171432</v>
      </c>
      <c r="C791" s="4" t="inlineStr">
        <is>
          <t>CHUMBAMENTO DE PCF</t>
        </is>
      </c>
      <c r="D791" s="4" t="inlineStr">
        <is>
          <t>-</t>
        </is>
      </c>
      <c r="E791" s="4" t="inlineStr">
        <is>
          <t>4º PAV - GARAGEM</t>
        </is>
      </c>
      <c r="F791" s="118" t="n">
        <v>46678</v>
      </c>
      <c r="G791" s="118" t="n">
        <v>46689</v>
      </c>
      <c r="H791" s="118" t="n">
        <v>46289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30171397</v>
      </c>
      <c r="C792" s="4" t="inlineStr">
        <is>
          <t>ALVENARIA</t>
        </is>
      </c>
      <c r="D792" s="4" t="inlineStr">
        <is>
          <t>-</t>
        </is>
      </c>
      <c r="E792" s="4" t="inlineStr">
        <is>
          <t>5º PAV - GARAGEM</t>
        </is>
      </c>
      <c r="F792" s="118" t="n">
        <v>46678</v>
      </c>
      <c r="G792" s="118" t="n">
        <v>46742</v>
      </c>
      <c r="H792" s="118" t="n">
        <v>46289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30205712</v>
      </c>
      <c r="C793" s="4" t="inlineStr">
        <is>
          <t>SHAFT</t>
        </is>
      </c>
      <c r="D793" s="4" t="inlineStr">
        <is>
          <t>-</t>
        </is>
      </c>
      <c r="E793" s="4" t="inlineStr">
        <is>
          <t>SUBSOLO</t>
        </is>
      </c>
      <c r="F793" s="118" t="n">
        <v>46679</v>
      </c>
      <c r="G793" s="118" t="n">
        <v>46692</v>
      </c>
      <c r="H793" s="118" t="n">
        <v>46289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30205752</v>
      </c>
      <c r="C794" s="4" t="inlineStr">
        <is>
          <t>PRESSURIZAÇÃO (VENTILAÇÃO)</t>
        </is>
      </c>
      <c r="D794" s="4" t="inlineStr">
        <is>
          <t>-</t>
        </is>
      </c>
      <c r="E794" s="4" t="inlineStr">
        <is>
          <t>SUBSOLO</t>
        </is>
      </c>
      <c r="F794" s="118" t="n">
        <v>46679</v>
      </c>
      <c r="G794" s="118" t="n">
        <v>46727</v>
      </c>
      <c r="H794" s="118" t="n">
        <v>46289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30205753</v>
      </c>
      <c r="C795" s="4" t="inlineStr">
        <is>
          <t>RESERVATÓRIO</t>
        </is>
      </c>
      <c r="D795" s="4" t="inlineStr">
        <is>
          <t>-</t>
        </is>
      </c>
      <c r="E795" s="4" t="inlineStr">
        <is>
          <t>SUBSOLO</t>
        </is>
      </c>
      <c r="F795" s="118" t="n">
        <v>46679</v>
      </c>
      <c r="G795" s="118" t="n">
        <v>46727</v>
      </c>
      <c r="H795" s="118" t="n">
        <v>46289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29980952</v>
      </c>
      <c r="C796" s="4" t="inlineStr">
        <is>
          <t>ENCUNHAMENTO</t>
        </is>
      </c>
      <c r="D796" s="4" t="inlineStr">
        <is>
          <t>-</t>
        </is>
      </c>
      <c r="E796" s="4" t="inlineStr">
        <is>
          <t>23º PAV.</t>
        </is>
      </c>
      <c r="F796" s="118" t="n">
        <v>46679</v>
      </c>
      <c r="G796" s="118" t="n">
        <v>46689</v>
      </c>
      <c r="H796" s="118" t="n">
        <v>46289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29941038</v>
      </c>
      <c r="C797" s="4" t="inlineStr">
        <is>
          <t>ESTRUTURA</t>
        </is>
      </c>
      <c r="D797" s="4" t="inlineStr">
        <is>
          <t>-</t>
        </is>
      </c>
      <c r="E797" s="4" t="inlineStr">
        <is>
          <t>28º PAV.</t>
        </is>
      </c>
      <c r="F797" s="118" t="n">
        <v>46679</v>
      </c>
      <c r="G797" s="118" t="n">
        <v>46689</v>
      </c>
      <c r="H797" s="118" t="n">
        <v>46289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31529062</v>
      </c>
      <c r="C798" s="4" t="inlineStr">
        <is>
          <t>ESTRUTURA</t>
        </is>
      </c>
      <c r="D798" s="4" t="inlineStr">
        <is>
          <t>Forma</t>
        </is>
      </c>
      <c r="E798" s="4" t="inlineStr">
        <is>
          <t>28º PAV.</t>
        </is>
      </c>
      <c r="F798" s="118" t="n">
        <v>46679</v>
      </c>
      <c r="G798" s="118" t="n">
        <v>46685</v>
      </c>
      <c r="H798" s="118" t="n">
        <v>46289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31529063</v>
      </c>
      <c r="C799" s="4" t="inlineStr">
        <is>
          <t>ESTRUTURA</t>
        </is>
      </c>
      <c r="D799" s="4" t="inlineStr">
        <is>
          <t>Armação</t>
        </is>
      </c>
      <c r="E799" s="4" t="inlineStr">
        <is>
          <t>28º PAV.</t>
        </is>
      </c>
      <c r="F799" s="118" t="n">
        <v>46686</v>
      </c>
      <c r="G799" s="118" t="n">
        <v>46688</v>
      </c>
      <c r="H799" s="118" t="n">
        <v>46289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31529064</v>
      </c>
      <c r="C800" s="4" t="inlineStr">
        <is>
          <t>ESTRUTURA</t>
        </is>
      </c>
      <c r="D800" s="4" t="inlineStr">
        <is>
          <t>Concretagem</t>
        </is>
      </c>
      <c r="E800" s="4" t="inlineStr">
        <is>
          <t>28º PAV.</t>
        </is>
      </c>
      <c r="F800" s="118" t="n">
        <v>46689</v>
      </c>
      <c r="G800" s="118" t="n">
        <v>46689</v>
      </c>
      <c r="H800" s="118" t="n">
        <v>46289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31529065</v>
      </c>
      <c r="C801" s="4" t="inlineStr">
        <is>
          <t>ESTRUTURA</t>
        </is>
      </c>
      <c r="D801" s="4" t="inlineStr">
        <is>
          <t>Polimento</t>
        </is>
      </c>
      <c r="E801" s="4" t="inlineStr">
        <is>
          <t>28º PAV.</t>
        </is>
      </c>
      <c r="F801" s="118" t="n">
        <v>46689</v>
      </c>
      <c r="G801" s="118" t="n">
        <v>46689</v>
      </c>
      <c r="H801" s="118" t="n">
        <v>46289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29980926</v>
      </c>
      <c r="C802" s="4" t="inlineStr">
        <is>
          <t>PRUMADA DE INCÊNDIO</t>
        </is>
      </c>
      <c r="D802" s="4" t="inlineStr">
        <is>
          <t>-</t>
        </is>
      </c>
      <c r="E802" s="4" t="inlineStr">
        <is>
          <t>24º PAV.</t>
        </is>
      </c>
      <c r="F802" s="118" t="n">
        <v>46682</v>
      </c>
      <c r="G802" s="118" t="n">
        <v>46695</v>
      </c>
      <c r="H802" s="118" t="n">
        <v>46289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29980877</v>
      </c>
      <c r="C803" s="4" t="inlineStr">
        <is>
          <t>ALVENARIA</t>
        </is>
      </c>
      <c r="D803" s="4" t="inlineStr">
        <is>
          <t>-</t>
        </is>
      </c>
      <c r="E803" s="4" t="inlineStr">
        <is>
          <t>25º PAV.</t>
        </is>
      </c>
      <c r="F803" s="118" t="n">
        <v>46682</v>
      </c>
      <c r="G803" s="118" t="n">
        <v>46695</v>
      </c>
      <c r="H803" s="118" t="n">
        <v>46289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30205702</v>
      </c>
      <c r="C804" s="4" t="inlineStr">
        <is>
          <t>BANCADAS</t>
        </is>
      </c>
      <c r="D804" s="4" t="inlineStr">
        <is>
          <t>-</t>
        </is>
      </c>
      <c r="E804" s="4" t="inlineStr">
        <is>
          <t>TÉRREO - LOJA 1</t>
        </is>
      </c>
      <c r="F804" s="118" t="n">
        <v>46685</v>
      </c>
      <c r="G804" s="118" t="n">
        <v>46699</v>
      </c>
      <c r="H804" s="118" t="n">
        <v>46289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30205677</v>
      </c>
      <c r="C805" s="4" t="inlineStr">
        <is>
          <t>REVESTIMENTOS PORCELANATO PISO</t>
        </is>
      </c>
      <c r="D805" s="4" t="inlineStr">
        <is>
          <t>-</t>
        </is>
      </c>
      <c r="E805" s="4" t="inlineStr">
        <is>
          <t>TÉRREO - LOJA 2</t>
        </is>
      </c>
      <c r="F805" s="118" t="n">
        <v>46685</v>
      </c>
      <c r="G805" s="118" t="n">
        <v>46699</v>
      </c>
      <c r="H805" s="118" t="n">
        <v>46289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30205654</v>
      </c>
      <c r="C806" s="4" t="inlineStr">
        <is>
          <t>REVESTIMENTO PORCELANATO PAREDE</t>
        </is>
      </c>
      <c r="D806" s="4" t="inlineStr">
        <is>
          <t>-</t>
        </is>
      </c>
      <c r="E806" s="4" t="inlineStr">
        <is>
          <t>TÉRREO - LOJA 3</t>
        </is>
      </c>
      <c r="F806" s="118" t="n">
        <v>46685</v>
      </c>
      <c r="G806" s="118" t="n">
        <v>46699</v>
      </c>
      <c r="H806" s="118" t="n">
        <v>46289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30205620</v>
      </c>
      <c r="C807" s="4" t="inlineStr">
        <is>
          <t>DRYWALL</t>
        </is>
      </c>
      <c r="D807" s="4" t="inlineStr">
        <is>
          <t>-</t>
        </is>
      </c>
      <c r="E807" s="4" t="inlineStr">
        <is>
          <t>TÉRREO - LOJA 4</t>
        </is>
      </c>
      <c r="F807" s="118" t="n">
        <v>46685</v>
      </c>
      <c r="G807" s="118" t="n">
        <v>46699</v>
      </c>
      <c r="H807" s="118" t="n">
        <v>46289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30205592</v>
      </c>
      <c r="C808" s="4" t="inlineStr">
        <is>
          <t>CONTRAPISO</t>
        </is>
      </c>
      <c r="D808" s="4" t="inlineStr">
        <is>
          <t>-</t>
        </is>
      </c>
      <c r="E808" s="4" t="inlineStr">
        <is>
          <t>TÉRREO - LOJA 5</t>
        </is>
      </c>
      <c r="F808" s="118" t="n">
        <v>46685</v>
      </c>
      <c r="G808" s="118" t="n">
        <v>46699</v>
      </c>
      <c r="H808" s="118" t="n">
        <v>46289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31803889</v>
      </c>
      <c r="C809" s="4" t="inlineStr">
        <is>
          <t>FACHADA LOJA</t>
        </is>
      </c>
      <c r="D809" s="4" t="inlineStr">
        <is>
          <t>-</t>
        </is>
      </c>
      <c r="E809" s="4" t="inlineStr">
        <is>
          <t>TÉRREO - LOJA 5</t>
        </is>
      </c>
      <c r="F809" s="118" t="n">
        <v>46685</v>
      </c>
      <c r="G809" s="118" t="n">
        <v>46734</v>
      </c>
      <c r="H809" s="118" t="n">
        <v>46289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30205561</v>
      </c>
      <c r="C810" s="4" t="inlineStr">
        <is>
          <t>REBOCO INTERNO</t>
        </is>
      </c>
      <c r="D810" s="4" t="inlineStr">
        <is>
          <t>-</t>
        </is>
      </c>
      <c r="E810" s="4" t="inlineStr">
        <is>
          <t>TÉRREO - LOJA 6</t>
        </is>
      </c>
      <c r="F810" s="118" t="n">
        <v>46685</v>
      </c>
      <c r="G810" s="118" t="n">
        <v>46699</v>
      </c>
      <c r="H810" s="118" t="n">
        <v>46289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30205530</v>
      </c>
      <c r="C811" s="4" t="inlineStr">
        <is>
          <t>DISTRIBUIÇÃO ELÉTRICA / QUADRO</t>
        </is>
      </c>
      <c r="D811" s="4" t="inlineStr">
        <is>
          <t>-</t>
        </is>
      </c>
      <c r="E811" s="4" t="inlineStr">
        <is>
          <t>TÉRREO - LOJA 7</t>
        </is>
      </c>
      <c r="F811" s="118" t="n">
        <v>46685</v>
      </c>
      <c r="G811" s="118" t="n">
        <v>46694</v>
      </c>
      <c r="H811" s="118" t="n">
        <v>46289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30205531</v>
      </c>
      <c r="C812" s="4" t="inlineStr">
        <is>
          <t>DISTRIBUIÇÃO HIDRÁULICA</t>
        </is>
      </c>
      <c r="D812" s="4" t="inlineStr">
        <is>
          <t>-</t>
        </is>
      </c>
      <c r="E812" s="4" t="inlineStr">
        <is>
          <t>TÉRREO - LOJA 7</t>
        </is>
      </c>
      <c r="F812" s="118" t="n">
        <v>46685</v>
      </c>
      <c r="G812" s="118" t="n">
        <v>46699</v>
      </c>
      <c r="H812" s="118" t="n">
        <v>46289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30171427</v>
      </c>
      <c r="C813" s="4" t="inlineStr">
        <is>
          <t>ENCUNHAMENTO</t>
        </is>
      </c>
      <c r="D813" s="4" t="inlineStr">
        <is>
          <t>-</t>
        </is>
      </c>
      <c r="E813" s="4" t="inlineStr">
        <is>
          <t>4º PAV - GARAGEM</t>
        </is>
      </c>
      <c r="F813" s="118" t="n">
        <v>46686</v>
      </c>
      <c r="G813" s="118" t="n">
        <v>46700</v>
      </c>
      <c r="H813" s="118" t="n">
        <v>46289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30171504</v>
      </c>
      <c r="C814" s="4" t="inlineStr">
        <is>
          <t>FORRO</t>
        </is>
      </c>
      <c r="D814" s="4" t="inlineStr">
        <is>
          <t>-</t>
        </is>
      </c>
      <c r="E814" s="4" t="inlineStr">
        <is>
          <t>HALL - APTOS</t>
        </is>
      </c>
      <c r="F814" s="118" t="n">
        <v>46688</v>
      </c>
      <c r="G814" s="118" t="n">
        <v>47018</v>
      </c>
      <c r="H814" s="118" t="n">
        <v>46289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29981514</v>
      </c>
      <c r="C815" s="4" t="inlineStr">
        <is>
          <t>FORRO</t>
        </is>
      </c>
      <c r="D815" s="4" t="inlineStr">
        <is>
          <t>-</t>
        </is>
      </c>
      <c r="E815" s="4" t="inlineStr">
        <is>
          <t>8º PAV.</t>
        </is>
      </c>
      <c r="F815" s="118" t="n">
        <v>46688</v>
      </c>
      <c r="G815" s="118" t="n">
        <v>46701</v>
      </c>
      <c r="H815" s="118" t="n">
        <v>46289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29981475</v>
      </c>
      <c r="C816" s="4" t="inlineStr">
        <is>
          <t>FIAÇÃO ELÉTRICA</t>
        </is>
      </c>
      <c r="D816" s="4" t="inlineStr">
        <is>
          <t>-</t>
        </is>
      </c>
      <c r="E816" s="4" t="inlineStr">
        <is>
          <t>9º PAV.</t>
        </is>
      </c>
      <c r="F816" s="118" t="n">
        <v>46688</v>
      </c>
      <c r="G816" s="118" t="n">
        <v>46701</v>
      </c>
      <c r="H816" s="118" t="n">
        <v>46289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29981480</v>
      </c>
      <c r="C817" s="4" t="inlineStr">
        <is>
          <t>PRUMADA ELÉTRICA - CABOS</t>
        </is>
      </c>
      <c r="D817" s="4" t="inlineStr">
        <is>
          <t>-</t>
        </is>
      </c>
      <c r="E817" s="4" t="inlineStr">
        <is>
          <t>9º PAV.</t>
        </is>
      </c>
      <c r="F817" s="118" t="n">
        <v>46688</v>
      </c>
      <c r="G817" s="118" t="n">
        <v>46701</v>
      </c>
      <c r="H817" s="118" t="n">
        <v>46289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30214071</v>
      </c>
      <c r="C818" s="4" t="inlineStr">
        <is>
          <t>FIAÇÃO TELECOM/DADOS</t>
        </is>
      </c>
      <c r="D818" s="4" t="inlineStr">
        <is>
          <t>-</t>
        </is>
      </c>
      <c r="E818" s="4" t="inlineStr">
        <is>
          <t>9º PAV.</t>
        </is>
      </c>
      <c r="F818" s="118" t="n">
        <v>46688</v>
      </c>
      <c r="G818" s="118" t="n">
        <v>46702</v>
      </c>
      <c r="H818" s="118" t="n">
        <v>46289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29981422</v>
      </c>
      <c r="C819" s="4" t="inlineStr">
        <is>
          <t>BANCADAS</t>
        </is>
      </c>
      <c r="D819" s="4" t="inlineStr">
        <is>
          <t>-</t>
        </is>
      </c>
      <c r="E819" s="4" t="inlineStr">
        <is>
          <t>10º PAV.</t>
        </is>
      </c>
      <c r="F819" s="118" t="n">
        <v>46688</v>
      </c>
      <c r="G819" s="118" t="n">
        <v>46701</v>
      </c>
      <c r="H819" s="118" t="n">
        <v>46289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29981384</v>
      </c>
      <c r="C820" s="4" t="inlineStr">
        <is>
          <t>REVESTIMENTOS PORCELANATO PISO</t>
        </is>
      </c>
      <c r="D820" s="4" t="inlineStr">
        <is>
          <t>-</t>
        </is>
      </c>
      <c r="E820" s="4" t="inlineStr">
        <is>
          <t>11º PAV.</t>
        </is>
      </c>
      <c r="F820" s="118" t="n">
        <v>46688</v>
      </c>
      <c r="G820" s="118" t="n">
        <v>46701</v>
      </c>
      <c r="H820" s="118" t="n">
        <v>46289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29981363</v>
      </c>
      <c r="C821" s="4" t="inlineStr">
        <is>
          <t>REVESTIMENTO PORCELANATO PAREDE</t>
        </is>
      </c>
      <c r="D821" s="4" t="inlineStr">
        <is>
          <t>-</t>
        </is>
      </c>
      <c r="E821" s="4" t="inlineStr">
        <is>
          <t>12º PAV.</t>
        </is>
      </c>
      <c r="F821" s="118" t="n">
        <v>46688</v>
      </c>
      <c r="G821" s="118" t="n">
        <v>46701</v>
      </c>
      <c r="H821" s="118" t="n">
        <v>46289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29981324</v>
      </c>
      <c r="C822" s="4" t="inlineStr">
        <is>
          <t>IMPERMEABILIZAÇÃO</t>
        </is>
      </c>
      <c r="D822" s="4" t="inlineStr">
        <is>
          <t>-</t>
        </is>
      </c>
      <c r="E822" s="4" t="inlineStr">
        <is>
          <t>13º PAV.</t>
        </is>
      </c>
      <c r="F822" s="118" t="n">
        <v>46688</v>
      </c>
      <c r="G822" s="118" t="n">
        <v>46701</v>
      </c>
      <c r="H822" s="118" t="n">
        <v>46289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32750440</v>
      </c>
      <c r="C823" s="4" t="inlineStr">
        <is>
          <t>DRYWALL 2º FACE</t>
        </is>
      </c>
      <c r="D823" s="4" t="inlineStr">
        <is>
          <t>-</t>
        </is>
      </c>
      <c r="E823" s="4" t="inlineStr">
        <is>
          <t>14º PAV.</t>
        </is>
      </c>
      <c r="F823" s="118" t="n">
        <v>46688</v>
      </c>
      <c r="G823" s="118" t="n">
        <v>46701</v>
      </c>
      <c r="H823" s="118" t="n">
        <v>46289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32750363</v>
      </c>
      <c r="C824" s="4" t="inlineStr">
        <is>
          <t>DISTRIBUIÇÃO DE GÁS - DRYWALL</t>
        </is>
      </c>
      <c r="D824" s="4" t="inlineStr">
        <is>
          <t>-</t>
        </is>
      </c>
      <c r="E824" s="4" t="inlineStr">
        <is>
          <t>15º PAV.</t>
        </is>
      </c>
      <c r="F824" s="118" t="n">
        <v>46688</v>
      </c>
      <c r="G824" s="118" t="n">
        <v>46701</v>
      </c>
      <c r="H824" s="118" t="n">
        <v>46289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32750389</v>
      </c>
      <c r="C825" s="4" t="inlineStr">
        <is>
          <t>DISTRIBUIÇÃO ELÉTRICA/QUADRO - DRYWALL</t>
        </is>
      </c>
      <c r="D825" s="4" t="inlineStr">
        <is>
          <t>-</t>
        </is>
      </c>
      <c r="E825" s="4" t="inlineStr">
        <is>
          <t>15º PAV.</t>
        </is>
      </c>
      <c r="F825" s="118" t="n">
        <v>46688</v>
      </c>
      <c r="G825" s="118" t="n">
        <v>46701</v>
      </c>
      <c r="H825" s="118" t="n">
        <v>46289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32750415</v>
      </c>
      <c r="C826" s="4" t="inlineStr">
        <is>
          <t>DISTRIBUIÇÃO HIDRÁULICA - DRYWALL</t>
        </is>
      </c>
      <c r="D826" s="4" t="inlineStr">
        <is>
          <t>-</t>
        </is>
      </c>
      <c r="E826" s="4" t="inlineStr">
        <is>
          <t>15º PAV.</t>
        </is>
      </c>
      <c r="F826" s="118" t="n">
        <v>46688</v>
      </c>
      <c r="G826" s="118" t="n">
        <v>46701</v>
      </c>
      <c r="H826" s="118" t="n">
        <v>46289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33896833</v>
      </c>
      <c r="C827" s="4" t="inlineStr">
        <is>
          <t>INFRAESTRUTURA - AR CONDICIONADO</t>
        </is>
      </c>
      <c r="D827" s="4" t="inlineStr">
        <is>
          <t>-</t>
        </is>
      </c>
      <c r="E827" s="4" t="inlineStr">
        <is>
          <t>15º PAV.</t>
        </is>
      </c>
      <c r="F827" s="118" t="n">
        <v>46688</v>
      </c>
      <c r="G827" s="118" t="n">
        <v>46701</v>
      </c>
      <c r="H827" s="118" t="n">
        <v>46289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32749859</v>
      </c>
      <c r="C828" s="4" t="inlineStr">
        <is>
          <t>DRYWALL 1º FACE</t>
        </is>
      </c>
      <c r="D828" s="4" t="inlineStr">
        <is>
          <t>-</t>
        </is>
      </c>
      <c r="E828" s="4" t="inlineStr">
        <is>
          <t>16º PAV.</t>
        </is>
      </c>
      <c r="F828" s="118" t="n">
        <v>46688</v>
      </c>
      <c r="G828" s="118" t="n">
        <v>46701</v>
      </c>
      <c r="H828" s="118" t="n">
        <v>46289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29981177</v>
      </c>
      <c r="C829" s="4" t="inlineStr">
        <is>
          <t>CONTRAPISO</t>
        </is>
      </c>
      <c r="D829" s="4" t="inlineStr">
        <is>
          <t>-</t>
        </is>
      </c>
      <c r="E829" s="4" t="inlineStr">
        <is>
          <t>17º PAV.</t>
        </is>
      </c>
      <c r="F829" s="118" t="n">
        <v>46688</v>
      </c>
      <c r="G829" s="118" t="n">
        <v>46701</v>
      </c>
      <c r="H829" s="118" t="n">
        <v>46289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29981117</v>
      </c>
      <c r="C830" s="4" t="inlineStr">
        <is>
          <t>SHAFT INTERNO INST. HIDRAÚLICAS</t>
        </is>
      </c>
      <c r="D830" s="4" t="inlineStr">
        <is>
          <t>-</t>
        </is>
      </c>
      <c r="E830" s="4" t="inlineStr">
        <is>
          <t>18º PAV.</t>
        </is>
      </c>
      <c r="F830" s="118" t="n">
        <v>46688</v>
      </c>
      <c r="G830" s="118" t="n">
        <v>46701</v>
      </c>
      <c r="H830" s="118" t="n">
        <v>46289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29981150</v>
      </c>
      <c r="C831" s="4" t="inlineStr">
        <is>
          <t>PRUMADA ELÉTRICA - INFRA</t>
        </is>
      </c>
      <c r="D831" s="4" t="inlineStr">
        <is>
          <t>-</t>
        </is>
      </c>
      <c r="E831" s="4" t="inlineStr">
        <is>
          <t>18º PAV.</t>
        </is>
      </c>
      <c r="F831" s="118" t="n">
        <v>46688</v>
      </c>
      <c r="G831" s="118" t="n">
        <v>46701</v>
      </c>
      <c r="H831" s="118" t="n">
        <v>46289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29981042</v>
      </c>
      <c r="C832" s="4" t="inlineStr">
        <is>
          <t>REBOCO INTERNO</t>
        </is>
      </c>
      <c r="D832" s="4" t="inlineStr">
        <is>
          <t>-</t>
        </is>
      </c>
      <c r="E832" s="4" t="inlineStr">
        <is>
          <t>20º PAV.</t>
        </is>
      </c>
      <c r="F832" s="118" t="n">
        <v>46688</v>
      </c>
      <c r="G832" s="118" t="n">
        <v>46701</v>
      </c>
      <c r="H832" s="118" t="n">
        <v>46289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29981008</v>
      </c>
      <c r="C833" s="4" t="inlineStr">
        <is>
          <t>CONTRAMARCO</t>
        </is>
      </c>
      <c r="D833" s="4" t="inlineStr">
        <is>
          <t>-</t>
        </is>
      </c>
      <c r="E833" s="4" t="inlineStr">
        <is>
          <t>21º PAV.</t>
        </is>
      </c>
      <c r="F833" s="118" t="n">
        <v>46688</v>
      </c>
      <c r="G833" s="118" t="n">
        <v>46701</v>
      </c>
      <c r="H833" s="118" t="n">
        <v>46289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29981001</v>
      </c>
      <c r="C834" s="4" t="inlineStr">
        <is>
          <t>DISTRIBUIÇÃO HIDROSSANITÁRIA</t>
        </is>
      </c>
      <c r="D834" s="4" t="inlineStr">
        <is>
          <t>-</t>
        </is>
      </c>
      <c r="E834" s="4" t="inlineStr">
        <is>
          <t>22º PAV.</t>
        </is>
      </c>
      <c r="F834" s="118" t="n">
        <v>46688</v>
      </c>
      <c r="G834" s="118" t="n">
        <v>46701</v>
      </c>
      <c r="H834" s="118" t="n">
        <v>46289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29980970</v>
      </c>
      <c r="C835" s="4" t="inlineStr">
        <is>
          <t>DISTRIBUIÇÃO ELÉTRICA / QUADRO</t>
        </is>
      </c>
      <c r="D835" s="4" t="inlineStr">
        <is>
          <t>-</t>
        </is>
      </c>
      <c r="E835" s="4" t="inlineStr">
        <is>
          <t>22º PAV.</t>
        </is>
      </c>
      <c r="F835" s="118" t="n">
        <v>46688</v>
      </c>
      <c r="G835" s="118" t="n">
        <v>46701</v>
      </c>
      <c r="H835" s="118" t="n">
        <v>46289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29981003</v>
      </c>
      <c r="C836" s="4" t="inlineStr">
        <is>
          <t>DISTRIBUIÇÃO DE GÁS</t>
        </is>
      </c>
      <c r="D836" s="4" t="inlineStr">
        <is>
          <t>-</t>
        </is>
      </c>
      <c r="E836" s="4" t="inlineStr">
        <is>
          <t>22º PAV.</t>
        </is>
      </c>
      <c r="F836" s="118" t="n">
        <v>46688</v>
      </c>
      <c r="G836" s="118" t="n">
        <v>46701</v>
      </c>
      <c r="H836" s="118" t="n">
        <v>46289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29980950</v>
      </c>
      <c r="C837" s="4" t="inlineStr">
        <is>
          <t>TALISCAMENTO</t>
        </is>
      </c>
      <c r="D837" s="4" t="inlineStr">
        <is>
          <t>-</t>
        </is>
      </c>
      <c r="E837" s="4" t="inlineStr">
        <is>
          <t>23º PAV.</t>
        </is>
      </c>
      <c r="F837" s="118" t="n">
        <v>46688</v>
      </c>
      <c r="G837" s="118" t="n">
        <v>46701</v>
      </c>
      <c r="H837" s="118" t="n">
        <v>46289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29980916</v>
      </c>
      <c r="C838" s="4" t="inlineStr">
        <is>
          <t>PRUMADA HIDROSSANITÁRIA</t>
        </is>
      </c>
      <c r="D838" s="4" t="inlineStr">
        <is>
          <t>-</t>
        </is>
      </c>
      <c r="E838" s="4" t="inlineStr">
        <is>
          <t>24º PAV.</t>
        </is>
      </c>
      <c r="F838" s="118" t="n">
        <v>46688</v>
      </c>
      <c r="G838" s="118" t="n">
        <v>46701</v>
      </c>
      <c r="H838" s="118" t="n">
        <v>46289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30205783</v>
      </c>
      <c r="C839" s="4" t="inlineStr">
        <is>
          <t>TALISCAMENTO</t>
        </is>
      </c>
      <c r="D839" s="4" t="inlineStr">
        <is>
          <t>-</t>
        </is>
      </c>
      <c r="E839" s="4" t="inlineStr">
        <is>
          <t>TÉRREO - ACESSO COMERCIAL + DML + ARS + ÁREA TEC + LAVABO + DISPENSA</t>
        </is>
      </c>
      <c r="F839" s="118" t="n">
        <v>46692</v>
      </c>
      <c r="G839" s="118" t="n">
        <v>46707</v>
      </c>
      <c r="H839" s="118" t="n">
        <v>46289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30205804</v>
      </c>
      <c r="C840" s="4" t="inlineStr">
        <is>
          <t>PRUMADA HIDROSSANITÁRIA</t>
        </is>
      </c>
      <c r="D840" s="4" t="inlineStr">
        <is>
          <t>-</t>
        </is>
      </c>
      <c r="E840" s="4" t="inlineStr">
        <is>
          <t>TÉRREO - HALL SOCIAL + ECLUSA + CIRCULAÇÃO</t>
        </is>
      </c>
      <c r="F840" s="118" t="n">
        <v>46692</v>
      </c>
      <c r="G840" s="118" t="n">
        <v>46707</v>
      </c>
      <c r="H840" s="118" t="n">
        <v>46289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30205803</v>
      </c>
      <c r="C841" s="4" t="inlineStr">
        <is>
          <t>PRUMADA DE INCÊNDIO</t>
        </is>
      </c>
      <c r="D841" s="4" t="inlineStr">
        <is>
          <t>-</t>
        </is>
      </c>
      <c r="E841" s="4" t="inlineStr">
        <is>
          <t>TÉRREO - HALL SOCIAL + ECLUSA + CIRCULAÇÃO</t>
        </is>
      </c>
      <c r="F841" s="118" t="n">
        <v>46692</v>
      </c>
      <c r="G841" s="118" t="n">
        <v>46707</v>
      </c>
      <c r="H841" s="118" t="n">
        <v>46289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30205805</v>
      </c>
      <c r="C842" s="4" t="inlineStr">
        <is>
          <t>ENCUNHAMENTO</t>
        </is>
      </c>
      <c r="D842" s="4" t="inlineStr">
        <is>
          <t>-</t>
        </is>
      </c>
      <c r="E842" s="4" t="inlineStr">
        <is>
          <t>TÉRREO - HALL SOCIAL + ECLUSA + CIRCULAÇÃO</t>
        </is>
      </c>
      <c r="F842" s="118" t="n">
        <v>46692</v>
      </c>
      <c r="G842" s="118" t="n">
        <v>46707</v>
      </c>
      <c r="H842" s="118" t="n">
        <v>46289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30205834</v>
      </c>
      <c r="C843" s="4" t="inlineStr">
        <is>
          <t>ALVENARIA</t>
        </is>
      </c>
      <c r="D843" s="4" t="inlineStr">
        <is>
          <t>-</t>
        </is>
      </c>
      <c r="E843" s="4" t="inlineStr">
        <is>
          <t>1º PAV. (INTERMEDIÁRIO)</t>
        </is>
      </c>
      <c r="F843" s="118" t="n">
        <v>46692</v>
      </c>
      <c r="G843" s="118" t="n">
        <v>46714</v>
      </c>
      <c r="H843" s="118" t="n">
        <v>46289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30171435</v>
      </c>
      <c r="C844" s="4" t="inlineStr">
        <is>
          <t>DISTRIBUIÇÃO ELÉTRICA / QUADRO</t>
        </is>
      </c>
      <c r="D844" s="4" t="inlineStr">
        <is>
          <t>-</t>
        </is>
      </c>
      <c r="E844" s="4" t="inlineStr">
        <is>
          <t>4º PAV - GARAGEM</t>
        </is>
      </c>
      <c r="F844" s="118" t="n">
        <v>46692</v>
      </c>
      <c r="G844" s="118" t="n">
        <v>46736</v>
      </c>
      <c r="H844" s="118" t="n">
        <v>46289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30171420</v>
      </c>
      <c r="C845" s="4" t="inlineStr">
        <is>
          <t>DISTRIBUIÇÃO HIDRÁULICA</t>
        </is>
      </c>
      <c r="D845" s="4" t="inlineStr">
        <is>
          <t>-</t>
        </is>
      </c>
      <c r="E845" s="4" t="inlineStr">
        <is>
          <t>4º PAV - GARAGEM</t>
        </is>
      </c>
      <c r="F845" s="118" t="n">
        <v>46692</v>
      </c>
      <c r="G845" s="118" t="n">
        <v>46736</v>
      </c>
      <c r="H845" s="118" t="n">
        <v>46289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29980915</v>
      </c>
      <c r="C846" s="4" t="inlineStr">
        <is>
          <t>ENCUNHAMENTO</t>
        </is>
      </c>
      <c r="D846" s="4" t="inlineStr">
        <is>
          <t>-</t>
        </is>
      </c>
      <c r="E846" s="4" t="inlineStr">
        <is>
          <t>24º PAV.</t>
        </is>
      </c>
      <c r="F846" s="118" t="n">
        <v>46692</v>
      </c>
      <c r="G846" s="118" t="n">
        <v>46703</v>
      </c>
      <c r="H846" s="118" t="n">
        <v>46289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29941039</v>
      </c>
      <c r="C847" s="4" t="inlineStr">
        <is>
          <t>ESTRUTURA</t>
        </is>
      </c>
      <c r="D847" s="4" t="inlineStr">
        <is>
          <t>-</t>
        </is>
      </c>
      <c r="E847" s="4" t="inlineStr">
        <is>
          <t>29º PAV.</t>
        </is>
      </c>
      <c r="F847" s="118" t="n">
        <v>46692</v>
      </c>
      <c r="G847" s="118" t="n">
        <v>46703</v>
      </c>
      <c r="H847" s="118" t="n">
        <v>46289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31529066</v>
      </c>
      <c r="C848" s="4" t="inlineStr">
        <is>
          <t>ESTRUTURA</t>
        </is>
      </c>
      <c r="D848" s="4" t="inlineStr">
        <is>
          <t>Forma</t>
        </is>
      </c>
      <c r="E848" s="4" t="inlineStr">
        <is>
          <t>29º PAV.</t>
        </is>
      </c>
      <c r="F848" s="118" t="n">
        <v>46692</v>
      </c>
      <c r="G848" s="118" t="n">
        <v>46699</v>
      </c>
      <c r="H848" s="118" t="n">
        <v>46289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31529067</v>
      </c>
      <c r="C849" s="4" t="inlineStr">
        <is>
          <t>ESTRUTURA</t>
        </is>
      </c>
      <c r="D849" s="4" t="inlineStr">
        <is>
          <t>Armação</t>
        </is>
      </c>
      <c r="E849" s="4" t="inlineStr">
        <is>
          <t>29º PAV.</t>
        </is>
      </c>
      <c r="F849" s="118" t="n">
        <v>46700</v>
      </c>
      <c r="G849" s="118" t="n">
        <v>46702</v>
      </c>
      <c r="H849" s="118" t="n">
        <v>46289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31529068</v>
      </c>
      <c r="C850" s="4" t="inlineStr">
        <is>
          <t>ESTRUTURA</t>
        </is>
      </c>
      <c r="D850" s="4" t="inlineStr">
        <is>
          <t>Concretagem</t>
        </is>
      </c>
      <c r="E850" s="4" t="inlineStr">
        <is>
          <t>29º PAV.</t>
        </is>
      </c>
      <c r="F850" s="118" t="n">
        <v>46703</v>
      </c>
      <c r="G850" s="118" t="n">
        <v>46703</v>
      </c>
      <c r="H850" s="118" t="n">
        <v>46289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31529069</v>
      </c>
      <c r="C851" s="4" t="inlineStr">
        <is>
          <t>ESTRUTURA</t>
        </is>
      </c>
      <c r="D851" s="4" t="inlineStr">
        <is>
          <t>Polimento</t>
        </is>
      </c>
      <c r="E851" s="4" t="inlineStr">
        <is>
          <t>29º PAV.</t>
        </is>
      </c>
      <c r="F851" s="118" t="n">
        <v>46703</v>
      </c>
      <c r="G851" s="118" t="n">
        <v>46703</v>
      </c>
      <c r="H851" s="118" t="n">
        <v>46289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30205746</v>
      </c>
      <c r="C852" s="4" t="inlineStr">
        <is>
          <t>IMPERMEABILIZAÇÃO</t>
        </is>
      </c>
      <c r="D852" s="4" t="inlineStr">
        <is>
          <t>-</t>
        </is>
      </c>
      <c r="E852" s="4" t="inlineStr">
        <is>
          <t>SUBSOLO</t>
        </is>
      </c>
      <c r="F852" s="118" t="n">
        <v>46694</v>
      </c>
      <c r="G852" s="118" t="n">
        <v>46708</v>
      </c>
      <c r="H852" s="118" t="n">
        <v>46289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29980889</v>
      </c>
      <c r="C853" s="4" t="inlineStr">
        <is>
          <t>PRUMADA DE INCÊNDIO</t>
        </is>
      </c>
      <c r="D853" s="4" t="inlineStr">
        <is>
          <t>-</t>
        </is>
      </c>
      <c r="E853" s="4" t="inlineStr">
        <is>
          <t>25º PAV.</t>
        </is>
      </c>
      <c r="F853" s="118" t="n">
        <v>46696</v>
      </c>
      <c r="G853" s="118" t="n">
        <v>46709</v>
      </c>
      <c r="H853" s="118" t="n">
        <v>46289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29980840</v>
      </c>
      <c r="C854" s="4" t="inlineStr">
        <is>
          <t>ALVENARIA</t>
        </is>
      </c>
      <c r="D854" s="4" t="inlineStr">
        <is>
          <t>-</t>
        </is>
      </c>
      <c r="E854" s="4" t="inlineStr">
        <is>
          <t>26º PAV.</t>
        </is>
      </c>
      <c r="F854" s="118" t="n">
        <v>46696</v>
      </c>
      <c r="G854" s="118" t="n">
        <v>46709</v>
      </c>
      <c r="H854" s="118" t="n">
        <v>46289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31789447</v>
      </c>
      <c r="C855" s="4" t="inlineStr">
        <is>
          <t>FACHADA AERADA - F3 + F4 (1º ETAPA)</t>
        </is>
      </c>
      <c r="D855" s="4" t="inlineStr">
        <is>
          <t>-</t>
        </is>
      </c>
      <c r="E855" s="4" t="inlineStr">
        <is>
          <t>FACHADA</t>
        </is>
      </c>
      <c r="F855" s="118" t="n">
        <v>46699</v>
      </c>
      <c r="G855" s="118" t="n">
        <v>46764</v>
      </c>
      <c r="H855" s="118" t="n">
        <v>46289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31790136</v>
      </c>
      <c r="C856" s="4" t="inlineStr">
        <is>
          <t>PEITORIS E REQUADROS DE FACHADA - F1 + F2 (1º ETAPA)</t>
        </is>
      </c>
      <c r="D856" s="4" t="inlineStr">
        <is>
          <t>-</t>
        </is>
      </c>
      <c r="E856" s="4" t="inlineStr">
        <is>
          <t>FACHADA</t>
        </is>
      </c>
      <c r="F856" s="118" t="n">
        <v>46699</v>
      </c>
      <c r="G856" s="118" t="n">
        <v>46727</v>
      </c>
      <c r="H856" s="118" t="n">
        <v>46289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30205703</v>
      </c>
      <c r="C857" s="4" t="inlineStr">
        <is>
          <t>FORRO</t>
        </is>
      </c>
      <c r="D857" s="4" t="inlineStr">
        <is>
          <t>-</t>
        </is>
      </c>
      <c r="E857" s="4" t="inlineStr">
        <is>
          <t>TÉRREO - LOJA 1</t>
        </is>
      </c>
      <c r="F857" s="118" t="n">
        <v>46700</v>
      </c>
      <c r="G857" s="118" t="n">
        <v>46714</v>
      </c>
      <c r="H857" s="118" t="n">
        <v>46289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30205675</v>
      </c>
      <c r="C858" s="4" t="inlineStr">
        <is>
          <t>BANCADAS</t>
        </is>
      </c>
      <c r="D858" s="4" t="inlineStr">
        <is>
          <t>-</t>
        </is>
      </c>
      <c r="E858" s="4" t="inlineStr">
        <is>
          <t>TÉRREO - LOJA 2</t>
        </is>
      </c>
      <c r="F858" s="118" t="n">
        <v>46700</v>
      </c>
      <c r="G858" s="118" t="n">
        <v>46714</v>
      </c>
      <c r="H858" s="118" t="n">
        <v>46289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30205650</v>
      </c>
      <c r="C859" s="4" t="inlineStr">
        <is>
          <t>REVESTIMENTOS PORCELANATO PISO</t>
        </is>
      </c>
      <c r="D859" s="4" t="inlineStr">
        <is>
          <t>-</t>
        </is>
      </c>
      <c r="E859" s="4" t="inlineStr">
        <is>
          <t>TÉRREO - LOJA 3</t>
        </is>
      </c>
      <c r="F859" s="118" t="n">
        <v>46700</v>
      </c>
      <c r="G859" s="118" t="n">
        <v>46714</v>
      </c>
      <c r="H859" s="118" t="n">
        <v>46289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30205627</v>
      </c>
      <c r="C860" s="4" t="inlineStr">
        <is>
          <t>REVESTIMENTO PORCELANATO PAREDE</t>
        </is>
      </c>
      <c r="D860" s="4" t="inlineStr">
        <is>
          <t>-</t>
        </is>
      </c>
      <c r="E860" s="4" t="inlineStr">
        <is>
          <t>TÉRREO - LOJA 4</t>
        </is>
      </c>
      <c r="F860" s="118" t="n">
        <v>46700</v>
      </c>
      <c r="G860" s="118" t="n">
        <v>46714</v>
      </c>
      <c r="H860" s="118" t="n">
        <v>46289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30205593</v>
      </c>
      <c r="C861" s="4" t="inlineStr">
        <is>
          <t>DRYWALL</t>
        </is>
      </c>
      <c r="D861" s="4" t="inlineStr">
        <is>
          <t>-</t>
        </is>
      </c>
      <c r="E861" s="4" t="inlineStr">
        <is>
          <t>TÉRREO - LOJA 5</t>
        </is>
      </c>
      <c r="F861" s="118" t="n">
        <v>46700</v>
      </c>
      <c r="G861" s="118" t="n">
        <v>46714</v>
      </c>
      <c r="H861" s="118" t="n">
        <v>46289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30205565</v>
      </c>
      <c r="C862" s="4" t="inlineStr">
        <is>
          <t>CONTRAPISO</t>
        </is>
      </c>
      <c r="D862" s="4" t="inlineStr">
        <is>
          <t>-</t>
        </is>
      </c>
      <c r="E862" s="4" t="inlineStr">
        <is>
          <t>TÉRREO - LOJA 6</t>
        </is>
      </c>
      <c r="F862" s="118" t="n">
        <v>46700</v>
      </c>
      <c r="G862" s="118" t="n">
        <v>46714</v>
      </c>
      <c r="H862" s="118" t="n">
        <v>46289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31803890</v>
      </c>
      <c r="C863" s="4" t="inlineStr">
        <is>
          <t>FACHADA LOJA</t>
        </is>
      </c>
      <c r="D863" s="4" t="inlineStr">
        <is>
          <t>-</t>
        </is>
      </c>
      <c r="E863" s="4" t="inlineStr">
        <is>
          <t>TÉRREO - LOJA 6</t>
        </is>
      </c>
      <c r="F863" s="118" t="n">
        <v>46700</v>
      </c>
      <c r="G863" s="118" t="n">
        <v>46756</v>
      </c>
      <c r="H863" s="118" t="n">
        <v>46289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30205534</v>
      </c>
      <c r="C864" s="4" t="inlineStr">
        <is>
          <t>REBOCO INTERNO</t>
        </is>
      </c>
      <c r="D864" s="4" t="inlineStr">
        <is>
          <t>-</t>
        </is>
      </c>
      <c r="E864" s="4" t="inlineStr">
        <is>
          <t>TÉRREO - LOJA 7</t>
        </is>
      </c>
      <c r="F864" s="118" t="n">
        <v>46700</v>
      </c>
      <c r="G864" s="118" t="n">
        <v>46714</v>
      </c>
      <c r="H864" s="118" t="n">
        <v>46289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30171466</v>
      </c>
      <c r="C865" s="4" t="inlineStr">
        <is>
          <t>FIAÇÃO ELÉTRICA</t>
        </is>
      </c>
      <c r="D865" s="4" t="inlineStr">
        <is>
          <t>-</t>
        </is>
      </c>
      <c r="E865" s="4" t="inlineStr">
        <is>
          <t>2º PAV - GARAGEM</t>
        </is>
      </c>
      <c r="F865" s="118" t="n">
        <v>46701</v>
      </c>
      <c r="G865" s="118" t="n">
        <v>46772</v>
      </c>
      <c r="H865" s="118" t="n">
        <v>46289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30171485</v>
      </c>
      <c r="C866" s="4" t="inlineStr">
        <is>
          <t>PRUMADA ELÉTRICA - CABOS</t>
        </is>
      </c>
      <c r="D866" s="4" t="inlineStr">
        <is>
          <t>-</t>
        </is>
      </c>
      <c r="E866" s="4" t="inlineStr">
        <is>
          <t>2º PAV - GARAGEM</t>
        </is>
      </c>
      <c r="F866" s="118" t="n">
        <v>46701</v>
      </c>
      <c r="G866" s="118" t="n">
        <v>46772</v>
      </c>
      <c r="H866" s="118" t="n">
        <v>46289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30171468</v>
      </c>
      <c r="C867" s="4" t="inlineStr">
        <is>
          <t>SHAFT</t>
        </is>
      </c>
      <c r="D867" s="4" t="inlineStr">
        <is>
          <t>-</t>
        </is>
      </c>
      <c r="E867" s="4" t="inlineStr">
        <is>
          <t>2º PAV - GARAGEM</t>
        </is>
      </c>
      <c r="F867" s="118" t="n">
        <v>46701</v>
      </c>
      <c r="G867" s="118" t="n">
        <v>46730</v>
      </c>
      <c r="H867" s="118" t="n">
        <v>46289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30214059</v>
      </c>
      <c r="C868" s="4" t="inlineStr">
        <is>
          <t>FIAÇÃO TELECOM/DADOS</t>
        </is>
      </c>
      <c r="D868" s="4" t="inlineStr">
        <is>
          <t>-</t>
        </is>
      </c>
      <c r="E868" s="4" t="inlineStr">
        <is>
          <t>2º PAV - GARAGEM</t>
        </is>
      </c>
      <c r="F868" s="118" t="n">
        <v>46701</v>
      </c>
      <c r="G868" s="118" t="n">
        <v>46715</v>
      </c>
      <c r="H868" s="118" t="n">
        <v>46289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29981477</v>
      </c>
      <c r="C869" s="4" t="inlineStr">
        <is>
          <t>FORRO</t>
        </is>
      </c>
      <c r="D869" s="4" t="inlineStr">
        <is>
          <t>-</t>
        </is>
      </c>
      <c r="E869" s="4" t="inlineStr">
        <is>
          <t>9º PAV.</t>
        </is>
      </c>
      <c r="F869" s="118" t="n">
        <v>46702</v>
      </c>
      <c r="G869" s="118" t="n">
        <v>46715</v>
      </c>
      <c r="H869" s="118" t="n">
        <v>46289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29981438</v>
      </c>
      <c r="C870" s="4" t="inlineStr">
        <is>
          <t>FIAÇÃO ELÉTRICA</t>
        </is>
      </c>
      <c r="D870" s="4" t="inlineStr">
        <is>
          <t>-</t>
        </is>
      </c>
      <c r="E870" s="4" t="inlineStr">
        <is>
          <t>10º PAV.</t>
        </is>
      </c>
      <c r="F870" s="118" t="n">
        <v>46702</v>
      </c>
      <c r="G870" s="118" t="n">
        <v>46715</v>
      </c>
      <c r="H870" s="118" t="n">
        <v>46289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29981443</v>
      </c>
      <c r="C871" s="4" t="inlineStr">
        <is>
          <t>PRUMADA ELÉTRICA - CABOS</t>
        </is>
      </c>
      <c r="D871" s="4" t="inlineStr">
        <is>
          <t>-</t>
        </is>
      </c>
      <c r="E871" s="4" t="inlineStr">
        <is>
          <t>10º PAV.</t>
        </is>
      </c>
      <c r="F871" s="118" t="n">
        <v>46702</v>
      </c>
      <c r="G871" s="118" t="n">
        <v>46715</v>
      </c>
      <c r="H871" s="118" t="n">
        <v>46289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30214072</v>
      </c>
      <c r="C872" s="4" t="inlineStr">
        <is>
          <t>FIAÇÃO TELECOM/DADOS</t>
        </is>
      </c>
      <c r="D872" s="4" t="inlineStr">
        <is>
          <t>-</t>
        </is>
      </c>
      <c r="E872" s="4" t="inlineStr">
        <is>
          <t>10º PAV.</t>
        </is>
      </c>
      <c r="F872" s="118" t="n">
        <v>46702</v>
      </c>
      <c r="G872" s="118" t="n">
        <v>46716</v>
      </c>
      <c r="H872" s="118" t="n">
        <v>46289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29981385</v>
      </c>
      <c r="C873" s="4" t="inlineStr">
        <is>
          <t>BANCADAS</t>
        </is>
      </c>
      <c r="D873" s="4" t="inlineStr">
        <is>
          <t>-</t>
        </is>
      </c>
      <c r="E873" s="4" t="inlineStr">
        <is>
          <t>11º PAV.</t>
        </is>
      </c>
      <c r="F873" s="118" t="n">
        <v>46702</v>
      </c>
      <c r="G873" s="118" t="n">
        <v>46715</v>
      </c>
      <c r="H873" s="118" t="n">
        <v>46289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29981347</v>
      </c>
      <c r="C874" s="4" t="inlineStr">
        <is>
          <t>REVESTIMENTOS PORCELANATO PISO</t>
        </is>
      </c>
      <c r="D874" s="4" t="inlineStr">
        <is>
          <t>-</t>
        </is>
      </c>
      <c r="E874" s="4" t="inlineStr">
        <is>
          <t>12º PAV.</t>
        </is>
      </c>
      <c r="F874" s="118" t="n">
        <v>46702</v>
      </c>
      <c r="G874" s="118" t="n">
        <v>46715</v>
      </c>
      <c r="H874" s="118" t="n">
        <v>46289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29981326</v>
      </c>
      <c r="C875" s="4" t="inlineStr">
        <is>
          <t>REVESTIMENTO PORCELANATO PAREDE</t>
        </is>
      </c>
      <c r="D875" s="4" t="inlineStr">
        <is>
          <t>-</t>
        </is>
      </c>
      <c r="E875" s="4" t="inlineStr">
        <is>
          <t>13º PAV.</t>
        </is>
      </c>
      <c r="F875" s="118" t="n">
        <v>46702</v>
      </c>
      <c r="G875" s="118" t="n">
        <v>46715</v>
      </c>
      <c r="H875" s="118" t="n">
        <v>46289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29981287</v>
      </c>
      <c r="C876" s="4" t="inlineStr">
        <is>
          <t>IMPERMEABILIZAÇÃO</t>
        </is>
      </c>
      <c r="D876" s="4" t="inlineStr">
        <is>
          <t>-</t>
        </is>
      </c>
      <c r="E876" s="4" t="inlineStr">
        <is>
          <t>14º PAV.</t>
        </is>
      </c>
      <c r="F876" s="118" t="n">
        <v>46702</v>
      </c>
      <c r="G876" s="118" t="n">
        <v>46715</v>
      </c>
      <c r="H876" s="118" t="n">
        <v>46289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32750441</v>
      </c>
      <c r="C877" s="4" t="inlineStr">
        <is>
          <t>DRYWALL 2º FACE</t>
        </is>
      </c>
      <c r="D877" s="4" t="inlineStr">
        <is>
          <t>-</t>
        </is>
      </c>
      <c r="E877" s="4" t="inlineStr">
        <is>
          <t>15º PAV.</t>
        </is>
      </c>
      <c r="F877" s="118" t="n">
        <v>46702</v>
      </c>
      <c r="G877" s="118" t="n">
        <v>46715</v>
      </c>
      <c r="H877" s="118" t="n">
        <v>46289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32750364</v>
      </c>
      <c r="C878" s="4" t="inlineStr">
        <is>
          <t>DISTRIBUIÇÃO DE GÁS - DRYWALL</t>
        </is>
      </c>
      <c r="D878" s="4" t="inlineStr">
        <is>
          <t>-</t>
        </is>
      </c>
      <c r="E878" s="4" t="inlineStr">
        <is>
          <t>16º PAV.</t>
        </is>
      </c>
      <c r="F878" s="118" t="n">
        <v>46702</v>
      </c>
      <c r="G878" s="118" t="n">
        <v>46715</v>
      </c>
      <c r="H878" s="118" t="n">
        <v>46289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32750390</v>
      </c>
      <c r="C879" s="4" t="inlineStr">
        <is>
          <t>DISTRIBUIÇÃO ELÉTRICA/QUADRO - DRYWALL</t>
        </is>
      </c>
      <c r="D879" s="4" t="inlineStr">
        <is>
          <t>-</t>
        </is>
      </c>
      <c r="E879" s="4" t="inlineStr">
        <is>
          <t>16º PAV.</t>
        </is>
      </c>
      <c r="F879" s="118" t="n">
        <v>46702</v>
      </c>
      <c r="G879" s="118" t="n">
        <v>46715</v>
      </c>
      <c r="H879" s="118" t="n">
        <v>46289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32750416</v>
      </c>
      <c r="C880" s="4" t="inlineStr">
        <is>
          <t>DISTRIBUIÇÃO HIDRÁULICA - DRYWALL</t>
        </is>
      </c>
      <c r="D880" s="4" t="inlineStr">
        <is>
          <t>-</t>
        </is>
      </c>
      <c r="E880" s="4" t="inlineStr">
        <is>
          <t>16º PAV.</t>
        </is>
      </c>
      <c r="F880" s="118" t="n">
        <v>46702</v>
      </c>
      <c r="G880" s="118" t="n">
        <v>46715</v>
      </c>
      <c r="H880" s="118" t="n">
        <v>46289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33896834</v>
      </c>
      <c r="C881" s="4" t="inlineStr">
        <is>
          <t>INFRAESTRUTURA - AR CONDICIONADO</t>
        </is>
      </c>
      <c r="D881" s="4" t="inlineStr">
        <is>
          <t>-</t>
        </is>
      </c>
      <c r="E881" s="4" t="inlineStr">
        <is>
          <t>16º PAV.</t>
        </is>
      </c>
      <c r="F881" s="118" t="n">
        <v>46702</v>
      </c>
      <c r="G881" s="118" t="n">
        <v>46715</v>
      </c>
      <c r="H881" s="118" t="n">
        <v>46289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32749860</v>
      </c>
      <c r="C882" s="4" t="inlineStr">
        <is>
          <t>DRYWALL 1º FACE</t>
        </is>
      </c>
      <c r="D882" s="4" t="inlineStr">
        <is>
          <t>-</t>
        </is>
      </c>
      <c r="E882" s="4" t="inlineStr">
        <is>
          <t>17º PAV.</t>
        </is>
      </c>
      <c r="F882" s="118" t="n">
        <v>46702</v>
      </c>
      <c r="G882" s="118" t="n">
        <v>46715</v>
      </c>
      <c r="H882" s="118" t="n">
        <v>46289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29981140</v>
      </c>
      <c r="C883" s="4" t="inlineStr">
        <is>
          <t>CONTRAPISO</t>
        </is>
      </c>
      <c r="D883" s="4" t="inlineStr">
        <is>
          <t>-</t>
        </is>
      </c>
      <c r="E883" s="4" t="inlineStr">
        <is>
          <t>18º PAV.</t>
        </is>
      </c>
      <c r="F883" s="118" t="n">
        <v>46702</v>
      </c>
      <c r="G883" s="118" t="n">
        <v>46715</v>
      </c>
      <c r="H883" s="118" t="n">
        <v>46289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29981043</v>
      </c>
      <c r="C884" s="4" t="inlineStr">
        <is>
          <t>SHAFT INTERNO INST. HIDRAÚLICAS</t>
        </is>
      </c>
      <c r="D884" s="4" t="inlineStr">
        <is>
          <t>-</t>
        </is>
      </c>
      <c r="E884" s="4" t="inlineStr">
        <is>
          <t>20º PAV.</t>
        </is>
      </c>
      <c r="F884" s="118" t="n">
        <v>46702</v>
      </c>
      <c r="G884" s="118" t="n">
        <v>46715</v>
      </c>
      <c r="H884" s="118" t="n">
        <v>46289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29981076</v>
      </c>
      <c r="C885" s="4" t="inlineStr">
        <is>
          <t>PRUMADA ELÉTRICA - INFRA</t>
        </is>
      </c>
      <c r="D885" s="4" t="inlineStr">
        <is>
          <t>-</t>
        </is>
      </c>
      <c r="E885" s="4" t="inlineStr">
        <is>
          <t>20º PAV.</t>
        </is>
      </c>
      <c r="F885" s="118" t="n">
        <v>46702</v>
      </c>
      <c r="G885" s="118" t="n">
        <v>46715</v>
      </c>
      <c r="H885" s="118" t="n">
        <v>46289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29981005</v>
      </c>
      <c r="C886" s="4" t="inlineStr">
        <is>
          <t>REBOCO INTERNO</t>
        </is>
      </c>
      <c r="D886" s="4" t="inlineStr">
        <is>
          <t>-</t>
        </is>
      </c>
      <c r="E886" s="4" t="inlineStr">
        <is>
          <t>21º PAV.</t>
        </is>
      </c>
      <c r="F886" s="118" t="n">
        <v>46702</v>
      </c>
      <c r="G886" s="118" t="n">
        <v>46715</v>
      </c>
      <c r="H886" s="118" t="n">
        <v>46289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29980971</v>
      </c>
      <c r="C887" s="4" t="inlineStr">
        <is>
          <t>CONTRAMARCO</t>
        </is>
      </c>
      <c r="D887" s="4" t="inlineStr">
        <is>
          <t>-</t>
        </is>
      </c>
      <c r="E887" s="4" t="inlineStr">
        <is>
          <t>22º PAV.</t>
        </is>
      </c>
      <c r="F887" s="118" t="n">
        <v>46702</v>
      </c>
      <c r="G887" s="118" t="n">
        <v>46715</v>
      </c>
      <c r="H887" s="118" t="n">
        <v>46289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29980964</v>
      </c>
      <c r="C888" s="4" t="inlineStr">
        <is>
          <t>DISTRIBUIÇÃO HIDROSSANITÁRIA</t>
        </is>
      </c>
      <c r="D888" s="4" t="inlineStr">
        <is>
          <t>-</t>
        </is>
      </c>
      <c r="E888" s="4" t="inlineStr">
        <is>
          <t>23º PAV.</t>
        </is>
      </c>
      <c r="F888" s="118" t="n">
        <v>46702</v>
      </c>
      <c r="G888" s="118" t="n">
        <v>46715</v>
      </c>
      <c r="H888" s="118" t="n">
        <v>46289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29980933</v>
      </c>
      <c r="C889" s="4" t="inlineStr">
        <is>
          <t>DISTRIBUIÇÃO ELÉTRICA / QUADRO</t>
        </is>
      </c>
      <c r="D889" s="4" t="inlineStr">
        <is>
          <t>-</t>
        </is>
      </c>
      <c r="E889" s="4" t="inlineStr">
        <is>
          <t>23º PAV.</t>
        </is>
      </c>
      <c r="F889" s="118" t="n">
        <v>46702</v>
      </c>
      <c r="G889" s="118" t="n">
        <v>46715</v>
      </c>
      <c r="H889" s="118" t="n">
        <v>46289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29980966</v>
      </c>
      <c r="C890" s="4" t="inlineStr">
        <is>
          <t>DISTRIBUIÇÃO DE GÁS</t>
        </is>
      </c>
      <c r="D890" s="4" t="inlineStr">
        <is>
          <t>-</t>
        </is>
      </c>
      <c r="E890" s="4" t="inlineStr">
        <is>
          <t>23º PAV.</t>
        </is>
      </c>
      <c r="F890" s="118" t="n">
        <v>46702</v>
      </c>
      <c r="G890" s="118" t="n">
        <v>46715</v>
      </c>
      <c r="H890" s="118" t="n">
        <v>46289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29980913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24º PAV.</t>
        </is>
      </c>
      <c r="F891" s="118" t="n">
        <v>46702</v>
      </c>
      <c r="G891" s="118" t="n">
        <v>46715</v>
      </c>
      <c r="H891" s="118" t="n">
        <v>46289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29980879</v>
      </c>
      <c r="C892" s="4" t="inlineStr">
        <is>
          <t>PRUMADA HIDROSSANITÁRIA</t>
        </is>
      </c>
      <c r="D892" s="4" t="inlineStr">
        <is>
          <t>-</t>
        </is>
      </c>
      <c r="E892" s="4" t="inlineStr">
        <is>
          <t>25º PAV.</t>
        </is>
      </c>
      <c r="F892" s="118" t="n">
        <v>46702</v>
      </c>
      <c r="G892" s="118" t="n">
        <v>46715</v>
      </c>
      <c r="H892" s="118" t="n">
        <v>46289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29980878</v>
      </c>
      <c r="C893" s="4" t="inlineStr">
        <is>
          <t>ENCUNHAMENTO</t>
        </is>
      </c>
      <c r="D893" s="4" t="inlineStr">
        <is>
          <t>-</t>
        </is>
      </c>
      <c r="E893" s="4" t="inlineStr">
        <is>
          <t>25º PAV.</t>
        </is>
      </c>
      <c r="F893" s="118" t="n">
        <v>46707</v>
      </c>
      <c r="G893" s="118" t="n">
        <v>46717</v>
      </c>
      <c r="H893" s="118" t="n">
        <v>46289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29941040</v>
      </c>
      <c r="C894" s="4" t="inlineStr">
        <is>
          <t>ESTRUTURA</t>
        </is>
      </c>
      <c r="D894" s="4" t="inlineStr">
        <is>
          <t>-</t>
        </is>
      </c>
      <c r="E894" s="4" t="inlineStr">
        <is>
          <t>30º PAV.</t>
        </is>
      </c>
      <c r="F894" s="118" t="n">
        <v>46707</v>
      </c>
      <c r="G894" s="118" t="n">
        <v>46717</v>
      </c>
      <c r="H894" s="118" t="n">
        <v>46289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31529072</v>
      </c>
      <c r="C895" s="4" t="inlineStr">
        <is>
          <t>ESTRUTURA</t>
        </is>
      </c>
      <c r="D895" s="4" t="inlineStr">
        <is>
          <t>Forma</t>
        </is>
      </c>
      <c r="E895" s="4" t="inlineStr">
        <is>
          <t>30º PAV.</t>
        </is>
      </c>
      <c r="F895" s="118" t="n">
        <v>46707</v>
      </c>
      <c r="G895" s="118" t="n">
        <v>46713</v>
      </c>
      <c r="H895" s="118" t="n">
        <v>46289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31529073</v>
      </c>
      <c r="C896" s="4" t="inlineStr">
        <is>
          <t>ESTRUTURA</t>
        </is>
      </c>
      <c r="D896" s="4" t="inlineStr">
        <is>
          <t>Armação</t>
        </is>
      </c>
      <c r="E896" s="4" t="inlineStr">
        <is>
          <t>30º PAV.</t>
        </is>
      </c>
      <c r="F896" s="118" t="n">
        <v>46714</v>
      </c>
      <c r="G896" s="118" t="n">
        <v>46716</v>
      </c>
      <c r="H896" s="118" t="n">
        <v>46289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31529074</v>
      </c>
      <c r="C897" s="4" t="inlineStr">
        <is>
          <t>ESTRUTURA</t>
        </is>
      </c>
      <c r="D897" s="4" t="inlineStr">
        <is>
          <t>Concretagem</t>
        </is>
      </c>
      <c r="E897" s="4" t="inlineStr">
        <is>
          <t>30º PAV.</t>
        </is>
      </c>
      <c r="F897" s="118" t="n">
        <v>46717</v>
      </c>
      <c r="G897" s="118" t="n">
        <v>46717</v>
      </c>
      <c r="H897" s="118" t="n">
        <v>46289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31529075</v>
      </c>
      <c r="C898" s="4" t="inlineStr">
        <is>
          <t>ESTRUTURA</t>
        </is>
      </c>
      <c r="D898" s="4" t="inlineStr">
        <is>
          <t>Polimento</t>
        </is>
      </c>
      <c r="E898" s="4" t="inlineStr">
        <is>
          <t>30º PAV.</t>
        </is>
      </c>
      <c r="F898" s="118" t="n">
        <v>46717</v>
      </c>
      <c r="G898" s="118" t="n">
        <v>46717</v>
      </c>
      <c r="H898" s="118" t="n">
        <v>46289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30205784</v>
      </c>
      <c r="C899" s="4" t="inlineStr">
        <is>
          <t>DISTRIBUIÇÃO ELÉTRICA / QUADRO</t>
        </is>
      </c>
      <c r="D899" s="4" t="inlineStr">
        <is>
          <t>-</t>
        </is>
      </c>
      <c r="E899" s="4" t="inlineStr">
        <is>
          <t>TÉRREO - ACESSO COMERCIAL + DML + ARS + ÁREA TEC + LAVABO + DISPENSA</t>
        </is>
      </c>
      <c r="F899" s="118" t="n">
        <v>46708</v>
      </c>
      <c r="G899" s="118" t="n">
        <v>46728</v>
      </c>
      <c r="H899" s="118" t="n">
        <v>46289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30205785</v>
      </c>
      <c r="C900" s="4" t="inlineStr">
        <is>
          <t>DISTRIBUIÇÃO HIDRÁULICA</t>
        </is>
      </c>
      <c r="D900" s="4" t="inlineStr">
        <is>
          <t>-</t>
        </is>
      </c>
      <c r="E900" s="4" t="inlineStr">
        <is>
          <t>TÉRREO - ACESSO COMERCIAL + DML + ARS + ÁREA TEC + LAVABO + DISPENSA</t>
        </is>
      </c>
      <c r="F900" s="118" t="n">
        <v>46708</v>
      </c>
      <c r="G900" s="118" t="n">
        <v>46728</v>
      </c>
      <c r="H900" s="118" t="n">
        <v>46289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30205810</v>
      </c>
      <c r="C901" s="4" t="inlineStr">
        <is>
          <t>TALISCAMENTO</t>
        </is>
      </c>
      <c r="D901" s="4" t="inlineStr">
        <is>
          <t>-</t>
        </is>
      </c>
      <c r="E901" s="4" t="inlineStr">
        <is>
          <t>TÉRREO - HALL SOCIAL + ECLUSA + CIRCULAÇÃO</t>
        </is>
      </c>
      <c r="F901" s="118" t="n">
        <v>46708</v>
      </c>
      <c r="G901" s="118" t="n">
        <v>46721</v>
      </c>
      <c r="H901" s="118" t="n">
        <v>46289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30205745</v>
      </c>
      <c r="C902" s="4" t="inlineStr">
        <is>
          <t>CONTRAPISO</t>
        </is>
      </c>
      <c r="D902" s="4" t="inlineStr">
        <is>
          <t>-</t>
        </is>
      </c>
      <c r="E902" s="4" t="inlineStr">
        <is>
          <t>SUBSOLO</t>
        </is>
      </c>
      <c r="F902" s="118" t="n">
        <v>46709</v>
      </c>
      <c r="G902" s="118" t="n">
        <v>46722</v>
      </c>
      <c r="H902" s="118" t="n">
        <v>46289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29980852</v>
      </c>
      <c r="C903" s="4" t="inlineStr">
        <is>
          <t>PRUMADA DE INCÊNDIO</t>
        </is>
      </c>
      <c r="D903" s="4" t="inlineStr">
        <is>
          <t>-</t>
        </is>
      </c>
      <c r="E903" s="4" t="inlineStr">
        <is>
          <t>26º PAV.</t>
        </is>
      </c>
      <c r="F903" s="118" t="n">
        <v>46710</v>
      </c>
      <c r="G903" s="118" t="n">
        <v>46722</v>
      </c>
      <c r="H903" s="118" t="n">
        <v>46289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29980803</v>
      </c>
      <c r="C904" s="4" t="inlineStr">
        <is>
          <t>ALVENARIA</t>
        </is>
      </c>
      <c r="D904" s="4" t="inlineStr">
        <is>
          <t>-</t>
        </is>
      </c>
      <c r="E904" s="4" t="inlineStr">
        <is>
          <t>27º PAV.</t>
        </is>
      </c>
      <c r="F904" s="118" t="n">
        <v>46710</v>
      </c>
      <c r="G904" s="118" t="n">
        <v>46722</v>
      </c>
      <c r="H904" s="118" t="n">
        <v>46289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30205706</v>
      </c>
      <c r="C905" s="4" t="inlineStr">
        <is>
          <t>MASSA CORRIDA</t>
        </is>
      </c>
      <c r="D905" s="4" t="inlineStr">
        <is>
          <t>-</t>
        </is>
      </c>
      <c r="E905" s="4" t="inlineStr">
        <is>
          <t>TÉRREO - LOJA 1</t>
        </is>
      </c>
      <c r="F905" s="118" t="n">
        <v>46715</v>
      </c>
      <c r="G905" s="118" t="n">
        <v>46728</v>
      </c>
      <c r="H905" s="118" t="n">
        <v>46289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30205676</v>
      </c>
      <c r="C906" s="4" t="inlineStr">
        <is>
          <t>FORRO</t>
        </is>
      </c>
      <c r="D906" s="4" t="inlineStr">
        <is>
          <t>-</t>
        </is>
      </c>
      <c r="E906" s="4" t="inlineStr">
        <is>
          <t>TÉRREO - LOJA 2</t>
        </is>
      </c>
      <c r="F906" s="118" t="n">
        <v>46715</v>
      </c>
      <c r="G906" s="118" t="n">
        <v>46728</v>
      </c>
      <c r="H906" s="118" t="n">
        <v>46289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30205648</v>
      </c>
      <c r="C907" s="4" t="inlineStr">
        <is>
          <t>BANCADAS</t>
        </is>
      </c>
      <c r="D907" s="4" t="inlineStr">
        <is>
          <t>-</t>
        </is>
      </c>
      <c r="E907" s="4" t="inlineStr">
        <is>
          <t>TÉRREO - LOJA 3</t>
        </is>
      </c>
      <c r="F907" s="118" t="n">
        <v>46715</v>
      </c>
      <c r="G907" s="118" t="n">
        <v>46728</v>
      </c>
      <c r="H907" s="118" t="n">
        <v>46289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30205623</v>
      </c>
      <c r="C908" s="4" t="inlineStr">
        <is>
          <t>REVESTIMENTOS PORCELANATO PISO</t>
        </is>
      </c>
      <c r="D908" s="4" t="inlineStr">
        <is>
          <t>-</t>
        </is>
      </c>
      <c r="E908" s="4" t="inlineStr">
        <is>
          <t>TÉRREO - LOJA 4</t>
        </is>
      </c>
      <c r="F908" s="118" t="n">
        <v>46715</v>
      </c>
      <c r="G908" s="118" t="n">
        <v>46728</v>
      </c>
      <c r="H908" s="118" t="n">
        <v>46289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30205600</v>
      </c>
      <c r="C909" s="4" t="inlineStr">
        <is>
          <t>REVESTIMENTO PORCELANATO PAREDE</t>
        </is>
      </c>
      <c r="D909" s="4" t="inlineStr">
        <is>
          <t>-</t>
        </is>
      </c>
      <c r="E909" s="4" t="inlineStr">
        <is>
          <t>TÉRREO - LOJA 5</t>
        </is>
      </c>
      <c r="F909" s="118" t="n">
        <v>46715</v>
      </c>
      <c r="G909" s="118" t="n">
        <v>46728</v>
      </c>
      <c r="H909" s="118" t="n">
        <v>46289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30205566</v>
      </c>
      <c r="C910" s="4" t="inlineStr">
        <is>
          <t>DRYWALL</t>
        </is>
      </c>
      <c r="D910" s="4" t="inlineStr">
        <is>
          <t>-</t>
        </is>
      </c>
      <c r="E910" s="4" t="inlineStr">
        <is>
          <t>TÉRREO - LOJA 6</t>
        </is>
      </c>
      <c r="F910" s="118" t="n">
        <v>46715</v>
      </c>
      <c r="G910" s="118" t="n">
        <v>46728</v>
      </c>
      <c r="H910" s="118" t="n">
        <v>46289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30205538</v>
      </c>
      <c r="C911" s="4" t="inlineStr">
        <is>
          <t>CONTRAPISO</t>
        </is>
      </c>
      <c r="D911" s="4" t="inlineStr">
        <is>
          <t>-</t>
        </is>
      </c>
      <c r="E911" s="4" t="inlineStr">
        <is>
          <t>TÉRREO - LOJA 7</t>
        </is>
      </c>
      <c r="F911" s="118" t="n">
        <v>46715</v>
      </c>
      <c r="G911" s="118" t="n">
        <v>46728</v>
      </c>
      <c r="H911" s="118" t="n">
        <v>46289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31803891</v>
      </c>
      <c r="C912" s="4" t="inlineStr">
        <is>
          <t>FACHADA LOJA</t>
        </is>
      </c>
      <c r="D912" s="4" t="inlineStr">
        <is>
          <t>-</t>
        </is>
      </c>
      <c r="E912" s="4" t="inlineStr">
        <is>
          <t>TÉRREO - LOJA 7</t>
        </is>
      </c>
      <c r="F912" s="118" t="n">
        <v>46715</v>
      </c>
      <c r="G912" s="118" t="n">
        <v>46770</v>
      </c>
      <c r="H912" s="118" t="n">
        <v>46289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30208603</v>
      </c>
      <c r="C913" s="4" t="inlineStr">
        <is>
          <t>PRUMADA ELÉTRICA - INFRA</t>
        </is>
      </c>
      <c r="D913" s="4" t="inlineStr">
        <is>
          <t>-</t>
        </is>
      </c>
      <c r="E913" s="4" t="inlineStr">
        <is>
          <t>TÉRREO - GERAL</t>
        </is>
      </c>
      <c r="F913" s="118" t="n">
        <v>46715</v>
      </c>
      <c r="G913" s="118" t="n">
        <v>46728</v>
      </c>
      <c r="H913" s="118" t="n">
        <v>46289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30205835</v>
      </c>
      <c r="C914" s="4" t="inlineStr">
        <is>
          <t>PRUMADA HIDROSSANITÁRIA</t>
        </is>
      </c>
      <c r="D914" s="4" t="inlineStr">
        <is>
          <t>-</t>
        </is>
      </c>
      <c r="E914" s="4" t="inlineStr">
        <is>
          <t>1º PAV. (INTERMEDIÁRIO)</t>
        </is>
      </c>
      <c r="F914" s="118" t="n">
        <v>46715</v>
      </c>
      <c r="G914" s="118" t="n">
        <v>46728</v>
      </c>
      <c r="H914" s="118" t="n">
        <v>46289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30205836</v>
      </c>
      <c r="C915" s="4" t="inlineStr">
        <is>
          <t>ENCUNHAMENTO</t>
        </is>
      </c>
      <c r="D915" s="4" t="inlineStr">
        <is>
          <t>-</t>
        </is>
      </c>
      <c r="E915" s="4" t="inlineStr">
        <is>
          <t>1º PAV. (INTERMEDIÁRIO)</t>
        </is>
      </c>
      <c r="F915" s="118" t="n">
        <v>46715</v>
      </c>
      <c r="G915" s="118" t="n">
        <v>46728</v>
      </c>
      <c r="H915" s="118" t="n">
        <v>46289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30205860</v>
      </c>
      <c r="C916" s="4" t="inlineStr">
        <is>
          <t>INSTALAÇÕES DE INCÊNDIO</t>
        </is>
      </c>
      <c r="D916" s="4" t="inlineStr">
        <is>
          <t>-</t>
        </is>
      </c>
      <c r="E916" s="4" t="inlineStr">
        <is>
          <t>1º PAV. (INTERMEDIÁRIO)</t>
        </is>
      </c>
      <c r="F916" s="118" t="n">
        <v>46715</v>
      </c>
      <c r="G916" s="118" t="n">
        <v>46728</v>
      </c>
      <c r="H916" s="118" t="n">
        <v>46289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29981440</v>
      </c>
      <c r="C917" s="4" t="inlineStr">
        <is>
          <t>FORRO</t>
        </is>
      </c>
      <c r="D917" s="4" t="inlineStr">
        <is>
          <t>-</t>
        </is>
      </c>
      <c r="E917" s="4" t="inlineStr">
        <is>
          <t>10º PAV.</t>
        </is>
      </c>
      <c r="F917" s="118" t="n">
        <v>46716</v>
      </c>
      <c r="G917" s="118" t="n">
        <v>46728</v>
      </c>
      <c r="H917" s="118" t="n">
        <v>46289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29981401</v>
      </c>
      <c r="C918" s="4" t="inlineStr">
        <is>
          <t>FIAÇÃO ELÉTRICA</t>
        </is>
      </c>
      <c r="D918" s="4" t="inlineStr">
        <is>
          <t>-</t>
        </is>
      </c>
      <c r="E918" s="4" t="inlineStr">
        <is>
          <t>11º PAV.</t>
        </is>
      </c>
      <c r="F918" s="118" t="n">
        <v>46716</v>
      </c>
      <c r="G918" s="118" t="n">
        <v>46728</v>
      </c>
      <c r="H918" s="118" t="n">
        <v>46289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29981406</v>
      </c>
      <c r="C919" s="4" t="inlineStr">
        <is>
          <t>PRUMADA ELÉTRICA - CABOS</t>
        </is>
      </c>
      <c r="D919" s="4" t="inlineStr">
        <is>
          <t>-</t>
        </is>
      </c>
      <c r="E919" s="4" t="inlineStr">
        <is>
          <t>11º PAV.</t>
        </is>
      </c>
      <c r="F919" s="118" t="n">
        <v>46716</v>
      </c>
      <c r="G919" s="118" t="n">
        <v>46728</v>
      </c>
      <c r="H919" s="118" t="n">
        <v>46289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30214073</v>
      </c>
      <c r="C920" s="4" t="inlineStr">
        <is>
          <t>FIAÇÃO TELECOM/DADOS</t>
        </is>
      </c>
      <c r="D920" s="4" t="inlineStr">
        <is>
          <t>-</t>
        </is>
      </c>
      <c r="E920" s="4" t="inlineStr">
        <is>
          <t>11º PAV.</t>
        </is>
      </c>
      <c r="F920" s="118" t="n">
        <v>46716</v>
      </c>
      <c r="G920" s="118" t="n">
        <v>46730</v>
      </c>
      <c r="H920" s="118" t="n">
        <v>46289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29981348</v>
      </c>
      <c r="C921" s="4" t="inlineStr">
        <is>
          <t>BANCADAS</t>
        </is>
      </c>
      <c r="D921" s="4" t="inlineStr">
        <is>
          <t>-</t>
        </is>
      </c>
      <c r="E921" s="4" t="inlineStr">
        <is>
          <t>12º PAV.</t>
        </is>
      </c>
      <c r="F921" s="118" t="n">
        <v>46716</v>
      </c>
      <c r="G921" s="118" t="n">
        <v>46728</v>
      </c>
      <c r="H921" s="118" t="n">
        <v>46289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29981310</v>
      </c>
      <c r="C922" s="4" t="inlineStr">
        <is>
          <t>REVESTIMENTOS PORCELANATO PISO</t>
        </is>
      </c>
      <c r="D922" s="4" t="inlineStr">
        <is>
          <t>-</t>
        </is>
      </c>
      <c r="E922" s="4" t="inlineStr">
        <is>
          <t>13º PAV.</t>
        </is>
      </c>
      <c r="F922" s="118" t="n">
        <v>46716</v>
      </c>
      <c r="G922" s="118" t="n">
        <v>46728</v>
      </c>
      <c r="H922" s="118" t="n">
        <v>46289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29981289</v>
      </c>
      <c r="C923" s="4" t="inlineStr">
        <is>
          <t>REVESTIMENTO PORCELANATO PAREDE</t>
        </is>
      </c>
      <c r="D923" s="4" t="inlineStr">
        <is>
          <t>-</t>
        </is>
      </c>
      <c r="E923" s="4" t="inlineStr">
        <is>
          <t>14º PAV.</t>
        </is>
      </c>
      <c r="F923" s="118" t="n">
        <v>46716</v>
      </c>
      <c r="G923" s="118" t="n">
        <v>46728</v>
      </c>
      <c r="H923" s="118" t="n">
        <v>46289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29981250</v>
      </c>
      <c r="C924" s="4" t="inlineStr">
        <is>
          <t>IMPERMEABILIZAÇÃO</t>
        </is>
      </c>
      <c r="D924" s="4" t="inlineStr">
        <is>
          <t>-</t>
        </is>
      </c>
      <c r="E924" s="4" t="inlineStr">
        <is>
          <t>15º PAV.</t>
        </is>
      </c>
      <c r="F924" s="118" t="n">
        <v>46716</v>
      </c>
      <c r="G924" s="118" t="n">
        <v>46728</v>
      </c>
      <c r="H924" s="118" t="n">
        <v>46289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32750442</v>
      </c>
      <c r="C925" s="4" t="inlineStr">
        <is>
          <t>DRYWALL 2º FACE</t>
        </is>
      </c>
      <c r="D925" s="4" t="inlineStr">
        <is>
          <t>-</t>
        </is>
      </c>
      <c r="E925" s="4" t="inlineStr">
        <is>
          <t>16º PAV.</t>
        </is>
      </c>
      <c r="F925" s="118" t="n">
        <v>46716</v>
      </c>
      <c r="G925" s="118" t="n">
        <v>46728</v>
      </c>
      <c r="H925" s="118" t="n">
        <v>46289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32750365</v>
      </c>
      <c r="C926" s="4" t="inlineStr">
        <is>
          <t>DISTRIBUIÇÃO DE GÁS - DRYWALL</t>
        </is>
      </c>
      <c r="D926" s="4" t="inlineStr">
        <is>
          <t>-</t>
        </is>
      </c>
      <c r="E926" s="4" t="inlineStr">
        <is>
          <t>17º PAV.</t>
        </is>
      </c>
      <c r="F926" s="118" t="n">
        <v>46716</v>
      </c>
      <c r="G926" s="118" t="n">
        <v>46728</v>
      </c>
      <c r="H926" s="118" t="n">
        <v>46289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32750391</v>
      </c>
      <c r="C927" s="4" t="inlineStr">
        <is>
          <t>DISTRIBUIÇÃO ELÉTRICA/QUADRO - DRYWALL</t>
        </is>
      </c>
      <c r="D927" s="4" t="inlineStr">
        <is>
          <t>-</t>
        </is>
      </c>
      <c r="E927" s="4" t="inlineStr">
        <is>
          <t>17º PAV.</t>
        </is>
      </c>
      <c r="F927" s="118" t="n">
        <v>46716</v>
      </c>
      <c r="G927" s="118" t="n">
        <v>46728</v>
      </c>
      <c r="H927" s="118" t="n">
        <v>46289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32750417</v>
      </c>
      <c r="C928" s="4" t="inlineStr">
        <is>
          <t>DISTRIBUIÇÃO HIDRÁULICA - DRYWALL</t>
        </is>
      </c>
      <c r="D928" s="4" t="inlineStr">
        <is>
          <t>-</t>
        </is>
      </c>
      <c r="E928" s="4" t="inlineStr">
        <is>
          <t>17º PAV.</t>
        </is>
      </c>
      <c r="F928" s="118" t="n">
        <v>46716</v>
      </c>
      <c r="G928" s="118" t="n">
        <v>46728</v>
      </c>
      <c r="H928" s="118" t="n">
        <v>46289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33896835</v>
      </c>
      <c r="C929" s="4" t="inlineStr">
        <is>
          <t>INFRAESTRUTURA - AR CONDICIONADO</t>
        </is>
      </c>
      <c r="D929" s="4" t="inlineStr">
        <is>
          <t>-</t>
        </is>
      </c>
      <c r="E929" s="4" t="inlineStr">
        <is>
          <t>17º PAV.</t>
        </is>
      </c>
      <c r="F929" s="118" t="n">
        <v>46716</v>
      </c>
      <c r="G929" s="118" t="n">
        <v>46728</v>
      </c>
      <c r="H929" s="118" t="n">
        <v>46289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32749861</v>
      </c>
      <c r="C930" s="4" t="inlineStr">
        <is>
          <t>DRYWALL 1º FACE</t>
        </is>
      </c>
      <c r="D930" s="4" t="inlineStr">
        <is>
          <t>-</t>
        </is>
      </c>
      <c r="E930" s="4" t="inlineStr">
        <is>
          <t>18º PAV.</t>
        </is>
      </c>
      <c r="F930" s="118" t="n">
        <v>46716</v>
      </c>
      <c r="G930" s="118" t="n">
        <v>46728</v>
      </c>
      <c r="H930" s="118" t="n">
        <v>46289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29981066</v>
      </c>
      <c r="C931" s="4" t="inlineStr">
        <is>
          <t>CONTRAPISO</t>
        </is>
      </c>
      <c r="D931" s="4" t="inlineStr">
        <is>
          <t>-</t>
        </is>
      </c>
      <c r="E931" s="4" t="inlineStr">
        <is>
          <t>20º PAV.</t>
        </is>
      </c>
      <c r="F931" s="118" t="n">
        <v>46716</v>
      </c>
      <c r="G931" s="118" t="n">
        <v>46728</v>
      </c>
      <c r="H931" s="118" t="n">
        <v>46289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29981006</v>
      </c>
      <c r="C932" s="4" t="inlineStr">
        <is>
          <t>SHAFT INTERNO INST. HIDRAÚLICAS</t>
        </is>
      </c>
      <c r="D932" s="4" t="inlineStr">
        <is>
          <t>-</t>
        </is>
      </c>
      <c r="E932" s="4" t="inlineStr">
        <is>
          <t>21º PAV.</t>
        </is>
      </c>
      <c r="F932" s="118" t="n">
        <v>46716</v>
      </c>
      <c r="G932" s="118" t="n">
        <v>46728</v>
      </c>
      <c r="H932" s="118" t="n">
        <v>46289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29981039</v>
      </c>
      <c r="C933" s="4" t="inlineStr">
        <is>
          <t>PRUMADA ELÉTRICA - INFRA</t>
        </is>
      </c>
      <c r="D933" s="4" t="inlineStr">
        <is>
          <t>-</t>
        </is>
      </c>
      <c r="E933" s="4" t="inlineStr">
        <is>
          <t>21º PAV.</t>
        </is>
      </c>
      <c r="F933" s="118" t="n">
        <v>46716</v>
      </c>
      <c r="G933" s="118" t="n">
        <v>46728</v>
      </c>
      <c r="H933" s="118" t="n">
        <v>46289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29980968</v>
      </c>
      <c r="C934" s="4" t="inlineStr">
        <is>
          <t>REBOCO INTERNO</t>
        </is>
      </c>
      <c r="D934" s="4" t="inlineStr">
        <is>
          <t>-</t>
        </is>
      </c>
      <c r="E934" s="4" t="inlineStr">
        <is>
          <t>22º PAV.</t>
        </is>
      </c>
      <c r="F934" s="118" t="n">
        <v>46716</v>
      </c>
      <c r="G934" s="118" t="n">
        <v>46728</v>
      </c>
      <c r="H934" s="118" t="n">
        <v>46289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29980934</v>
      </c>
      <c r="C935" s="4" t="inlineStr">
        <is>
          <t>CONTRAMARCO</t>
        </is>
      </c>
      <c r="D935" s="4" t="inlineStr">
        <is>
          <t>-</t>
        </is>
      </c>
      <c r="E935" s="4" t="inlineStr">
        <is>
          <t>23º PAV.</t>
        </is>
      </c>
      <c r="F935" s="118" t="n">
        <v>46716</v>
      </c>
      <c r="G935" s="118" t="n">
        <v>46728</v>
      </c>
      <c r="H935" s="118" t="n">
        <v>46289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29980927</v>
      </c>
      <c r="C936" s="4" t="inlineStr">
        <is>
          <t>DISTRIBUIÇÃO HIDROSSANITÁRIA</t>
        </is>
      </c>
      <c r="D936" s="4" t="inlineStr">
        <is>
          <t>-</t>
        </is>
      </c>
      <c r="E936" s="4" t="inlineStr">
        <is>
          <t>24º PAV.</t>
        </is>
      </c>
      <c r="F936" s="118" t="n">
        <v>46716</v>
      </c>
      <c r="G936" s="118" t="n">
        <v>46728</v>
      </c>
      <c r="H936" s="118" t="n">
        <v>46289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29980896</v>
      </c>
      <c r="C937" s="4" t="inlineStr">
        <is>
          <t>DISTRIBUIÇÃO ELÉTRICA / QUADRO</t>
        </is>
      </c>
      <c r="D937" s="4" t="inlineStr">
        <is>
          <t>-</t>
        </is>
      </c>
      <c r="E937" s="4" t="inlineStr">
        <is>
          <t>24º PAV.</t>
        </is>
      </c>
      <c r="F937" s="118" t="n">
        <v>46716</v>
      </c>
      <c r="G937" s="118" t="n">
        <v>46728</v>
      </c>
      <c r="H937" s="118" t="n">
        <v>46289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29980929</v>
      </c>
      <c r="C938" s="4" t="inlineStr">
        <is>
          <t>DISTRIBUIÇÃO DE GÁS</t>
        </is>
      </c>
      <c r="D938" s="4" t="inlineStr">
        <is>
          <t>-</t>
        </is>
      </c>
      <c r="E938" s="4" t="inlineStr">
        <is>
          <t>24º PAV.</t>
        </is>
      </c>
      <c r="F938" s="118" t="n">
        <v>46716</v>
      </c>
      <c r="G938" s="118" t="n">
        <v>46728</v>
      </c>
      <c r="H938" s="118" t="n">
        <v>46289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29980876</v>
      </c>
      <c r="C939" s="4" t="inlineStr">
        <is>
          <t>TALISCAMENTO</t>
        </is>
      </c>
      <c r="D939" s="4" t="inlineStr">
        <is>
          <t>-</t>
        </is>
      </c>
      <c r="E939" s="4" t="inlineStr">
        <is>
          <t>25º PAV.</t>
        </is>
      </c>
      <c r="F939" s="118" t="n">
        <v>46716</v>
      </c>
      <c r="G939" s="118" t="n">
        <v>46728</v>
      </c>
      <c r="H939" s="118" t="n">
        <v>46289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29980842</v>
      </c>
      <c r="C940" s="4" t="inlineStr">
        <is>
          <t>PRUMADA HIDROSSANITÁRIA</t>
        </is>
      </c>
      <c r="D940" s="4" t="inlineStr">
        <is>
          <t>-</t>
        </is>
      </c>
      <c r="E940" s="4" t="inlineStr">
        <is>
          <t>26º PAV.</t>
        </is>
      </c>
      <c r="F940" s="118" t="n">
        <v>46716</v>
      </c>
      <c r="G940" s="118" t="n">
        <v>46728</v>
      </c>
      <c r="H940" s="118" t="n">
        <v>46289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29980841</v>
      </c>
      <c r="C941" s="4" t="inlineStr">
        <is>
          <t>ENCUNHAMENTO</t>
        </is>
      </c>
      <c r="D941" s="4" t="inlineStr">
        <is>
          <t>-</t>
        </is>
      </c>
      <c r="E941" s="4" t="inlineStr">
        <is>
          <t>26º PAV.</t>
        </is>
      </c>
      <c r="F941" s="118" t="n">
        <v>46720</v>
      </c>
      <c r="G941" s="118" t="n">
        <v>46731</v>
      </c>
      <c r="H941" s="118" t="n">
        <v>46289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29941041</v>
      </c>
      <c r="C942" s="4" t="inlineStr">
        <is>
          <t>ESTRUTURA</t>
        </is>
      </c>
      <c r="D942" s="4" t="inlineStr">
        <is>
          <t>-</t>
        </is>
      </c>
      <c r="E942" s="4" t="inlineStr">
        <is>
          <t>31º PAV. - COBERTURA LINEAR</t>
        </is>
      </c>
      <c r="F942" s="118" t="n">
        <v>46720</v>
      </c>
      <c r="G942" s="118" t="n">
        <v>46736</v>
      </c>
      <c r="H942" s="118" t="n">
        <v>46289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31529078</v>
      </c>
      <c r="C943" s="4" t="inlineStr">
        <is>
          <t>ESTRUTURA</t>
        </is>
      </c>
      <c r="D943" s="4" t="inlineStr">
        <is>
          <t>Forma</t>
        </is>
      </c>
      <c r="E943" s="4" t="inlineStr">
        <is>
          <t>31º PAV. - COBERTURA LINEAR</t>
        </is>
      </c>
      <c r="F943" s="118" t="n">
        <v>46720</v>
      </c>
      <c r="G943" s="118" t="n">
        <v>46728</v>
      </c>
      <c r="H943" s="118" t="n">
        <v>46289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31529079</v>
      </c>
      <c r="C944" s="4" t="inlineStr">
        <is>
          <t>ESTRUTURA</t>
        </is>
      </c>
      <c r="D944" s="4" t="inlineStr">
        <is>
          <t>Armação</t>
        </is>
      </c>
      <c r="E944" s="4" t="inlineStr">
        <is>
          <t>31º PAV. - COBERTURA LINEAR</t>
        </is>
      </c>
      <c r="F944" s="118" t="n">
        <v>46730</v>
      </c>
      <c r="G944" s="118" t="n">
        <v>46735</v>
      </c>
      <c r="H944" s="118" t="n">
        <v>46289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31529080</v>
      </c>
      <c r="C945" s="4" t="inlineStr">
        <is>
          <t>ESTRUTURA</t>
        </is>
      </c>
      <c r="D945" s="4" t="inlineStr">
        <is>
          <t>Concretagem</t>
        </is>
      </c>
      <c r="E945" s="4" t="inlineStr">
        <is>
          <t>31º PAV. - COBERTURA LINEAR</t>
        </is>
      </c>
      <c r="F945" s="118" t="n">
        <v>46736</v>
      </c>
      <c r="G945" s="118" t="n">
        <v>46736</v>
      </c>
      <c r="H945" s="118" t="n">
        <v>46289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31529081</v>
      </c>
      <c r="C946" s="4" t="inlineStr">
        <is>
          <t>ESTRUTURA</t>
        </is>
      </c>
      <c r="D946" s="4" t="inlineStr">
        <is>
          <t>Polimento</t>
        </is>
      </c>
      <c r="E946" s="4" t="inlineStr">
        <is>
          <t>31º PAV. - COBERTURA LINEAR</t>
        </is>
      </c>
      <c r="F946" s="118" t="n">
        <v>46736</v>
      </c>
      <c r="G946" s="118" t="n">
        <v>46736</v>
      </c>
      <c r="H946" s="118" t="n">
        <v>46289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34179690</v>
      </c>
      <c r="C947" s="4" t="inlineStr">
        <is>
          <t>PASSEIOS, MURETAS E RAMPAS</t>
        </is>
      </c>
      <c r="D947" s="4" t="inlineStr">
        <is>
          <t>-</t>
        </is>
      </c>
      <c r="E947" s="4" t="inlineStr">
        <is>
          <t>TÉRREO ÁREA EXTERNA - COMERCIAL</t>
        </is>
      </c>
      <c r="F947" s="118" t="n">
        <v>46721</v>
      </c>
      <c r="G947" s="118" t="n">
        <v>46821</v>
      </c>
      <c r="H947" s="118" t="n">
        <v>46289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30205760</v>
      </c>
      <c r="C948" s="4" t="inlineStr">
        <is>
          <t>PASSEIOS, MURETAS E RAMPAS</t>
        </is>
      </c>
      <c r="D948" s="4" t="inlineStr">
        <is>
          <t>-</t>
        </is>
      </c>
      <c r="E948" s="4" t="inlineStr">
        <is>
          <t>TÉRREO - ÁREA EXTERNA RESIDENCIAL</t>
        </is>
      </c>
      <c r="F948" s="118" t="n">
        <v>46721</v>
      </c>
      <c r="G948" s="118" t="n">
        <v>46821</v>
      </c>
      <c r="H948" s="118" t="n">
        <v>46289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30205749</v>
      </c>
      <c r="C949" s="4" t="inlineStr">
        <is>
          <t>REVESTIMENTO PORCELANATO PAREDE</t>
        </is>
      </c>
      <c r="D949" s="4" t="inlineStr">
        <is>
          <t>-</t>
        </is>
      </c>
      <c r="E949" s="4" t="inlineStr">
        <is>
          <t>SUBSOLO</t>
        </is>
      </c>
      <c r="F949" s="118" t="n">
        <v>46723</v>
      </c>
      <c r="G949" s="118" t="n">
        <v>46737</v>
      </c>
      <c r="H949" s="118" t="n">
        <v>46289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29980815</v>
      </c>
      <c r="C950" s="4" t="inlineStr">
        <is>
          <t>PRUMADA DE INCÊNDIO</t>
        </is>
      </c>
      <c r="D950" s="4" t="inlineStr">
        <is>
          <t>-</t>
        </is>
      </c>
      <c r="E950" s="4" t="inlineStr">
        <is>
          <t>27º PAV.</t>
        </is>
      </c>
      <c r="F950" s="118" t="n">
        <v>46723</v>
      </c>
      <c r="G950" s="118" t="n">
        <v>46736</v>
      </c>
      <c r="H950" s="118" t="n">
        <v>46289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29980766</v>
      </c>
      <c r="C951" s="4" t="inlineStr">
        <is>
          <t>ALVENARIA</t>
        </is>
      </c>
      <c r="D951" s="4" t="inlineStr">
        <is>
          <t>-</t>
        </is>
      </c>
      <c r="E951" s="4" t="inlineStr">
        <is>
          <t>28º PAV.</t>
        </is>
      </c>
      <c r="F951" s="118" t="n">
        <v>46723</v>
      </c>
      <c r="G951" s="118" t="n">
        <v>46736</v>
      </c>
      <c r="H951" s="118" t="n">
        <v>46289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33898087</v>
      </c>
      <c r="C952" s="4" t="inlineStr">
        <is>
          <t>ESQUADRIA DE ALUMÍNIO</t>
        </is>
      </c>
      <c r="D952" s="4" t="inlineStr">
        <is>
          <t>-</t>
        </is>
      </c>
      <c r="E952" s="4" t="inlineStr">
        <is>
          <t>7º PAV.</t>
        </is>
      </c>
      <c r="F952" s="118" t="n">
        <v>46728</v>
      </c>
      <c r="G952" s="118" t="n">
        <v>46741</v>
      </c>
      <c r="H952" s="118" t="n">
        <v>46289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30205679</v>
      </c>
      <c r="C953" s="4" t="inlineStr">
        <is>
          <t>MASSA CORRIDA</t>
        </is>
      </c>
      <c r="D953" s="4" t="inlineStr">
        <is>
          <t>-</t>
        </is>
      </c>
      <c r="E953" s="4" t="inlineStr">
        <is>
          <t>TÉRREO - LOJA 2</t>
        </is>
      </c>
      <c r="F953" s="118" t="n">
        <v>46730</v>
      </c>
      <c r="G953" s="118" t="n">
        <v>46743</v>
      </c>
      <c r="H953" s="118" t="n">
        <v>46289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30205649</v>
      </c>
      <c r="C954" s="4" t="inlineStr">
        <is>
          <t>FORRO</t>
        </is>
      </c>
      <c r="D954" s="4" t="inlineStr">
        <is>
          <t>-</t>
        </is>
      </c>
      <c r="E954" s="4" t="inlineStr">
        <is>
          <t>TÉRREO - LOJA 3</t>
        </is>
      </c>
      <c r="F954" s="118" t="n">
        <v>46730</v>
      </c>
      <c r="G954" s="118" t="n">
        <v>46743</v>
      </c>
      <c r="H954" s="118" t="n">
        <v>46289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30205621</v>
      </c>
      <c r="C955" s="4" t="inlineStr">
        <is>
          <t>BANCADAS</t>
        </is>
      </c>
      <c r="D955" s="4" t="inlineStr">
        <is>
          <t>-</t>
        </is>
      </c>
      <c r="E955" s="4" t="inlineStr">
        <is>
          <t>TÉRREO - LOJA 4</t>
        </is>
      </c>
      <c r="F955" s="118" t="n">
        <v>46730</v>
      </c>
      <c r="G955" s="118" t="n">
        <v>46743</v>
      </c>
      <c r="H955" s="118" t="n">
        <v>46289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30205596</v>
      </c>
      <c r="C956" s="4" t="inlineStr">
        <is>
          <t>REVESTIMENTOS PORCELANATO PISO</t>
        </is>
      </c>
      <c r="D956" s="4" t="inlineStr">
        <is>
          <t>-</t>
        </is>
      </c>
      <c r="E956" s="4" t="inlineStr">
        <is>
          <t>TÉRREO - LOJA 5</t>
        </is>
      </c>
      <c r="F956" s="118" t="n">
        <v>46730</v>
      </c>
      <c r="G956" s="118" t="n">
        <v>46743</v>
      </c>
      <c r="H956" s="118" t="n">
        <v>46289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30205573</v>
      </c>
      <c r="C957" s="4" t="inlineStr">
        <is>
          <t>REVESTIMENTO PORCELANATO PAREDE</t>
        </is>
      </c>
      <c r="D957" s="4" t="inlineStr">
        <is>
          <t>-</t>
        </is>
      </c>
      <c r="E957" s="4" t="inlineStr">
        <is>
          <t>TÉRREO - LOJA 6</t>
        </is>
      </c>
      <c r="F957" s="118" t="n">
        <v>46730</v>
      </c>
      <c r="G957" s="118" t="n">
        <v>46743</v>
      </c>
      <c r="H957" s="118" t="n">
        <v>46289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30205539</v>
      </c>
      <c r="C958" s="4" t="inlineStr">
        <is>
          <t>DRYWALL</t>
        </is>
      </c>
      <c r="D958" s="4" t="inlineStr">
        <is>
          <t>-</t>
        </is>
      </c>
      <c r="E958" s="4" t="inlineStr">
        <is>
          <t>TÉRREO - LOJA 7</t>
        </is>
      </c>
      <c r="F958" s="118" t="n">
        <v>46730</v>
      </c>
      <c r="G958" s="118" t="n">
        <v>46743</v>
      </c>
      <c r="H958" s="118" t="n">
        <v>46289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30205788</v>
      </c>
      <c r="C959" s="4" t="inlineStr">
        <is>
          <t>REBOCO INTERNO</t>
        </is>
      </c>
      <c r="D959" s="4" t="inlineStr">
        <is>
          <t>-</t>
        </is>
      </c>
      <c r="E959" s="4" t="inlineStr">
        <is>
          <t>TÉRREO - ACESSO COMERCIAL + DML + ARS + ÁREA TEC + LAVABO + DISPENSA</t>
        </is>
      </c>
      <c r="F959" s="118" t="n">
        <v>46730</v>
      </c>
      <c r="G959" s="118" t="n">
        <v>46758</v>
      </c>
      <c r="H959" s="118" t="n">
        <v>46289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30205811</v>
      </c>
      <c r="C960" s="4" t="inlineStr">
        <is>
          <t>DISTRIBUIÇÃO ELÉTRICA / QUADRO</t>
        </is>
      </c>
      <c r="D960" s="4" t="inlineStr">
        <is>
          <t>-</t>
        </is>
      </c>
      <c r="E960" s="4" t="inlineStr">
        <is>
          <t>TÉRREO - HALL SOCIAL + ECLUSA + CIRCULAÇÃO</t>
        </is>
      </c>
      <c r="F960" s="118" t="n">
        <v>46730</v>
      </c>
      <c r="G960" s="118" t="n">
        <v>46738</v>
      </c>
      <c r="H960" s="118" t="n">
        <v>46289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30205812</v>
      </c>
      <c r="C961" s="4" t="inlineStr">
        <is>
          <t>DISTRIBUIÇÃO HIDRÁULICA</t>
        </is>
      </c>
      <c r="D961" s="4" t="inlineStr">
        <is>
          <t>-</t>
        </is>
      </c>
      <c r="E961" s="4" t="inlineStr">
        <is>
          <t>TÉRREO - HALL SOCIAL + ECLUSA + CIRCULAÇÃO</t>
        </is>
      </c>
      <c r="F961" s="118" t="n">
        <v>46730</v>
      </c>
      <c r="G961" s="118" t="n">
        <v>46743</v>
      </c>
      <c r="H961" s="118" t="n">
        <v>46289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30205841</v>
      </c>
      <c r="C962" s="4" t="inlineStr">
        <is>
          <t>TALISCAMENTO</t>
        </is>
      </c>
      <c r="D962" s="4" t="inlineStr">
        <is>
          <t>-</t>
        </is>
      </c>
      <c r="E962" s="4" t="inlineStr">
        <is>
          <t>1º PAV. (INTERMEDIÁRIO)</t>
        </is>
      </c>
      <c r="F962" s="118" t="n">
        <v>46730</v>
      </c>
      <c r="G962" s="118" t="n">
        <v>46743</v>
      </c>
      <c r="H962" s="118" t="n">
        <v>46289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29981403</v>
      </c>
      <c r="C963" s="4" t="inlineStr">
        <is>
          <t>FORRO</t>
        </is>
      </c>
      <c r="D963" s="4" t="inlineStr">
        <is>
          <t>-</t>
        </is>
      </c>
      <c r="E963" s="4" t="inlineStr">
        <is>
          <t>11º PAV.</t>
        </is>
      </c>
      <c r="F963" s="118" t="n">
        <v>46730</v>
      </c>
      <c r="G963" s="118" t="n">
        <v>46742</v>
      </c>
      <c r="H963" s="118" t="n">
        <v>46289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29981364</v>
      </c>
      <c r="C964" s="4" t="inlineStr">
        <is>
          <t>FIAÇÃO ELÉTRICA</t>
        </is>
      </c>
      <c r="D964" s="4" t="inlineStr">
        <is>
          <t>-</t>
        </is>
      </c>
      <c r="E964" s="4" t="inlineStr">
        <is>
          <t>12º PAV.</t>
        </is>
      </c>
      <c r="F964" s="118" t="n">
        <v>46730</v>
      </c>
      <c r="G964" s="118" t="n">
        <v>46742</v>
      </c>
      <c r="H964" s="118" t="n">
        <v>46289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29981369</v>
      </c>
      <c r="C965" s="4" t="inlineStr">
        <is>
          <t>PRUMADA ELÉTRICA - CABOS</t>
        </is>
      </c>
      <c r="D965" s="4" t="inlineStr">
        <is>
          <t>-</t>
        </is>
      </c>
      <c r="E965" s="4" t="inlineStr">
        <is>
          <t>12º PAV.</t>
        </is>
      </c>
      <c r="F965" s="118" t="n">
        <v>46730</v>
      </c>
      <c r="G965" s="118" t="n">
        <v>46742</v>
      </c>
      <c r="H965" s="118" t="n">
        <v>46289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30214074</v>
      </c>
      <c r="C966" s="4" t="inlineStr">
        <is>
          <t>FIAÇÃO TELECOM/DADOS</t>
        </is>
      </c>
      <c r="D966" s="4" t="inlineStr">
        <is>
          <t>-</t>
        </is>
      </c>
      <c r="E966" s="4" t="inlineStr">
        <is>
          <t>12º PAV.</t>
        </is>
      </c>
      <c r="F966" s="118" t="n">
        <v>46730</v>
      </c>
      <c r="G966" s="118" t="n">
        <v>46743</v>
      </c>
      <c r="H966" s="118" t="n">
        <v>46289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29981311</v>
      </c>
      <c r="C967" s="4" t="inlineStr">
        <is>
          <t>BANCADAS</t>
        </is>
      </c>
      <c r="D967" s="4" t="inlineStr">
        <is>
          <t>-</t>
        </is>
      </c>
      <c r="E967" s="4" t="inlineStr">
        <is>
          <t>13º PAV.</t>
        </is>
      </c>
      <c r="F967" s="118" t="n">
        <v>46730</v>
      </c>
      <c r="G967" s="118" t="n">
        <v>46742</v>
      </c>
      <c r="H967" s="118" t="n">
        <v>46289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29981273</v>
      </c>
      <c r="C968" s="4" t="inlineStr">
        <is>
          <t>REVESTIMENTOS PORCELANATO PISO</t>
        </is>
      </c>
      <c r="D968" s="4" t="inlineStr">
        <is>
          <t>-</t>
        </is>
      </c>
      <c r="E968" s="4" t="inlineStr">
        <is>
          <t>14º PAV.</t>
        </is>
      </c>
      <c r="F968" s="118" t="n">
        <v>46730</v>
      </c>
      <c r="G968" s="118" t="n">
        <v>46742</v>
      </c>
      <c r="H968" s="118" t="n">
        <v>46289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29981252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15º PAV.</t>
        </is>
      </c>
      <c r="F969" s="118" t="n">
        <v>46730</v>
      </c>
      <c r="G969" s="118" t="n">
        <v>46742</v>
      </c>
      <c r="H969" s="118" t="n">
        <v>46289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29981213</v>
      </c>
      <c r="C970" s="4" t="inlineStr">
        <is>
          <t>IMPERMEABILIZAÇÃO</t>
        </is>
      </c>
      <c r="D970" s="4" t="inlineStr">
        <is>
          <t>-</t>
        </is>
      </c>
      <c r="E970" s="4" t="inlineStr">
        <is>
          <t>16º PAV.</t>
        </is>
      </c>
      <c r="F970" s="118" t="n">
        <v>46730</v>
      </c>
      <c r="G970" s="118" t="n">
        <v>46742</v>
      </c>
      <c r="H970" s="118" t="n">
        <v>46289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32750443</v>
      </c>
      <c r="C971" s="4" t="inlineStr">
        <is>
          <t>DRYWALL 2º FACE</t>
        </is>
      </c>
      <c r="D971" s="4" t="inlineStr">
        <is>
          <t>-</t>
        </is>
      </c>
      <c r="E971" s="4" t="inlineStr">
        <is>
          <t>17º PAV.</t>
        </is>
      </c>
      <c r="F971" s="118" t="n">
        <v>46730</v>
      </c>
      <c r="G971" s="118" t="n">
        <v>46742</v>
      </c>
      <c r="H971" s="118" t="n">
        <v>46289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32750366</v>
      </c>
      <c r="C972" s="4" t="inlineStr">
        <is>
          <t>DISTRIBUIÇÃO DE GÁS - DRYWALL</t>
        </is>
      </c>
      <c r="D972" s="4" t="inlineStr">
        <is>
          <t>-</t>
        </is>
      </c>
      <c r="E972" s="4" t="inlineStr">
        <is>
          <t>18º PAV.</t>
        </is>
      </c>
      <c r="F972" s="118" t="n">
        <v>46730</v>
      </c>
      <c r="G972" s="118" t="n">
        <v>46742</v>
      </c>
      <c r="H972" s="118" t="n">
        <v>46289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32750392</v>
      </c>
      <c r="C973" s="4" t="inlineStr">
        <is>
          <t>DISTRIBUIÇÃO ELÉTRICA/QUADRO - DRYWALL</t>
        </is>
      </c>
      <c r="D973" s="4" t="inlineStr">
        <is>
          <t>-</t>
        </is>
      </c>
      <c r="E973" s="4" t="inlineStr">
        <is>
          <t>18º PAV.</t>
        </is>
      </c>
      <c r="F973" s="118" t="n">
        <v>46730</v>
      </c>
      <c r="G973" s="118" t="n">
        <v>46742</v>
      </c>
      <c r="H973" s="118" t="n">
        <v>46289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32750418</v>
      </c>
      <c r="C974" s="4" t="inlineStr">
        <is>
          <t>DISTRIBUIÇÃO HIDRÁULICA - DRYWALL</t>
        </is>
      </c>
      <c r="D974" s="4" t="inlineStr">
        <is>
          <t>-</t>
        </is>
      </c>
      <c r="E974" s="4" t="inlineStr">
        <is>
          <t>18º PAV.</t>
        </is>
      </c>
      <c r="F974" s="118" t="n">
        <v>46730</v>
      </c>
      <c r="G974" s="118" t="n">
        <v>46742</v>
      </c>
      <c r="H974" s="118" t="n">
        <v>46289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33896836</v>
      </c>
      <c r="C975" s="4" t="inlineStr">
        <is>
          <t>INFRAESTRUTURA - AR CONDICIONADO</t>
        </is>
      </c>
      <c r="D975" s="4" t="inlineStr">
        <is>
          <t>-</t>
        </is>
      </c>
      <c r="E975" s="4" t="inlineStr">
        <is>
          <t>18º PAV.</t>
        </is>
      </c>
      <c r="F975" s="118" t="n">
        <v>46730</v>
      </c>
      <c r="G975" s="118" t="n">
        <v>46742</v>
      </c>
      <c r="H975" s="118" t="n">
        <v>46289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32749863</v>
      </c>
      <c r="C976" s="4" t="inlineStr">
        <is>
          <t>DRYWALL 1º FACE</t>
        </is>
      </c>
      <c r="D976" s="4" t="inlineStr">
        <is>
          <t>-</t>
        </is>
      </c>
      <c r="E976" s="4" t="inlineStr">
        <is>
          <t>20º PAV.</t>
        </is>
      </c>
      <c r="F976" s="118" t="n">
        <v>46730</v>
      </c>
      <c r="G976" s="118" t="n">
        <v>46742</v>
      </c>
      <c r="H976" s="118" t="n">
        <v>46289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29981029</v>
      </c>
      <c r="C977" s="4" t="inlineStr">
        <is>
          <t>CONTRAPISO</t>
        </is>
      </c>
      <c r="D977" s="4" t="inlineStr">
        <is>
          <t>-</t>
        </is>
      </c>
      <c r="E977" s="4" t="inlineStr">
        <is>
          <t>21º PAV.</t>
        </is>
      </c>
      <c r="F977" s="118" t="n">
        <v>46730</v>
      </c>
      <c r="G977" s="118" t="n">
        <v>46742</v>
      </c>
      <c r="H977" s="118" t="n">
        <v>46289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29980969</v>
      </c>
      <c r="C978" s="4" t="inlineStr">
        <is>
          <t>SHAFT INTERNO INST. HIDRAÚLICAS</t>
        </is>
      </c>
      <c r="D978" s="4" t="inlineStr">
        <is>
          <t>-</t>
        </is>
      </c>
      <c r="E978" s="4" t="inlineStr">
        <is>
          <t>22º PAV.</t>
        </is>
      </c>
      <c r="F978" s="118" t="n">
        <v>46730</v>
      </c>
      <c r="G978" s="118" t="n">
        <v>46742</v>
      </c>
      <c r="H978" s="118" t="n">
        <v>46289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29981002</v>
      </c>
      <c r="C979" s="4" t="inlineStr">
        <is>
          <t>PRUMADA ELÉTRICA - INFRA</t>
        </is>
      </c>
      <c r="D979" s="4" t="inlineStr">
        <is>
          <t>-</t>
        </is>
      </c>
      <c r="E979" s="4" t="inlineStr">
        <is>
          <t>22º PAV.</t>
        </is>
      </c>
      <c r="F979" s="118" t="n">
        <v>46730</v>
      </c>
      <c r="G979" s="118" t="n">
        <v>46742</v>
      </c>
      <c r="H979" s="118" t="n">
        <v>46289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29980931</v>
      </c>
      <c r="C980" s="4" t="inlineStr">
        <is>
          <t>REBOCO INTERNO</t>
        </is>
      </c>
      <c r="D980" s="4" t="inlineStr">
        <is>
          <t>-</t>
        </is>
      </c>
      <c r="E980" s="4" t="inlineStr">
        <is>
          <t>23º PAV.</t>
        </is>
      </c>
      <c r="F980" s="118" t="n">
        <v>46730</v>
      </c>
      <c r="G980" s="118" t="n">
        <v>46742</v>
      </c>
      <c r="H980" s="118" t="n">
        <v>46289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29980897</v>
      </c>
      <c r="C981" s="4" t="inlineStr">
        <is>
          <t>CONTRAMARCO</t>
        </is>
      </c>
      <c r="D981" s="4" t="inlineStr">
        <is>
          <t>-</t>
        </is>
      </c>
      <c r="E981" s="4" t="inlineStr">
        <is>
          <t>24º PAV.</t>
        </is>
      </c>
      <c r="F981" s="118" t="n">
        <v>46730</v>
      </c>
      <c r="G981" s="118" t="n">
        <v>46742</v>
      </c>
      <c r="H981" s="118" t="n">
        <v>46289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29980890</v>
      </c>
      <c r="C982" s="4" t="inlineStr">
        <is>
          <t>DISTRIBUIÇÃO HIDROSSANITÁRIA</t>
        </is>
      </c>
      <c r="D982" s="4" t="inlineStr">
        <is>
          <t>-</t>
        </is>
      </c>
      <c r="E982" s="4" t="inlineStr">
        <is>
          <t>25º PAV.</t>
        </is>
      </c>
      <c r="F982" s="118" t="n">
        <v>46730</v>
      </c>
      <c r="G982" s="118" t="n">
        <v>46742</v>
      </c>
      <c r="H982" s="118" t="n">
        <v>46289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29980859</v>
      </c>
      <c r="C983" s="4" t="inlineStr">
        <is>
          <t>DISTRIBUIÇÃO ELÉTRICA / QUADRO</t>
        </is>
      </c>
      <c r="D983" s="4" t="inlineStr">
        <is>
          <t>-</t>
        </is>
      </c>
      <c r="E983" s="4" t="inlineStr">
        <is>
          <t>25º PAV.</t>
        </is>
      </c>
      <c r="F983" s="118" t="n">
        <v>46730</v>
      </c>
      <c r="G983" s="118" t="n">
        <v>46742</v>
      </c>
      <c r="H983" s="118" t="n">
        <v>46289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29980892</v>
      </c>
      <c r="C984" s="4" t="inlineStr">
        <is>
          <t>DISTRIBUIÇÃO DE GÁS</t>
        </is>
      </c>
      <c r="D984" s="4" t="inlineStr">
        <is>
          <t>-</t>
        </is>
      </c>
      <c r="E984" s="4" t="inlineStr">
        <is>
          <t>25º PAV.</t>
        </is>
      </c>
      <c r="F984" s="118" t="n">
        <v>46730</v>
      </c>
      <c r="G984" s="118" t="n">
        <v>46742</v>
      </c>
      <c r="H984" s="118" t="n">
        <v>46289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29980839</v>
      </c>
      <c r="C985" s="4" t="inlineStr">
        <is>
          <t>TALISCAMENTO</t>
        </is>
      </c>
      <c r="D985" s="4" t="inlineStr">
        <is>
          <t>-</t>
        </is>
      </c>
      <c r="E985" s="4" t="inlineStr">
        <is>
          <t>26º PAV.</t>
        </is>
      </c>
      <c r="F985" s="118" t="n">
        <v>46730</v>
      </c>
      <c r="G985" s="118" t="n">
        <v>46742</v>
      </c>
      <c r="H985" s="118" t="n">
        <v>46289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29980805</v>
      </c>
      <c r="C986" s="4" t="inlineStr">
        <is>
          <t>PRUMADA HIDROSSANITÁRIA</t>
        </is>
      </c>
      <c r="D986" s="4" t="inlineStr">
        <is>
          <t>-</t>
        </is>
      </c>
      <c r="E986" s="4" t="inlineStr">
        <is>
          <t>27º PAV.</t>
        </is>
      </c>
      <c r="F986" s="118" t="n">
        <v>46730</v>
      </c>
      <c r="G986" s="118" t="n">
        <v>46742</v>
      </c>
      <c r="H986" s="118" t="n">
        <v>46289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29980804</v>
      </c>
      <c r="C987" s="4" t="inlineStr">
        <is>
          <t>ENCUNHAMENTO</t>
        </is>
      </c>
      <c r="D987" s="4" t="inlineStr">
        <is>
          <t>-</t>
        </is>
      </c>
      <c r="E987" s="4" t="inlineStr">
        <is>
          <t>27º PAV.</t>
        </is>
      </c>
      <c r="F987" s="118" t="n">
        <v>46734</v>
      </c>
      <c r="G987" s="118" t="n">
        <v>46744</v>
      </c>
      <c r="H987" s="118" t="n">
        <v>46289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31789533</v>
      </c>
      <c r="C988" s="4" t="inlineStr">
        <is>
          <t>PREPARAÇÃO PARA FACHADA AERADA - F5 (1º ETAPA)</t>
        </is>
      </c>
      <c r="D988" s="4" t="inlineStr">
        <is>
          <t>-</t>
        </is>
      </c>
      <c r="E988" s="4" t="inlineStr">
        <is>
          <t>FACHADA</t>
        </is>
      </c>
      <c r="F988" s="118" t="n">
        <v>46735</v>
      </c>
      <c r="G988" s="118" t="n">
        <v>46763</v>
      </c>
      <c r="H988" s="118" t="n">
        <v>46289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30205931</v>
      </c>
      <c r="C989" s="4" t="inlineStr">
        <is>
          <t>IMPERMEABILIZAÇÃO</t>
        </is>
      </c>
      <c r="D989" s="4" t="inlineStr">
        <is>
          <t>-</t>
        </is>
      </c>
      <c r="E989" s="4" t="inlineStr">
        <is>
          <t>3º PAV - GARAGEM</t>
        </is>
      </c>
      <c r="F989" s="118" t="n">
        <v>46737</v>
      </c>
      <c r="G989" s="118" t="n">
        <v>46758</v>
      </c>
      <c r="H989" s="118" t="n">
        <v>46289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30171443</v>
      </c>
      <c r="C990" s="4" t="inlineStr">
        <is>
          <t>PRUMADA HIDROSSANITÁRIA</t>
        </is>
      </c>
      <c r="D990" s="4" t="inlineStr">
        <is>
          <t>-</t>
        </is>
      </c>
      <c r="E990" s="4" t="inlineStr">
        <is>
          <t>3º PAV - GARAGEM</t>
        </is>
      </c>
      <c r="F990" s="118" t="n">
        <v>46737</v>
      </c>
      <c r="G990" s="118" t="n">
        <v>46772</v>
      </c>
      <c r="H990" s="118" t="n">
        <v>46289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30171444</v>
      </c>
      <c r="C991" s="4" t="inlineStr">
        <is>
          <t>PRUMADA ELÉTRICA - INFRA</t>
        </is>
      </c>
      <c r="D991" s="4" t="inlineStr">
        <is>
          <t>-</t>
        </is>
      </c>
      <c r="E991" s="4" t="inlineStr">
        <is>
          <t>3º PAV - GARAGEM</t>
        </is>
      </c>
      <c r="F991" s="118" t="n">
        <v>46737</v>
      </c>
      <c r="G991" s="118" t="n">
        <v>46772</v>
      </c>
      <c r="H991" s="118" t="n">
        <v>46289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30171456</v>
      </c>
      <c r="C992" s="4" t="inlineStr">
        <is>
          <t>INSTALAÇÕES DE INCÊNDIO</t>
        </is>
      </c>
      <c r="D992" s="4" t="inlineStr">
        <is>
          <t>-</t>
        </is>
      </c>
      <c r="E992" s="4" t="inlineStr">
        <is>
          <t>3º PAV - GARAGEM</t>
        </is>
      </c>
      <c r="F992" s="118" t="n">
        <v>46737</v>
      </c>
      <c r="G992" s="118" t="n">
        <v>46772</v>
      </c>
      <c r="H992" s="118" t="n">
        <v>46289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30171421</v>
      </c>
      <c r="C993" s="4" t="inlineStr">
        <is>
          <t>SERRALHERIA</t>
        </is>
      </c>
      <c r="D993" s="4" t="inlineStr">
        <is>
          <t>-</t>
        </is>
      </c>
      <c r="E993" s="4" t="inlineStr">
        <is>
          <t>4º PAV - GARAGEM</t>
        </is>
      </c>
      <c r="F993" s="118" t="n">
        <v>46737</v>
      </c>
      <c r="G993" s="118" t="n">
        <v>46758</v>
      </c>
      <c r="H993" s="118" t="n">
        <v>46289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30171422</v>
      </c>
      <c r="C994" s="4" t="inlineStr">
        <is>
          <t>REBOCO INTERNO</t>
        </is>
      </c>
      <c r="D994" s="4" t="inlineStr">
        <is>
          <t>-</t>
        </is>
      </c>
      <c r="E994" s="4" t="inlineStr">
        <is>
          <t>4º PAV - GARAGEM</t>
        </is>
      </c>
      <c r="F994" s="118" t="n">
        <v>46737</v>
      </c>
      <c r="G994" s="118" t="n">
        <v>46806</v>
      </c>
      <c r="H994" s="118" t="n">
        <v>46289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29980778</v>
      </c>
      <c r="C995" s="4" t="inlineStr">
        <is>
          <t>PRUMADA DE INCÊNDIO</t>
        </is>
      </c>
      <c r="D995" s="4" t="inlineStr">
        <is>
          <t>-</t>
        </is>
      </c>
      <c r="E995" s="4" t="inlineStr">
        <is>
          <t>28º PAV.</t>
        </is>
      </c>
      <c r="F995" s="118" t="n">
        <v>46737</v>
      </c>
      <c r="G995" s="118" t="n">
        <v>46757</v>
      </c>
      <c r="H995" s="118" t="n">
        <v>46289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29980729</v>
      </c>
      <c r="C996" s="4" t="inlineStr">
        <is>
          <t>ALVENARIA</t>
        </is>
      </c>
      <c r="D996" s="4" t="inlineStr">
        <is>
          <t>-</t>
        </is>
      </c>
      <c r="E996" s="4" t="inlineStr">
        <is>
          <t>29º PAV.</t>
        </is>
      </c>
      <c r="F996" s="118" t="n">
        <v>46737</v>
      </c>
      <c r="G996" s="118" t="n">
        <v>46757</v>
      </c>
      <c r="H996" s="118" t="n">
        <v>46289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29941166</v>
      </c>
      <c r="C997" s="4" t="inlineStr">
        <is>
          <t>ESTRUTURA</t>
        </is>
      </c>
      <c r="D997" s="4" t="inlineStr">
        <is>
          <t>-</t>
        </is>
      </c>
      <c r="E997" s="4" t="inlineStr">
        <is>
          <t>32º PAV - COBERTURA GERAL</t>
        </is>
      </c>
      <c r="F997" s="118" t="n">
        <v>46737</v>
      </c>
      <c r="G997" s="118" t="n">
        <v>46757</v>
      </c>
      <c r="H997" s="118" t="n">
        <v>46289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31529082</v>
      </c>
      <c r="C998" s="4" t="inlineStr">
        <is>
          <t>ESTRUTURA</t>
        </is>
      </c>
      <c r="D998" s="4" t="inlineStr">
        <is>
          <t>Forma</t>
        </is>
      </c>
      <c r="E998" s="4" t="inlineStr">
        <is>
          <t>32º PAV - COBERTURA GERAL</t>
        </is>
      </c>
      <c r="F998" s="118" t="n">
        <v>46737</v>
      </c>
      <c r="G998" s="118" t="n">
        <v>46743</v>
      </c>
      <c r="H998" s="118" t="n">
        <v>46289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31529083</v>
      </c>
      <c r="C999" s="4" t="inlineStr">
        <is>
          <t>ESTRUTURA</t>
        </is>
      </c>
      <c r="D999" s="4" t="inlineStr">
        <is>
          <t>Armação</t>
        </is>
      </c>
      <c r="E999" s="4" t="inlineStr">
        <is>
          <t>32º PAV - COBERTURA GERAL</t>
        </is>
      </c>
      <c r="F999" s="118" t="n">
        <v>46744</v>
      </c>
      <c r="G999" s="118" t="n">
        <v>46756</v>
      </c>
      <c r="H999" s="118" t="n">
        <v>46289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31529084</v>
      </c>
      <c r="C1000" s="4" t="inlineStr">
        <is>
          <t>ESTRUTURA</t>
        </is>
      </c>
      <c r="D1000" s="4" t="inlineStr">
        <is>
          <t>Concretagem</t>
        </is>
      </c>
      <c r="E1000" s="4" t="inlineStr">
        <is>
          <t>32º PAV - COBERTURA GERAL</t>
        </is>
      </c>
      <c r="F1000" s="118" t="n">
        <v>46757</v>
      </c>
      <c r="G1000" s="118" t="n">
        <v>46757</v>
      </c>
      <c r="H1000" s="118" t="n">
        <v>46289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31529085</v>
      </c>
      <c r="C1001" s="4" t="inlineStr">
        <is>
          <t>ESTRUTURA</t>
        </is>
      </c>
      <c r="D1001" s="4" t="inlineStr">
        <is>
          <t>Polimento</t>
        </is>
      </c>
      <c r="E1001" s="4" t="inlineStr">
        <is>
          <t>32º PAV - COBERTURA GERAL</t>
        </is>
      </c>
      <c r="F1001" s="118" t="n">
        <v>46757</v>
      </c>
      <c r="G1001" s="118" t="n">
        <v>46757</v>
      </c>
      <c r="H1001" s="118" t="n">
        <v>46289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30205750</v>
      </c>
      <c r="C1002" s="4" t="inlineStr">
        <is>
          <t>REVESTIMENTOS PORCELANATO PISO</t>
        </is>
      </c>
      <c r="D1002" s="4" t="inlineStr">
        <is>
          <t>-</t>
        </is>
      </c>
      <c r="E1002" s="4" t="inlineStr">
        <is>
          <t>SUBSOLO</t>
        </is>
      </c>
      <c r="F1002" s="118" t="n">
        <v>46738</v>
      </c>
      <c r="G1002" s="118" t="n">
        <v>46759</v>
      </c>
      <c r="H1002" s="118" t="n">
        <v>46289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29981553</v>
      </c>
      <c r="C1003" s="4" t="inlineStr">
        <is>
          <t>MASSA CORRIDA</t>
        </is>
      </c>
      <c r="D1003" s="4" t="inlineStr">
        <is>
          <t>-</t>
        </is>
      </c>
      <c r="E1003" s="4" t="inlineStr">
        <is>
          <t>7º PAV.</t>
        </is>
      </c>
      <c r="F1003" s="118" t="n">
        <v>46742</v>
      </c>
      <c r="G1003" s="118" t="n">
        <v>46762</v>
      </c>
      <c r="H1003" s="118" t="n">
        <v>46289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33898089</v>
      </c>
      <c r="C1004" s="4" t="inlineStr">
        <is>
          <t>ESQUADRIA DE ALUMÍNIO</t>
        </is>
      </c>
      <c r="D1004" s="4" t="inlineStr">
        <is>
          <t>-</t>
        </is>
      </c>
      <c r="E1004" s="4" t="inlineStr">
        <is>
          <t>8º PAV.</t>
        </is>
      </c>
      <c r="F1004" s="118" t="n">
        <v>46742</v>
      </c>
      <c r="G1004" s="118" t="n">
        <v>46762</v>
      </c>
      <c r="H1004" s="118" t="n">
        <v>46289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30171398</v>
      </c>
      <c r="C1005" s="4" t="inlineStr">
        <is>
          <t>TALISCAMENTO</t>
        </is>
      </c>
      <c r="D1005" s="4" t="inlineStr">
        <is>
          <t>-</t>
        </is>
      </c>
      <c r="E1005" s="4" t="inlineStr">
        <is>
          <t>5º PAV - GARAGEM</t>
        </is>
      </c>
      <c r="F1005" s="118" t="n">
        <v>46743</v>
      </c>
      <c r="G1005" s="118" t="n">
        <v>46764</v>
      </c>
      <c r="H1005" s="118" t="n">
        <v>46289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30171404</v>
      </c>
      <c r="C1006" s="4" t="inlineStr">
        <is>
          <t>CHUMBAMENTO DE PCF</t>
        </is>
      </c>
      <c r="D1006" s="4" t="inlineStr">
        <is>
          <t>-</t>
        </is>
      </c>
      <c r="E1006" s="4" t="inlineStr">
        <is>
          <t>5º PAV - GARAGEM</t>
        </is>
      </c>
      <c r="F1006" s="118" t="n">
        <v>46743</v>
      </c>
      <c r="G1006" s="118" t="n">
        <v>46764</v>
      </c>
      <c r="H1006" s="118" t="n">
        <v>46289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30205878</v>
      </c>
      <c r="C1007" s="4" t="inlineStr">
        <is>
          <t>ALVENARIA</t>
        </is>
      </c>
      <c r="D1007" s="4" t="inlineStr">
        <is>
          <t>-</t>
        </is>
      </c>
      <c r="E1007" s="4" t="inlineStr">
        <is>
          <t>6º PAV (PILOTIS) - PLAYGROUND + TERRAÇO DESCOBERTO + QUADRA DE RECREAÇÃO</t>
        </is>
      </c>
      <c r="F1007" s="118" t="n">
        <v>46743</v>
      </c>
      <c r="G1007" s="118" t="n">
        <v>46780</v>
      </c>
      <c r="H1007" s="118" t="n">
        <v>46289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30206119</v>
      </c>
      <c r="C1008" s="4" t="inlineStr">
        <is>
          <t>ALVENARIA</t>
        </is>
      </c>
      <c r="D1008" s="4" t="inlineStr">
        <is>
          <t>-</t>
        </is>
      </c>
      <c r="E1008" s="4" t="inlineStr">
        <is>
          <t>6º PAV (PILOTIS) - ACADEMIA</t>
        </is>
      </c>
      <c r="F1008" s="118" t="n">
        <v>46743</v>
      </c>
      <c r="G1008" s="118" t="n">
        <v>46780</v>
      </c>
      <c r="H1008" s="118" t="n">
        <v>46289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30206082</v>
      </c>
      <c r="C1009" s="4" t="inlineStr">
        <is>
          <t>ALVENARIA</t>
        </is>
      </c>
      <c r="D1009" s="4" t="inlineStr">
        <is>
          <t>-</t>
        </is>
      </c>
      <c r="E1009" s="4" t="inlineStr">
        <is>
          <t>6º PAV (PILOTIS) - SAUNA + DUCHA</t>
        </is>
      </c>
      <c r="F1009" s="118" t="n">
        <v>46743</v>
      </c>
      <c r="G1009" s="118" t="n">
        <v>46780</v>
      </c>
      <c r="H1009" s="118" t="n">
        <v>46289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30206045</v>
      </c>
      <c r="C1010" s="4" t="inlineStr">
        <is>
          <t>ALVENARIA</t>
        </is>
      </c>
      <c r="D1010" s="4" t="inlineStr">
        <is>
          <t>-</t>
        </is>
      </c>
      <c r="E1010" s="4" t="inlineStr">
        <is>
          <t>6º PAV (PILOTIS) - CHURRASQUEIRA + IS MASC. PCD + IS FEM. PCD + CIRCULAÇÃO 1 + HALL 1</t>
        </is>
      </c>
      <c r="F1010" s="118" t="n">
        <v>46743</v>
      </c>
      <c r="G1010" s="118" t="n">
        <v>46780</v>
      </c>
      <c r="H1010" s="118" t="n">
        <v>46289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30206008</v>
      </c>
      <c r="C1011" s="4" t="inlineStr">
        <is>
          <t>ALVENARIA</t>
        </is>
      </c>
      <c r="D1011" s="4" t="inlineStr">
        <is>
          <t>-</t>
        </is>
      </c>
      <c r="E1011" s="4" t="inlineStr">
        <is>
          <t>6º PAV (PILOTIS) - COWORKING 1 E 2 + CIRC. 2 + HALL 2 + DML + VEST. MASC. + VEST. FEM</t>
        </is>
      </c>
      <c r="F1011" s="118" t="n">
        <v>46743</v>
      </c>
      <c r="G1011" s="118" t="n">
        <v>46780</v>
      </c>
      <c r="H1011" s="118" t="n">
        <v>46289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30205971</v>
      </c>
      <c r="C1012" s="4" t="inlineStr">
        <is>
          <t>ALVENARIA</t>
        </is>
      </c>
      <c r="D1012" s="4" t="inlineStr">
        <is>
          <t>-</t>
        </is>
      </c>
      <c r="E1012" s="4" t="inlineStr">
        <is>
          <t>6º PAV (PILOTIS) - LOUNGE + SALÃO + COZINHA + GOURMET + ESPAÇO KIDS</t>
        </is>
      </c>
      <c r="F1012" s="118" t="n">
        <v>46743</v>
      </c>
      <c r="G1012" s="118" t="n">
        <v>46780</v>
      </c>
      <c r="H1012" s="118" t="n">
        <v>46289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29981366</v>
      </c>
      <c r="C1013" s="4" t="inlineStr">
        <is>
          <t>FORRO</t>
        </is>
      </c>
      <c r="D1013" s="4" t="inlineStr">
        <is>
          <t>-</t>
        </is>
      </c>
      <c r="E1013" s="4" t="inlineStr">
        <is>
          <t>12º PAV.</t>
        </is>
      </c>
      <c r="F1013" s="118" t="n">
        <v>46743</v>
      </c>
      <c r="G1013" s="118" t="n">
        <v>46763</v>
      </c>
      <c r="H1013" s="118" t="n">
        <v>46289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29981327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13º PAV.</t>
        </is>
      </c>
      <c r="F1014" s="118" t="n">
        <v>46743</v>
      </c>
      <c r="G1014" s="118" t="n">
        <v>46763</v>
      </c>
      <c r="H1014" s="118" t="n">
        <v>46289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29981332</v>
      </c>
      <c r="C1015" s="4" t="inlineStr">
        <is>
          <t>PRUMADA ELÉTRICA - CABOS</t>
        </is>
      </c>
      <c r="D1015" s="4" t="inlineStr">
        <is>
          <t>-</t>
        </is>
      </c>
      <c r="E1015" s="4" t="inlineStr">
        <is>
          <t>13º PAV.</t>
        </is>
      </c>
      <c r="F1015" s="118" t="n">
        <v>46743</v>
      </c>
      <c r="G1015" s="118" t="n">
        <v>46763</v>
      </c>
      <c r="H1015" s="118" t="n">
        <v>46289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30214075</v>
      </c>
      <c r="C1016" s="4" t="inlineStr">
        <is>
          <t>FIAÇÃO TELECOM/DADOS</t>
        </is>
      </c>
      <c r="D1016" s="4" t="inlineStr">
        <is>
          <t>-</t>
        </is>
      </c>
      <c r="E1016" s="4" t="inlineStr">
        <is>
          <t>13º PAV.</t>
        </is>
      </c>
      <c r="F1016" s="118" t="n">
        <v>46743</v>
      </c>
      <c r="G1016" s="118" t="n">
        <v>46764</v>
      </c>
      <c r="H1016" s="118" t="n">
        <v>46289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29981274</v>
      </c>
      <c r="C1017" s="4" t="inlineStr">
        <is>
          <t>BANCADAS</t>
        </is>
      </c>
      <c r="D1017" s="4" t="inlineStr">
        <is>
          <t>-</t>
        </is>
      </c>
      <c r="E1017" s="4" t="inlineStr">
        <is>
          <t>14º PAV.</t>
        </is>
      </c>
      <c r="F1017" s="118" t="n">
        <v>46743</v>
      </c>
      <c r="G1017" s="118" t="n">
        <v>46763</v>
      </c>
      <c r="H1017" s="118" t="n">
        <v>46289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29981236</v>
      </c>
      <c r="C1018" s="4" t="inlineStr">
        <is>
          <t>REVESTIMENTOS PORCELANATO PISO</t>
        </is>
      </c>
      <c r="D1018" s="4" t="inlineStr">
        <is>
          <t>-</t>
        </is>
      </c>
      <c r="E1018" s="4" t="inlineStr">
        <is>
          <t>15º PAV.</t>
        </is>
      </c>
      <c r="F1018" s="118" t="n">
        <v>46743</v>
      </c>
      <c r="G1018" s="118" t="n">
        <v>46763</v>
      </c>
      <c r="H1018" s="118" t="n">
        <v>46289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29981215</v>
      </c>
      <c r="C1019" s="4" t="inlineStr">
        <is>
          <t>REVESTIMENTO PORCELANATO PAREDE</t>
        </is>
      </c>
      <c r="D1019" s="4" t="inlineStr">
        <is>
          <t>-</t>
        </is>
      </c>
      <c r="E1019" s="4" t="inlineStr">
        <is>
          <t>16º PAV.</t>
        </is>
      </c>
      <c r="F1019" s="118" t="n">
        <v>46743</v>
      </c>
      <c r="G1019" s="118" t="n">
        <v>46763</v>
      </c>
      <c r="H1019" s="118" t="n">
        <v>46289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29981176</v>
      </c>
      <c r="C1020" s="4" t="inlineStr">
        <is>
          <t>IMPERMEABILIZAÇÃO</t>
        </is>
      </c>
      <c r="D1020" s="4" t="inlineStr">
        <is>
          <t>-</t>
        </is>
      </c>
      <c r="E1020" s="4" t="inlineStr">
        <is>
          <t>17º PAV.</t>
        </is>
      </c>
      <c r="F1020" s="118" t="n">
        <v>46743</v>
      </c>
      <c r="G1020" s="118" t="n">
        <v>46763</v>
      </c>
      <c r="H1020" s="118" t="n">
        <v>46289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32750444</v>
      </c>
      <c r="C1021" s="4" t="inlineStr">
        <is>
          <t>DRYWALL 2º FACE</t>
        </is>
      </c>
      <c r="D1021" s="4" t="inlineStr">
        <is>
          <t>-</t>
        </is>
      </c>
      <c r="E1021" s="4" t="inlineStr">
        <is>
          <t>18º PAV.</t>
        </is>
      </c>
      <c r="F1021" s="118" t="n">
        <v>46743</v>
      </c>
      <c r="G1021" s="118" t="n">
        <v>46763</v>
      </c>
      <c r="H1021" s="118" t="n">
        <v>46289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32750368</v>
      </c>
      <c r="C1022" s="4" t="inlineStr">
        <is>
          <t>DISTRIBUIÇÃO DE GÁS - DRYWALL</t>
        </is>
      </c>
      <c r="D1022" s="4" t="inlineStr">
        <is>
          <t>-</t>
        </is>
      </c>
      <c r="E1022" s="4" t="inlineStr">
        <is>
          <t>20º PAV.</t>
        </is>
      </c>
      <c r="F1022" s="118" t="n">
        <v>46743</v>
      </c>
      <c r="G1022" s="118" t="n">
        <v>46763</v>
      </c>
      <c r="H1022" s="118" t="n">
        <v>46289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32750394</v>
      </c>
      <c r="C1023" s="4" t="inlineStr">
        <is>
          <t>DISTRIBUIÇÃO ELÉTRICA/QUADRO - DRYWALL</t>
        </is>
      </c>
      <c r="D1023" s="4" t="inlineStr">
        <is>
          <t>-</t>
        </is>
      </c>
      <c r="E1023" s="4" t="inlineStr">
        <is>
          <t>20º PAV.</t>
        </is>
      </c>
      <c r="F1023" s="118" t="n">
        <v>46743</v>
      </c>
      <c r="G1023" s="118" t="n">
        <v>46763</v>
      </c>
      <c r="H1023" s="118" t="n">
        <v>46289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32750420</v>
      </c>
      <c r="C1024" s="4" t="inlineStr">
        <is>
          <t>DISTRIBUIÇÃO HIDRÁULICA - DRYWALL</t>
        </is>
      </c>
      <c r="D1024" s="4" t="inlineStr">
        <is>
          <t>-</t>
        </is>
      </c>
      <c r="E1024" s="4" t="inlineStr">
        <is>
          <t>20º PAV.</t>
        </is>
      </c>
      <c r="F1024" s="118" t="n">
        <v>46743</v>
      </c>
      <c r="G1024" s="118" t="n">
        <v>46763</v>
      </c>
      <c r="H1024" s="118" t="n">
        <v>46289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33896838</v>
      </c>
      <c r="C1025" s="4" t="inlineStr">
        <is>
          <t>INFRAESTRUTURA - AR CONDICIONADO</t>
        </is>
      </c>
      <c r="D1025" s="4" t="inlineStr">
        <is>
          <t>-</t>
        </is>
      </c>
      <c r="E1025" s="4" t="inlineStr">
        <is>
          <t>20º PAV.</t>
        </is>
      </c>
      <c r="F1025" s="118" t="n">
        <v>46743</v>
      </c>
      <c r="G1025" s="118" t="n">
        <v>46763</v>
      </c>
      <c r="H1025" s="118" t="n">
        <v>46289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32749864</v>
      </c>
      <c r="C1026" s="4" t="inlineStr">
        <is>
          <t>DRYWALL 1º FACE</t>
        </is>
      </c>
      <c r="D1026" s="4" t="inlineStr">
        <is>
          <t>-</t>
        </is>
      </c>
      <c r="E1026" s="4" t="inlineStr">
        <is>
          <t>21º PAV.</t>
        </is>
      </c>
      <c r="F1026" s="118" t="n">
        <v>46743</v>
      </c>
      <c r="G1026" s="118" t="n">
        <v>46763</v>
      </c>
      <c r="H1026" s="118" t="n">
        <v>46289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29980992</v>
      </c>
      <c r="C1027" s="4" t="inlineStr">
        <is>
          <t>CONTRAPISO</t>
        </is>
      </c>
      <c r="D1027" s="4" t="inlineStr">
        <is>
          <t>-</t>
        </is>
      </c>
      <c r="E1027" s="4" t="inlineStr">
        <is>
          <t>22º PAV.</t>
        </is>
      </c>
      <c r="F1027" s="118" t="n">
        <v>46743</v>
      </c>
      <c r="G1027" s="118" t="n">
        <v>46763</v>
      </c>
      <c r="H1027" s="118" t="n">
        <v>46289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29980932</v>
      </c>
      <c r="C1028" s="4" t="inlineStr">
        <is>
          <t>SHAFT INTERNO INST. HIDRAÚLICAS</t>
        </is>
      </c>
      <c r="D1028" s="4" t="inlineStr">
        <is>
          <t>-</t>
        </is>
      </c>
      <c r="E1028" s="4" t="inlineStr">
        <is>
          <t>23º PAV.</t>
        </is>
      </c>
      <c r="F1028" s="118" t="n">
        <v>46743</v>
      </c>
      <c r="G1028" s="118" t="n">
        <v>46763</v>
      </c>
      <c r="H1028" s="118" t="n">
        <v>46289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29980965</v>
      </c>
      <c r="C1029" s="4" t="inlineStr">
        <is>
          <t>PRUMADA ELÉTRICA - INFRA</t>
        </is>
      </c>
      <c r="D1029" s="4" t="inlineStr">
        <is>
          <t>-</t>
        </is>
      </c>
      <c r="E1029" s="4" t="inlineStr">
        <is>
          <t>23º PAV.</t>
        </is>
      </c>
      <c r="F1029" s="118" t="n">
        <v>46743</v>
      </c>
      <c r="G1029" s="118" t="n">
        <v>46763</v>
      </c>
      <c r="H1029" s="118" t="n">
        <v>46289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29980894</v>
      </c>
      <c r="C1030" s="4" t="inlineStr">
        <is>
          <t>REBOCO INTERNO</t>
        </is>
      </c>
      <c r="D1030" s="4" t="inlineStr">
        <is>
          <t>-</t>
        </is>
      </c>
      <c r="E1030" s="4" t="inlineStr">
        <is>
          <t>24º PAV.</t>
        </is>
      </c>
      <c r="F1030" s="118" t="n">
        <v>46743</v>
      </c>
      <c r="G1030" s="118" t="n">
        <v>46763</v>
      </c>
      <c r="H1030" s="118" t="n">
        <v>46289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29980860</v>
      </c>
      <c r="C1031" s="4" t="inlineStr">
        <is>
          <t>CONTRAMARCO</t>
        </is>
      </c>
      <c r="D1031" s="4" t="inlineStr">
        <is>
          <t>-</t>
        </is>
      </c>
      <c r="E1031" s="4" t="inlineStr">
        <is>
          <t>25º PAV.</t>
        </is>
      </c>
      <c r="F1031" s="118" t="n">
        <v>46743</v>
      </c>
      <c r="G1031" s="118" t="n">
        <v>46763</v>
      </c>
      <c r="H1031" s="118" t="n">
        <v>46289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29980853</v>
      </c>
      <c r="C1032" s="4" t="inlineStr">
        <is>
          <t>DISTRIBUIÇÃO HIDROSSANITÁRIA</t>
        </is>
      </c>
      <c r="D1032" s="4" t="inlineStr">
        <is>
          <t>-</t>
        </is>
      </c>
      <c r="E1032" s="4" t="inlineStr">
        <is>
          <t>26º PAV.</t>
        </is>
      </c>
      <c r="F1032" s="118" t="n">
        <v>46743</v>
      </c>
      <c r="G1032" s="118" t="n">
        <v>46763</v>
      </c>
      <c r="H1032" s="118" t="n">
        <v>46289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29980822</v>
      </c>
      <c r="C1033" s="4" t="inlineStr">
        <is>
          <t>DISTRIBUIÇÃO ELÉTRICA / QUADRO</t>
        </is>
      </c>
      <c r="D1033" s="4" t="inlineStr">
        <is>
          <t>-</t>
        </is>
      </c>
      <c r="E1033" s="4" t="inlineStr">
        <is>
          <t>26º PAV.</t>
        </is>
      </c>
      <c r="F1033" s="118" t="n">
        <v>46743</v>
      </c>
      <c r="G1033" s="118" t="n">
        <v>46763</v>
      </c>
      <c r="H1033" s="118" t="n">
        <v>46289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29980855</v>
      </c>
      <c r="C1034" s="4" t="inlineStr">
        <is>
          <t>DISTRIBUIÇÃO DE GÁS</t>
        </is>
      </c>
      <c r="D1034" s="4" t="inlineStr">
        <is>
          <t>-</t>
        </is>
      </c>
      <c r="E1034" s="4" t="inlineStr">
        <is>
          <t>26º PAV.</t>
        </is>
      </c>
      <c r="F1034" s="118" t="n">
        <v>46743</v>
      </c>
      <c r="G1034" s="118" t="n">
        <v>46763</v>
      </c>
      <c r="H1034" s="118" t="n">
        <v>46289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29980802</v>
      </c>
      <c r="C1035" s="4" t="inlineStr">
        <is>
          <t>TALISCAMENTO</t>
        </is>
      </c>
      <c r="D1035" s="4" t="inlineStr">
        <is>
          <t>-</t>
        </is>
      </c>
      <c r="E1035" s="4" t="inlineStr">
        <is>
          <t>27º PAV.</t>
        </is>
      </c>
      <c r="F1035" s="118" t="n">
        <v>46743</v>
      </c>
      <c r="G1035" s="118" t="n">
        <v>46763</v>
      </c>
      <c r="H1035" s="118" t="n">
        <v>46289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29980768</v>
      </c>
      <c r="C1036" s="4" t="inlineStr">
        <is>
          <t>PRUMADA HIDROSSANITÁRIA</t>
        </is>
      </c>
      <c r="D1036" s="4" t="inlineStr">
        <is>
          <t>-</t>
        </is>
      </c>
      <c r="E1036" s="4" t="inlineStr">
        <is>
          <t>28º PAV.</t>
        </is>
      </c>
      <c r="F1036" s="118" t="n">
        <v>46743</v>
      </c>
      <c r="G1036" s="118" t="n">
        <v>46763</v>
      </c>
      <c r="H1036" s="118" t="n">
        <v>46289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30205652</v>
      </c>
      <c r="C1037" s="4" t="inlineStr">
        <is>
          <t>MASSA CORRIDA</t>
        </is>
      </c>
      <c r="D1037" s="4" t="inlineStr">
        <is>
          <t>-</t>
        </is>
      </c>
      <c r="E1037" s="4" t="inlineStr">
        <is>
          <t>TÉRREO - LOJA 3</t>
        </is>
      </c>
      <c r="F1037" s="118" t="n">
        <v>46744</v>
      </c>
      <c r="G1037" s="118" t="n">
        <v>46765</v>
      </c>
      <c r="H1037" s="118" t="n">
        <v>46289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30205622</v>
      </c>
      <c r="C1038" s="4" t="inlineStr">
        <is>
          <t>FORRO</t>
        </is>
      </c>
      <c r="D1038" s="4" t="inlineStr">
        <is>
          <t>-</t>
        </is>
      </c>
      <c r="E1038" s="4" t="inlineStr">
        <is>
          <t>TÉRREO - LOJA 4</t>
        </is>
      </c>
      <c r="F1038" s="118" t="n">
        <v>46744</v>
      </c>
      <c r="G1038" s="118" t="n">
        <v>46765</v>
      </c>
      <c r="H1038" s="118" t="n">
        <v>46289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30205594</v>
      </c>
      <c r="C1039" s="4" t="inlineStr">
        <is>
          <t>BANCADAS</t>
        </is>
      </c>
      <c r="D1039" s="4" t="inlineStr">
        <is>
          <t>-</t>
        </is>
      </c>
      <c r="E1039" s="4" t="inlineStr">
        <is>
          <t>TÉRREO - LOJA 5</t>
        </is>
      </c>
      <c r="F1039" s="118" t="n">
        <v>46744</v>
      </c>
      <c r="G1039" s="118" t="n">
        <v>46765</v>
      </c>
      <c r="H1039" s="118" t="n">
        <v>46289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30205569</v>
      </c>
      <c r="C1040" s="4" t="inlineStr">
        <is>
          <t>REVESTIMENTOS PORCELANATO PISO</t>
        </is>
      </c>
      <c r="D1040" s="4" t="inlineStr">
        <is>
          <t>-</t>
        </is>
      </c>
      <c r="E1040" s="4" t="inlineStr">
        <is>
          <t>TÉRREO - LOJA 6</t>
        </is>
      </c>
      <c r="F1040" s="118" t="n">
        <v>46744</v>
      </c>
      <c r="G1040" s="118" t="n">
        <v>46765</v>
      </c>
      <c r="H1040" s="118" t="n">
        <v>46289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30205546</v>
      </c>
      <c r="C1041" s="4" t="inlineStr">
        <is>
          <t>REVESTIMENTO PORCELANATO PAREDE</t>
        </is>
      </c>
      <c r="D1041" s="4" t="inlineStr">
        <is>
          <t>-</t>
        </is>
      </c>
      <c r="E1041" s="4" t="inlineStr">
        <is>
          <t>TÉRREO - LOJA 7</t>
        </is>
      </c>
      <c r="F1041" s="118" t="n">
        <v>46744</v>
      </c>
      <c r="G1041" s="118" t="n">
        <v>46765</v>
      </c>
      <c r="H1041" s="118" t="n">
        <v>46289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30205842</v>
      </c>
      <c r="C1042" s="4" t="inlineStr">
        <is>
          <t>DISTRIBUIÇÃO ELÉTRICA / QUADRO</t>
        </is>
      </c>
      <c r="D1042" s="4" t="inlineStr">
        <is>
          <t>-</t>
        </is>
      </c>
      <c r="E1042" s="4" t="inlineStr">
        <is>
          <t>1º PAV. (INTERMEDIÁRIO)</t>
        </is>
      </c>
      <c r="F1042" s="118" t="n">
        <v>46744</v>
      </c>
      <c r="G1042" s="118" t="n">
        <v>46762</v>
      </c>
      <c r="H1042" s="118" t="n">
        <v>46289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30205843</v>
      </c>
      <c r="C1043" s="4" t="inlineStr">
        <is>
          <t>DISTRIBUIÇÃO HIDRÁULICA</t>
        </is>
      </c>
      <c r="D1043" s="4" t="inlineStr">
        <is>
          <t>-</t>
        </is>
      </c>
      <c r="E1043" s="4" t="inlineStr">
        <is>
          <t>1º PAV. (INTERMEDIÁRIO)</t>
        </is>
      </c>
      <c r="F1043" s="118" t="n">
        <v>46744</v>
      </c>
      <c r="G1043" s="118" t="n">
        <v>46765</v>
      </c>
      <c r="H1043" s="118" t="n">
        <v>46289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30208607</v>
      </c>
      <c r="C1044" s="4" t="inlineStr">
        <is>
          <t>ALVENARIA</t>
        </is>
      </c>
      <c r="D1044" s="4" t="inlineStr">
        <is>
          <t>-</t>
        </is>
      </c>
      <c r="E1044" s="4" t="inlineStr">
        <is>
          <t>6º PAV (PILOTIS) - PISCINA + PRAINHA + DECK</t>
        </is>
      </c>
      <c r="F1044" s="118" t="n">
        <v>46755</v>
      </c>
      <c r="G1044" s="118" t="n">
        <v>46784</v>
      </c>
      <c r="H1044" s="118" t="n">
        <v>46289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29980767</v>
      </c>
      <c r="C1045" s="4" t="inlineStr">
        <is>
          <t>ENCUNHAMENTO</t>
        </is>
      </c>
      <c r="D1045" s="4" t="inlineStr">
        <is>
          <t>-</t>
        </is>
      </c>
      <c r="E1045" s="4" t="inlineStr">
        <is>
          <t>28º PAV.</t>
        </is>
      </c>
      <c r="F1045" s="118" t="n">
        <v>46755</v>
      </c>
      <c r="G1045" s="118" t="n">
        <v>46765</v>
      </c>
      <c r="H1045" s="118" t="n">
        <v>46289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31790140</v>
      </c>
      <c r="C1046" s="4" t="inlineStr">
        <is>
          <t>PEITORIS E REQUADROS DE FACHADA - F3 + F4 (1º ETAPA)</t>
        </is>
      </c>
      <c r="D1046" s="4" t="inlineStr">
        <is>
          <t>-</t>
        </is>
      </c>
      <c r="E1046" s="4" t="inlineStr">
        <is>
          <t>FACHADA</t>
        </is>
      </c>
      <c r="F1046" s="118" t="n">
        <v>46757</v>
      </c>
      <c r="G1046" s="118" t="n">
        <v>46784</v>
      </c>
      <c r="H1046" s="118" t="n">
        <v>46289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29980741</v>
      </c>
      <c r="C1047" s="4" t="inlineStr">
        <is>
          <t>PRUMADA DE INCÊNDIO</t>
        </is>
      </c>
      <c r="D1047" s="4" t="inlineStr">
        <is>
          <t>-</t>
        </is>
      </c>
      <c r="E1047" s="4" t="inlineStr">
        <is>
          <t>29º PAV.</t>
        </is>
      </c>
      <c r="F1047" s="118" t="n">
        <v>46758</v>
      </c>
      <c r="G1047" s="118" t="n">
        <v>46770</v>
      </c>
      <c r="H1047" s="118" t="n">
        <v>46289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29980692</v>
      </c>
      <c r="C1048" s="4" t="inlineStr">
        <is>
          <t>ALVENARIA</t>
        </is>
      </c>
      <c r="D1048" s="4" t="inlineStr">
        <is>
          <t>-</t>
        </is>
      </c>
      <c r="E1048" s="4" t="inlineStr">
        <is>
          <t>30º PAV.</t>
        </is>
      </c>
      <c r="F1048" s="118" t="n">
        <v>46758</v>
      </c>
      <c r="G1048" s="118" t="n">
        <v>46770</v>
      </c>
      <c r="H1048" s="118" t="n">
        <v>46289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29941193</v>
      </c>
      <c r="C1049" s="4" t="inlineStr">
        <is>
          <t>ESTRUTURA</t>
        </is>
      </c>
      <c r="D1049" s="4" t="inlineStr">
        <is>
          <t>-</t>
        </is>
      </c>
      <c r="E1049" s="4" t="inlineStr">
        <is>
          <t>33º PAV - BARRILETE</t>
        </is>
      </c>
      <c r="F1049" s="118" t="n">
        <v>46758</v>
      </c>
      <c r="G1049" s="118" t="n">
        <v>46770</v>
      </c>
      <c r="H1049" s="118" t="n">
        <v>46289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31529086</v>
      </c>
      <c r="C1050" s="4" t="inlineStr">
        <is>
          <t>ESTRUTURA</t>
        </is>
      </c>
      <c r="D1050" s="4" t="inlineStr">
        <is>
          <t>Forma</t>
        </is>
      </c>
      <c r="E1050" s="4" t="inlineStr">
        <is>
          <t>33º PAV - BARRILETE</t>
        </is>
      </c>
      <c r="F1050" s="118" t="n">
        <v>46758</v>
      </c>
      <c r="G1050" s="118" t="n">
        <v>46764</v>
      </c>
      <c r="H1050" s="118" t="n">
        <v>46289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31529087</v>
      </c>
      <c r="C1051" s="4" t="inlineStr">
        <is>
          <t>ESTRUTURA</t>
        </is>
      </c>
      <c r="D1051" s="4" t="inlineStr">
        <is>
          <t>Armação</t>
        </is>
      </c>
      <c r="E1051" s="4" t="inlineStr">
        <is>
          <t>33º PAV - BARRILETE</t>
        </is>
      </c>
      <c r="F1051" s="118" t="n">
        <v>46765</v>
      </c>
      <c r="G1051" s="118" t="n">
        <v>46769</v>
      </c>
      <c r="H1051" s="118" t="n">
        <v>46289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31529088</v>
      </c>
      <c r="C1052" s="4" t="inlineStr">
        <is>
          <t>ESTRUTURA</t>
        </is>
      </c>
      <c r="D1052" s="4" t="inlineStr">
        <is>
          <t>Concretagem</t>
        </is>
      </c>
      <c r="E1052" s="4" t="inlineStr">
        <is>
          <t>33º PAV - BARRILETE</t>
        </is>
      </c>
      <c r="F1052" s="118" t="n">
        <v>46770</v>
      </c>
      <c r="G1052" s="118" t="n">
        <v>46770</v>
      </c>
      <c r="H1052" s="118" t="n">
        <v>46289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31529089</v>
      </c>
      <c r="C1053" s="4" t="inlineStr">
        <is>
          <t>ESTRUTURA</t>
        </is>
      </c>
      <c r="D1053" s="4" t="inlineStr">
        <is>
          <t>Polimento</t>
        </is>
      </c>
      <c r="E1053" s="4" t="inlineStr">
        <is>
          <t>33º PAV - BARRILETE</t>
        </is>
      </c>
      <c r="F1053" s="118" t="n">
        <v>46770</v>
      </c>
      <c r="G1053" s="118" t="n">
        <v>46770</v>
      </c>
      <c r="H1053" s="118" t="n">
        <v>46289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30205792</v>
      </c>
      <c r="C1054" s="4" t="inlineStr">
        <is>
          <t>CONTRAPISO</t>
        </is>
      </c>
      <c r="D1054" s="4" t="inlineStr">
        <is>
          <t>-</t>
        </is>
      </c>
      <c r="E1054" s="4" t="inlineStr">
        <is>
          <t>TÉRREO - ACESSO COMERCIAL + DML + ARS + ÁREA TEC + LAVABO + DISPENSA</t>
        </is>
      </c>
      <c r="F1054" s="118" t="n">
        <v>46759</v>
      </c>
      <c r="G1054" s="118" t="n">
        <v>46772</v>
      </c>
      <c r="H1054" s="118" t="n">
        <v>46289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30205815</v>
      </c>
      <c r="C1055" s="4" t="inlineStr">
        <is>
          <t>REBOCO INTERNO</t>
        </is>
      </c>
      <c r="D1055" s="4" t="inlineStr">
        <is>
          <t>-</t>
        </is>
      </c>
      <c r="E1055" s="4" t="inlineStr">
        <is>
          <t>TÉRREO - HALL SOCIAL + ECLUSA + CIRCULAÇÃO</t>
        </is>
      </c>
      <c r="F1055" s="118" t="n">
        <v>46759</v>
      </c>
      <c r="G1055" s="118" t="n">
        <v>46772</v>
      </c>
      <c r="H1055" s="118" t="n">
        <v>46289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30171399</v>
      </c>
      <c r="C1056" s="4" t="inlineStr">
        <is>
          <t>ENCUNHAMENTO</t>
        </is>
      </c>
      <c r="D1056" s="4" t="inlineStr">
        <is>
          <t>-</t>
        </is>
      </c>
      <c r="E1056" s="4" t="inlineStr">
        <is>
          <t>5º PAV - GARAGEM</t>
        </is>
      </c>
      <c r="F1056" s="118" t="n">
        <v>46759</v>
      </c>
      <c r="G1056" s="118" t="n">
        <v>46772</v>
      </c>
      <c r="H1056" s="118" t="n">
        <v>46289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30205751</v>
      </c>
      <c r="C1057" s="4" t="inlineStr">
        <is>
          <t>BANCADAS</t>
        </is>
      </c>
      <c r="D1057" s="4" t="inlineStr">
        <is>
          <t>-</t>
        </is>
      </c>
      <c r="E1057" s="4" t="inlineStr">
        <is>
          <t>SUBSOLO</t>
        </is>
      </c>
      <c r="F1057" s="118" t="n">
        <v>46762</v>
      </c>
      <c r="G1057" s="118" t="n">
        <v>46773</v>
      </c>
      <c r="H1057" s="118" t="n">
        <v>46289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30171512</v>
      </c>
      <c r="C1058" s="4" t="inlineStr">
        <is>
          <t>MASSA CORRIDA</t>
        </is>
      </c>
      <c r="D1058" s="4" t="inlineStr">
        <is>
          <t>-</t>
        </is>
      </c>
      <c r="E1058" s="4" t="inlineStr">
        <is>
          <t>HALL - APTOS</t>
        </is>
      </c>
      <c r="F1058" s="118" t="n">
        <v>46763</v>
      </c>
      <c r="G1058" s="118" t="n">
        <v>47084</v>
      </c>
      <c r="H1058" s="118" t="n">
        <v>46289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29981527</v>
      </c>
      <c r="C1059" s="4" t="inlineStr">
        <is>
          <t>PINTURA 1º DEMÃO</t>
        </is>
      </c>
      <c r="D1059" s="4" t="inlineStr">
        <is>
          <t>-</t>
        </is>
      </c>
      <c r="E1059" s="4" t="inlineStr">
        <is>
          <t>7º PAV.</t>
        </is>
      </c>
      <c r="F1059" s="118" t="n">
        <v>46763</v>
      </c>
      <c r="G1059" s="118" t="n">
        <v>46773</v>
      </c>
      <c r="H1059" s="118" t="n">
        <v>46289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29981516</v>
      </c>
      <c r="C1060" s="4" t="inlineStr">
        <is>
          <t>MASSA CORRIDA</t>
        </is>
      </c>
      <c r="D1060" s="4" t="inlineStr">
        <is>
          <t>-</t>
        </is>
      </c>
      <c r="E1060" s="4" t="inlineStr">
        <is>
          <t>8º PAV.</t>
        </is>
      </c>
      <c r="F1060" s="118" t="n">
        <v>46763</v>
      </c>
      <c r="G1060" s="118" t="n">
        <v>46773</v>
      </c>
      <c r="H1060" s="118" t="n">
        <v>46289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33898090</v>
      </c>
      <c r="C1061" s="4" t="inlineStr">
        <is>
          <t>ESQUADRIA DE ALUMÍNIO</t>
        </is>
      </c>
      <c r="D1061" s="4" t="inlineStr">
        <is>
          <t>-</t>
        </is>
      </c>
      <c r="E1061" s="4" t="inlineStr">
        <is>
          <t>9º PAV.</t>
        </is>
      </c>
      <c r="F1061" s="118" t="n">
        <v>46763</v>
      </c>
      <c r="G1061" s="118" t="n">
        <v>46773</v>
      </c>
      <c r="H1061" s="118" t="n">
        <v>46289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29981329</v>
      </c>
      <c r="C1062" s="4" t="inlineStr">
        <is>
          <t>FORRO</t>
        </is>
      </c>
      <c r="D1062" s="4" t="inlineStr">
        <is>
          <t>-</t>
        </is>
      </c>
      <c r="E1062" s="4" t="inlineStr">
        <is>
          <t>13º PAV.</t>
        </is>
      </c>
      <c r="F1062" s="118" t="n">
        <v>46764</v>
      </c>
      <c r="G1062" s="118" t="n">
        <v>46776</v>
      </c>
      <c r="H1062" s="118" t="n">
        <v>46289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29981290</v>
      </c>
      <c r="C1063" s="4" t="inlineStr">
        <is>
          <t>FIAÇÃO ELÉTRICA</t>
        </is>
      </c>
      <c r="D1063" s="4" t="inlineStr">
        <is>
          <t>-</t>
        </is>
      </c>
      <c r="E1063" s="4" t="inlineStr">
        <is>
          <t>14º PAV.</t>
        </is>
      </c>
      <c r="F1063" s="118" t="n">
        <v>46764</v>
      </c>
      <c r="G1063" s="118" t="n">
        <v>46776</v>
      </c>
      <c r="H1063" s="118" t="n">
        <v>46289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29981295</v>
      </c>
      <c r="C1064" s="4" t="inlineStr">
        <is>
          <t>PRUMADA ELÉTRICA - CABOS</t>
        </is>
      </c>
      <c r="D1064" s="4" t="inlineStr">
        <is>
          <t>-</t>
        </is>
      </c>
      <c r="E1064" s="4" t="inlineStr">
        <is>
          <t>14º PAV.</t>
        </is>
      </c>
      <c r="F1064" s="118" t="n">
        <v>46764</v>
      </c>
      <c r="G1064" s="118" t="n">
        <v>46776</v>
      </c>
      <c r="H1064" s="118" t="n">
        <v>46289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30214076</v>
      </c>
      <c r="C1065" s="4" t="inlineStr">
        <is>
          <t>FIAÇÃO TELECOM/DADOS</t>
        </is>
      </c>
      <c r="D1065" s="4" t="inlineStr">
        <is>
          <t>-</t>
        </is>
      </c>
      <c r="E1065" s="4" t="inlineStr">
        <is>
          <t>14º PAV.</t>
        </is>
      </c>
      <c r="F1065" s="118" t="n">
        <v>46764</v>
      </c>
      <c r="G1065" s="118" t="n">
        <v>46777</v>
      </c>
      <c r="H1065" s="118" t="n">
        <v>46289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29981237</v>
      </c>
      <c r="C1066" s="4" t="inlineStr">
        <is>
          <t>BANCADAS</t>
        </is>
      </c>
      <c r="D1066" s="4" t="inlineStr">
        <is>
          <t>-</t>
        </is>
      </c>
      <c r="E1066" s="4" t="inlineStr">
        <is>
          <t>15º PAV.</t>
        </is>
      </c>
      <c r="F1066" s="118" t="n">
        <v>46764</v>
      </c>
      <c r="G1066" s="118" t="n">
        <v>46776</v>
      </c>
      <c r="H1066" s="118" t="n">
        <v>46289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29981199</v>
      </c>
      <c r="C1067" s="4" t="inlineStr">
        <is>
          <t>REVESTIMENTOS PORCELANATO PISO</t>
        </is>
      </c>
      <c r="D1067" s="4" t="inlineStr">
        <is>
          <t>-</t>
        </is>
      </c>
      <c r="E1067" s="4" t="inlineStr">
        <is>
          <t>16º PAV.</t>
        </is>
      </c>
      <c r="F1067" s="118" t="n">
        <v>46764</v>
      </c>
      <c r="G1067" s="118" t="n">
        <v>46776</v>
      </c>
      <c r="H1067" s="118" t="n">
        <v>46289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29981178</v>
      </c>
      <c r="C1068" s="4" t="inlineStr">
        <is>
          <t>REVESTIMENTO PORCELANATO PAREDE</t>
        </is>
      </c>
      <c r="D1068" s="4" t="inlineStr">
        <is>
          <t>-</t>
        </is>
      </c>
      <c r="E1068" s="4" t="inlineStr">
        <is>
          <t>17º PAV.</t>
        </is>
      </c>
      <c r="F1068" s="118" t="n">
        <v>46764</v>
      </c>
      <c r="G1068" s="118" t="n">
        <v>46776</v>
      </c>
      <c r="H1068" s="118" t="n">
        <v>46289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29981139</v>
      </c>
      <c r="C1069" s="4" t="inlineStr">
        <is>
          <t>IMPERMEABILIZAÇÃO</t>
        </is>
      </c>
      <c r="D1069" s="4" t="inlineStr">
        <is>
          <t>-</t>
        </is>
      </c>
      <c r="E1069" s="4" t="inlineStr">
        <is>
          <t>18º PAV.</t>
        </is>
      </c>
      <c r="F1069" s="118" t="n">
        <v>46764</v>
      </c>
      <c r="G1069" s="118" t="n">
        <v>46776</v>
      </c>
      <c r="H1069" s="118" t="n">
        <v>46289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32750446</v>
      </c>
      <c r="C1070" s="4" t="inlineStr">
        <is>
          <t>DRYWALL 2º FACE</t>
        </is>
      </c>
      <c r="D1070" s="4" t="inlineStr">
        <is>
          <t>-</t>
        </is>
      </c>
      <c r="E1070" s="4" t="inlineStr">
        <is>
          <t>20º PAV.</t>
        </is>
      </c>
      <c r="F1070" s="118" t="n">
        <v>46764</v>
      </c>
      <c r="G1070" s="118" t="n">
        <v>46776</v>
      </c>
      <c r="H1070" s="118" t="n">
        <v>46289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32750369</v>
      </c>
      <c r="C1071" s="4" t="inlineStr">
        <is>
          <t>DISTRIBUIÇÃO DE GÁS - DRYWALL</t>
        </is>
      </c>
      <c r="D1071" s="4" t="inlineStr">
        <is>
          <t>-</t>
        </is>
      </c>
      <c r="E1071" s="4" t="inlineStr">
        <is>
          <t>21º PAV.</t>
        </is>
      </c>
      <c r="F1071" s="118" t="n">
        <v>46764</v>
      </c>
      <c r="G1071" s="118" t="n">
        <v>46776</v>
      </c>
      <c r="H1071" s="118" t="n">
        <v>46289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32750395</v>
      </c>
      <c r="C1072" s="4" t="inlineStr">
        <is>
          <t>DISTRIBUIÇÃO ELÉTRICA/QUADRO - DRYWALL</t>
        </is>
      </c>
      <c r="D1072" s="4" t="inlineStr">
        <is>
          <t>-</t>
        </is>
      </c>
      <c r="E1072" s="4" t="inlineStr">
        <is>
          <t>21º PAV.</t>
        </is>
      </c>
      <c r="F1072" s="118" t="n">
        <v>46764</v>
      </c>
      <c r="G1072" s="118" t="n">
        <v>46776</v>
      </c>
      <c r="H1072" s="118" t="n">
        <v>46289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32750421</v>
      </c>
      <c r="C1073" s="4" t="inlineStr">
        <is>
          <t>DISTRIBUIÇÃO HIDRÁULICA - DRYWALL</t>
        </is>
      </c>
      <c r="D1073" s="4" t="inlineStr">
        <is>
          <t>-</t>
        </is>
      </c>
      <c r="E1073" s="4" t="inlineStr">
        <is>
          <t>21º PAV.</t>
        </is>
      </c>
      <c r="F1073" s="118" t="n">
        <v>46764</v>
      </c>
      <c r="G1073" s="118" t="n">
        <v>46776</v>
      </c>
      <c r="H1073" s="118" t="n">
        <v>46289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33896839</v>
      </c>
      <c r="C1074" s="4" t="inlineStr">
        <is>
          <t>INFRAESTRUTURA - AR CONDICIONADO</t>
        </is>
      </c>
      <c r="D1074" s="4" t="inlineStr">
        <is>
          <t>-</t>
        </is>
      </c>
      <c r="E1074" s="4" t="inlineStr">
        <is>
          <t>21º PAV.</t>
        </is>
      </c>
      <c r="F1074" s="118" t="n">
        <v>46764</v>
      </c>
      <c r="G1074" s="118" t="n">
        <v>46776</v>
      </c>
      <c r="H1074" s="118" t="n">
        <v>46289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32749865</v>
      </c>
      <c r="C1075" s="4" t="inlineStr">
        <is>
          <t>DRYWALL 1º FACE</t>
        </is>
      </c>
      <c r="D1075" s="4" t="inlineStr">
        <is>
          <t>-</t>
        </is>
      </c>
      <c r="E1075" s="4" t="inlineStr">
        <is>
          <t>22º PAV.</t>
        </is>
      </c>
      <c r="F1075" s="118" t="n">
        <v>46764</v>
      </c>
      <c r="G1075" s="118" t="n">
        <v>46776</v>
      </c>
      <c r="H1075" s="118" t="n">
        <v>46289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29980955</v>
      </c>
      <c r="C1076" s="4" t="inlineStr">
        <is>
          <t>CONTRAPISO</t>
        </is>
      </c>
      <c r="D1076" s="4" t="inlineStr">
        <is>
          <t>-</t>
        </is>
      </c>
      <c r="E1076" s="4" t="inlineStr">
        <is>
          <t>23º PAV.</t>
        </is>
      </c>
      <c r="F1076" s="118" t="n">
        <v>46764</v>
      </c>
      <c r="G1076" s="118" t="n">
        <v>46776</v>
      </c>
      <c r="H1076" s="118" t="n">
        <v>46289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29980895</v>
      </c>
      <c r="C1077" s="4" t="inlineStr">
        <is>
          <t>SHAFT INTERNO INST. HIDRAÚLICAS</t>
        </is>
      </c>
      <c r="D1077" s="4" t="inlineStr">
        <is>
          <t>-</t>
        </is>
      </c>
      <c r="E1077" s="4" t="inlineStr">
        <is>
          <t>24º PAV.</t>
        </is>
      </c>
      <c r="F1077" s="118" t="n">
        <v>46764</v>
      </c>
      <c r="G1077" s="118" t="n">
        <v>46776</v>
      </c>
      <c r="H1077" s="118" t="n">
        <v>46289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29980928</v>
      </c>
      <c r="C1078" s="4" t="inlineStr">
        <is>
          <t>PRUMADA ELÉTRICA - INFRA</t>
        </is>
      </c>
      <c r="D1078" s="4" t="inlineStr">
        <is>
          <t>-</t>
        </is>
      </c>
      <c r="E1078" s="4" t="inlineStr">
        <is>
          <t>24º PAV.</t>
        </is>
      </c>
      <c r="F1078" s="118" t="n">
        <v>46764</v>
      </c>
      <c r="G1078" s="118" t="n">
        <v>46776</v>
      </c>
      <c r="H1078" s="118" t="n">
        <v>46289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29980857</v>
      </c>
      <c r="C1079" s="4" t="inlineStr">
        <is>
          <t>REBOCO INTERNO</t>
        </is>
      </c>
      <c r="D1079" s="4" t="inlineStr">
        <is>
          <t>-</t>
        </is>
      </c>
      <c r="E1079" s="4" t="inlineStr">
        <is>
          <t>25º PAV.</t>
        </is>
      </c>
      <c r="F1079" s="118" t="n">
        <v>46764</v>
      </c>
      <c r="G1079" s="118" t="n">
        <v>46776</v>
      </c>
      <c r="H1079" s="118" t="n">
        <v>46289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29980823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26º PAV.</t>
        </is>
      </c>
      <c r="F1080" s="118" t="n">
        <v>46764</v>
      </c>
      <c r="G1080" s="118" t="n">
        <v>46776</v>
      </c>
      <c r="H1080" s="118" t="n">
        <v>46289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29980816</v>
      </c>
      <c r="C1081" s="4" t="inlineStr">
        <is>
          <t>DISTRIBUIÇÃO HIDROSSANITÁRIA</t>
        </is>
      </c>
      <c r="D1081" s="4" t="inlineStr">
        <is>
          <t>-</t>
        </is>
      </c>
      <c r="E1081" s="4" t="inlineStr">
        <is>
          <t>27º PAV.</t>
        </is>
      </c>
      <c r="F1081" s="118" t="n">
        <v>46764</v>
      </c>
      <c r="G1081" s="118" t="n">
        <v>46776</v>
      </c>
      <c r="H1081" s="118" t="n">
        <v>46289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29980785</v>
      </c>
      <c r="C1082" s="4" t="inlineStr">
        <is>
          <t>DISTRIBUIÇÃO ELÉTRICA / QUADRO</t>
        </is>
      </c>
      <c r="D1082" s="4" t="inlineStr">
        <is>
          <t>-</t>
        </is>
      </c>
      <c r="E1082" s="4" t="inlineStr">
        <is>
          <t>27º PAV.</t>
        </is>
      </c>
      <c r="F1082" s="118" t="n">
        <v>46764</v>
      </c>
      <c r="G1082" s="118" t="n">
        <v>46776</v>
      </c>
      <c r="H1082" s="118" t="n">
        <v>46289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29980818</v>
      </c>
      <c r="C1083" s="4" t="inlineStr">
        <is>
          <t>DISTRIBUIÇÃO DE GÁS</t>
        </is>
      </c>
      <c r="D1083" s="4" t="inlineStr">
        <is>
          <t>-</t>
        </is>
      </c>
      <c r="E1083" s="4" t="inlineStr">
        <is>
          <t>27º PAV.</t>
        </is>
      </c>
      <c r="F1083" s="118" t="n">
        <v>46764</v>
      </c>
      <c r="G1083" s="118" t="n">
        <v>46776</v>
      </c>
      <c r="H1083" s="118" t="n">
        <v>46289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29980765</v>
      </c>
      <c r="C1084" s="4" t="inlineStr">
        <is>
          <t>TALISCAMENTO</t>
        </is>
      </c>
      <c r="D1084" s="4" t="inlineStr">
        <is>
          <t>-</t>
        </is>
      </c>
      <c r="E1084" s="4" t="inlineStr">
        <is>
          <t>28º PAV.</t>
        </is>
      </c>
      <c r="F1084" s="118" t="n">
        <v>46764</v>
      </c>
      <c r="G1084" s="118" t="n">
        <v>46776</v>
      </c>
      <c r="H1084" s="118" t="n">
        <v>46289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29980731</v>
      </c>
      <c r="C1085" s="4" t="inlineStr">
        <is>
          <t>PRUMADA HIDROSSANITÁRIA</t>
        </is>
      </c>
      <c r="D1085" s="4" t="inlineStr">
        <is>
          <t>-</t>
        </is>
      </c>
      <c r="E1085" s="4" t="inlineStr">
        <is>
          <t>29º PAV.</t>
        </is>
      </c>
      <c r="F1085" s="118" t="n">
        <v>46764</v>
      </c>
      <c r="G1085" s="118" t="n">
        <v>46776</v>
      </c>
      <c r="H1085" s="118" t="n">
        <v>46289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30171407</v>
      </c>
      <c r="C1086" s="4" t="inlineStr">
        <is>
          <t>DISTRIBUIÇÃO ELÉTRICA / QUADRO</t>
        </is>
      </c>
      <c r="D1086" s="4" t="inlineStr">
        <is>
          <t>-</t>
        </is>
      </c>
      <c r="E1086" s="4" t="inlineStr">
        <is>
          <t>5º PAV - GARAGEM</t>
        </is>
      </c>
      <c r="F1086" s="118" t="n">
        <v>46765</v>
      </c>
      <c r="G1086" s="118" t="n">
        <v>46806</v>
      </c>
      <c r="H1086" s="118" t="n">
        <v>46289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30171392</v>
      </c>
      <c r="C1087" s="4" t="inlineStr">
        <is>
          <t>DISTRIBUIÇÃO HIDRÁULICA</t>
        </is>
      </c>
      <c r="D1087" s="4" t="inlineStr">
        <is>
          <t>-</t>
        </is>
      </c>
      <c r="E1087" s="4" t="inlineStr">
        <is>
          <t>5º PAV - GARAGEM</t>
        </is>
      </c>
      <c r="F1087" s="118" t="n">
        <v>46765</v>
      </c>
      <c r="G1087" s="118" t="n">
        <v>46806</v>
      </c>
      <c r="H1087" s="118" t="n">
        <v>46289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31789531</v>
      </c>
      <c r="C1088" s="4" t="inlineStr">
        <is>
          <t>FACHADA AERADA - F5 (1º ETAPA)</t>
        </is>
      </c>
      <c r="D1088" s="4" t="inlineStr">
        <is>
          <t>-</t>
        </is>
      </c>
      <c r="E1088" s="4" t="inlineStr">
        <is>
          <t>FACHADA</t>
        </is>
      </c>
      <c r="F1088" s="118" t="n">
        <v>46765</v>
      </c>
      <c r="G1088" s="118" t="n">
        <v>46834</v>
      </c>
      <c r="H1088" s="118" t="n">
        <v>46289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30205625</v>
      </c>
      <c r="C1089" s="4" t="inlineStr">
        <is>
          <t>MASSA CORRIDA</t>
        </is>
      </c>
      <c r="D1089" s="4" t="inlineStr">
        <is>
          <t>-</t>
        </is>
      </c>
      <c r="E1089" s="4" t="inlineStr">
        <is>
          <t>TÉRREO - LOJA 4</t>
        </is>
      </c>
      <c r="F1089" s="118" t="n">
        <v>46766</v>
      </c>
      <c r="G1089" s="118" t="n">
        <v>46779</v>
      </c>
      <c r="H1089" s="118" t="n">
        <v>46289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30205595</v>
      </c>
      <c r="C1090" s="4" t="inlineStr">
        <is>
          <t>FORRO</t>
        </is>
      </c>
      <c r="D1090" s="4" t="inlineStr">
        <is>
          <t>-</t>
        </is>
      </c>
      <c r="E1090" s="4" t="inlineStr">
        <is>
          <t>TÉRREO - LOJA 5</t>
        </is>
      </c>
      <c r="F1090" s="118" t="n">
        <v>46766</v>
      </c>
      <c r="G1090" s="118" t="n">
        <v>46779</v>
      </c>
      <c r="H1090" s="118" t="n">
        <v>46289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30205567</v>
      </c>
      <c r="C1091" s="4" t="inlineStr">
        <is>
          <t>BANCADAS</t>
        </is>
      </c>
      <c r="D1091" s="4" t="inlineStr">
        <is>
          <t>-</t>
        </is>
      </c>
      <c r="E1091" s="4" t="inlineStr">
        <is>
          <t>TÉRREO - LOJA 6</t>
        </is>
      </c>
      <c r="F1091" s="118" t="n">
        <v>46766</v>
      </c>
      <c r="G1091" s="118" t="n">
        <v>46779</v>
      </c>
      <c r="H1091" s="118" t="n">
        <v>46289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30205542</v>
      </c>
      <c r="C1092" s="4" t="inlineStr">
        <is>
          <t>REVESTIMENTOS PORCELANATO PISO</t>
        </is>
      </c>
      <c r="D1092" s="4" t="inlineStr">
        <is>
          <t>-</t>
        </is>
      </c>
      <c r="E1092" s="4" t="inlineStr">
        <is>
          <t>TÉRREO - LOJA 7</t>
        </is>
      </c>
      <c r="F1092" s="118" t="n">
        <v>46766</v>
      </c>
      <c r="G1092" s="118" t="n">
        <v>46779</v>
      </c>
      <c r="H1092" s="118" t="n">
        <v>46289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30205846</v>
      </c>
      <c r="C1093" s="4" t="inlineStr">
        <is>
          <t>REBOCO INTERNO</t>
        </is>
      </c>
      <c r="D1093" s="4" t="inlineStr">
        <is>
          <t>-</t>
        </is>
      </c>
      <c r="E1093" s="4" t="inlineStr">
        <is>
          <t>1º PAV. (INTERMEDIÁRIO)</t>
        </is>
      </c>
      <c r="F1093" s="118" t="n">
        <v>46766</v>
      </c>
      <c r="G1093" s="118" t="n">
        <v>46786</v>
      </c>
      <c r="H1093" s="118" t="n">
        <v>46289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29980730</v>
      </c>
      <c r="C1094" s="4" t="inlineStr">
        <is>
          <t>ENCUNHAMENTO</t>
        </is>
      </c>
      <c r="D1094" s="4" t="inlineStr">
        <is>
          <t>-</t>
        </is>
      </c>
      <c r="E1094" s="4" t="inlineStr">
        <is>
          <t>29º PAV.</t>
        </is>
      </c>
      <c r="F1094" s="118" t="n">
        <v>46766</v>
      </c>
      <c r="G1094" s="118" t="n">
        <v>46778</v>
      </c>
      <c r="H1094" s="118" t="n">
        <v>46289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30205754</v>
      </c>
      <c r="C1095" s="4" t="inlineStr">
        <is>
          <t>GERADOR/TRANSFORMADOR</t>
        </is>
      </c>
      <c r="D1095" s="4" t="inlineStr">
        <is>
          <t>-</t>
        </is>
      </c>
      <c r="E1095" s="4" t="inlineStr">
        <is>
          <t>SUBSOLO</t>
        </is>
      </c>
      <c r="F1095" s="118" t="n">
        <v>46769</v>
      </c>
      <c r="G1095" s="118" t="n">
        <v>46813</v>
      </c>
      <c r="H1095" s="118" t="n">
        <v>46289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29980704</v>
      </c>
      <c r="C1096" s="4" t="inlineStr">
        <is>
          <t>PRUMADA DE INCÊNDIO</t>
        </is>
      </c>
      <c r="D1096" s="4" t="inlineStr">
        <is>
          <t>-</t>
        </is>
      </c>
      <c r="E1096" s="4" t="inlineStr">
        <is>
          <t>30º PAV.</t>
        </is>
      </c>
      <c r="F1096" s="118" t="n">
        <v>46771</v>
      </c>
      <c r="G1096" s="118" t="n">
        <v>46783</v>
      </c>
      <c r="H1096" s="118" t="n">
        <v>46289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29980655</v>
      </c>
      <c r="C1097" s="4" t="inlineStr">
        <is>
          <t>ALVENARIA</t>
        </is>
      </c>
      <c r="D1097" s="4" t="inlineStr">
        <is>
          <t>-</t>
        </is>
      </c>
      <c r="E1097" s="4" t="inlineStr">
        <is>
          <t>31º PAV. - COBERTURA LINEAR</t>
        </is>
      </c>
      <c r="F1097" s="118" t="n">
        <v>46771</v>
      </c>
      <c r="G1097" s="118" t="n">
        <v>46783</v>
      </c>
      <c r="H1097" s="118" t="n">
        <v>46289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29941196</v>
      </c>
      <c r="C1098" s="4" t="inlineStr">
        <is>
          <t>ESTRUTURA</t>
        </is>
      </c>
      <c r="D1098" s="4" t="inlineStr">
        <is>
          <t>-</t>
        </is>
      </c>
      <c r="E1098" s="4" t="inlineStr">
        <is>
          <t>34º PAV - RESERVATÓRIO</t>
        </is>
      </c>
      <c r="F1098" s="118" t="n">
        <v>46771</v>
      </c>
      <c r="G1098" s="118" t="n">
        <v>46794</v>
      </c>
      <c r="H1098" s="118" t="n">
        <v>46289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31529090</v>
      </c>
      <c r="C1099" s="4" t="inlineStr">
        <is>
          <t>ESTRUTURA</t>
        </is>
      </c>
      <c r="D1099" s="4" t="inlineStr">
        <is>
          <t>Forma</t>
        </is>
      </c>
      <c r="E1099" s="4" t="inlineStr">
        <is>
          <t>34º PAV - RESERVATÓRIO</t>
        </is>
      </c>
      <c r="F1099" s="118" t="n">
        <v>46771</v>
      </c>
      <c r="G1099" s="118" t="n">
        <v>46786</v>
      </c>
      <c r="H1099" s="118" t="n">
        <v>46289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31529091</v>
      </c>
      <c r="C1100" s="4" t="inlineStr">
        <is>
          <t>ESTRUTURA</t>
        </is>
      </c>
      <c r="D1100" s="4" t="inlineStr">
        <is>
          <t>Armação</t>
        </is>
      </c>
      <c r="E1100" s="4" t="inlineStr">
        <is>
          <t>34º PAV - RESERVATÓRIO</t>
        </is>
      </c>
      <c r="F1100" s="118" t="n">
        <v>46787</v>
      </c>
      <c r="G1100" s="118" t="n">
        <v>46793</v>
      </c>
      <c r="H1100" s="118" t="n">
        <v>46289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31529092</v>
      </c>
      <c r="C1101" s="4" t="inlineStr">
        <is>
          <t>ESTRUTURA</t>
        </is>
      </c>
      <c r="D1101" s="4" t="inlineStr">
        <is>
          <t>Concretagem</t>
        </is>
      </c>
      <c r="E1101" s="4" t="inlineStr">
        <is>
          <t>34º PAV - RESERVATÓRIO</t>
        </is>
      </c>
      <c r="F1101" s="118" t="n">
        <v>46794</v>
      </c>
      <c r="G1101" s="118" t="n">
        <v>46794</v>
      </c>
      <c r="H1101" s="118" t="n">
        <v>46289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31529093</v>
      </c>
      <c r="C1102" s="4" t="inlineStr">
        <is>
          <t>ESTRUTURA</t>
        </is>
      </c>
      <c r="D1102" s="4" t="inlineStr">
        <is>
          <t>Polimento</t>
        </is>
      </c>
      <c r="E1102" s="4" t="inlineStr">
        <is>
          <t>34º PAV - RESERVATÓRIO</t>
        </is>
      </c>
      <c r="F1102" s="118" t="n">
        <v>46794</v>
      </c>
      <c r="G1102" s="118" t="n">
        <v>46794</v>
      </c>
      <c r="H1102" s="118" t="n">
        <v>46289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30205793</v>
      </c>
      <c r="C1103" s="4" t="inlineStr">
        <is>
          <t>DRYWALL</t>
        </is>
      </c>
      <c r="D1103" s="4" t="inlineStr">
        <is>
          <t>-</t>
        </is>
      </c>
      <c r="E1103" s="4" t="inlineStr">
        <is>
          <t>TÉRREO - ACESSO COMERCIAL + DML + ARS + ÁREA TEC + LAVABO + DISPENSA</t>
        </is>
      </c>
      <c r="F1103" s="118" t="n">
        <v>46773</v>
      </c>
      <c r="G1103" s="118" t="n">
        <v>46786</v>
      </c>
      <c r="H1103" s="118" t="n">
        <v>46289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30205819</v>
      </c>
      <c r="C1104" s="4" t="inlineStr">
        <is>
          <t>CONTRAPISO</t>
        </is>
      </c>
      <c r="D1104" s="4" t="inlineStr">
        <is>
          <t>-</t>
        </is>
      </c>
      <c r="E1104" s="4" t="inlineStr">
        <is>
          <t>TÉRREO - HALL SOCIAL + ECLUSA + CIRCULAÇÃO</t>
        </is>
      </c>
      <c r="F1104" s="118" t="n">
        <v>46773</v>
      </c>
      <c r="G1104" s="118" t="n">
        <v>46786</v>
      </c>
      <c r="H1104" s="118" t="n">
        <v>46289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30171470</v>
      </c>
      <c r="C1105" s="4" t="inlineStr">
        <is>
          <t>DISJUNTORES / MIOLOS</t>
        </is>
      </c>
      <c r="D1105" s="4" t="inlineStr">
        <is>
          <t>-</t>
        </is>
      </c>
      <c r="E1105" s="4" t="inlineStr">
        <is>
          <t>2º PAV - GARAGEM</t>
        </is>
      </c>
      <c r="F1105" s="118" t="n">
        <v>46773</v>
      </c>
      <c r="G1105" s="118" t="n">
        <v>46800</v>
      </c>
      <c r="H1105" s="118" t="n">
        <v>46289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30171467</v>
      </c>
      <c r="C1106" s="4" t="inlineStr">
        <is>
          <t>INSTALAÇÃO DE LUMINÁRIAS E SENSORES</t>
        </is>
      </c>
      <c r="D1106" s="4" t="inlineStr">
        <is>
          <t>-</t>
        </is>
      </c>
      <c r="E1106" s="4" t="inlineStr">
        <is>
          <t>2º PAV - GARAGEM</t>
        </is>
      </c>
      <c r="F1106" s="118" t="n">
        <v>46773</v>
      </c>
      <c r="G1106" s="118" t="n">
        <v>46800</v>
      </c>
      <c r="H1106" s="118" t="n">
        <v>46289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30171438</v>
      </c>
      <c r="C1107" s="4" t="inlineStr">
        <is>
          <t>FIAÇÃO ELÉTRICA</t>
        </is>
      </c>
      <c r="D1107" s="4" t="inlineStr">
        <is>
          <t>-</t>
        </is>
      </c>
      <c r="E1107" s="4" t="inlineStr">
        <is>
          <t>3º PAV - GARAGEM</t>
        </is>
      </c>
      <c r="F1107" s="118" t="n">
        <v>46773</v>
      </c>
      <c r="G1107" s="118" t="n">
        <v>46834</v>
      </c>
      <c r="H1107" s="118" t="n">
        <v>46289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30171457</v>
      </c>
      <c r="C1108" s="4" t="inlineStr">
        <is>
          <t>PRUMADA ELÉTRICA - CABOS</t>
        </is>
      </c>
      <c r="D1108" s="4" t="inlineStr">
        <is>
          <t>-</t>
        </is>
      </c>
      <c r="E1108" s="4" t="inlineStr">
        <is>
          <t>3º PAV - GARAGEM</t>
        </is>
      </c>
      <c r="F1108" s="118" t="n">
        <v>46773</v>
      </c>
      <c r="G1108" s="118" t="n">
        <v>46834</v>
      </c>
      <c r="H1108" s="118" t="n">
        <v>46289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30171440</v>
      </c>
      <c r="C1109" s="4" t="inlineStr">
        <is>
          <t>SHAFT</t>
        </is>
      </c>
      <c r="D1109" s="4" t="inlineStr">
        <is>
          <t>-</t>
        </is>
      </c>
      <c r="E1109" s="4" t="inlineStr">
        <is>
          <t>3º PAV - GARAGEM</t>
        </is>
      </c>
      <c r="F1109" s="118" t="n">
        <v>46773</v>
      </c>
      <c r="G1109" s="118" t="n">
        <v>46800</v>
      </c>
      <c r="H1109" s="118" t="n">
        <v>46289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30214060</v>
      </c>
      <c r="C1110" s="4" t="inlineStr">
        <is>
          <t>FIAÇÃO TELECOM/DADOS</t>
        </is>
      </c>
      <c r="D1110" s="4" t="inlineStr">
        <is>
          <t>-</t>
        </is>
      </c>
      <c r="E1110" s="4" t="inlineStr">
        <is>
          <t>3º PAV - GARAGEM</t>
        </is>
      </c>
      <c r="F1110" s="118" t="n">
        <v>46773</v>
      </c>
      <c r="G1110" s="118" t="n">
        <v>46786</v>
      </c>
      <c r="H1110" s="118" t="n">
        <v>46289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30205710</v>
      </c>
      <c r="C1111" s="4" t="inlineStr">
        <is>
          <t>FIAÇÃO ELÉTRICA</t>
        </is>
      </c>
      <c r="D1111" s="4" t="inlineStr">
        <is>
          <t>-</t>
        </is>
      </c>
      <c r="E1111" s="4" t="inlineStr">
        <is>
          <t>SUBSOLO</t>
        </is>
      </c>
      <c r="F1111" s="118" t="n">
        <v>46776</v>
      </c>
      <c r="G1111" s="118" t="n">
        <v>46805</v>
      </c>
      <c r="H1111" s="118" t="n">
        <v>46289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30214057</v>
      </c>
      <c r="C1112" s="4" t="inlineStr">
        <is>
          <t>FIAÇÃO TELECOM/DADOS</t>
        </is>
      </c>
      <c r="D1112" s="4" t="inlineStr">
        <is>
          <t>-</t>
        </is>
      </c>
      <c r="E1112" s="4" t="inlineStr">
        <is>
          <t>SUBSOLO</t>
        </is>
      </c>
      <c r="F1112" s="118" t="n">
        <v>46776</v>
      </c>
      <c r="G1112" s="118" t="n">
        <v>46787</v>
      </c>
      <c r="H1112" s="118" t="n">
        <v>46289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30171506</v>
      </c>
      <c r="C1113" s="4" t="inlineStr">
        <is>
          <t>PINTURA 1º DEMÃO</t>
        </is>
      </c>
      <c r="D1113" s="4" t="inlineStr">
        <is>
          <t>-</t>
        </is>
      </c>
      <c r="E1113" s="4" t="inlineStr">
        <is>
          <t>HALL - APTOS</t>
        </is>
      </c>
      <c r="F1113" s="118" t="n">
        <v>46776</v>
      </c>
      <c r="G1113" s="118" t="n">
        <v>47123</v>
      </c>
      <c r="H1113" s="118" t="n">
        <v>46289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29981528</v>
      </c>
      <c r="C1114" s="4" t="inlineStr">
        <is>
          <t>PISO VINÍLICO / LAMINADO</t>
        </is>
      </c>
      <c r="D1114" s="4" t="inlineStr">
        <is>
          <t>-</t>
        </is>
      </c>
      <c r="E1114" s="4" t="inlineStr">
        <is>
          <t>7º PAV.</t>
        </is>
      </c>
      <c r="F1114" s="118" t="n">
        <v>46776</v>
      </c>
      <c r="G1114" s="118" t="n">
        <v>46786</v>
      </c>
      <c r="H1114" s="118" t="n">
        <v>46289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29981490</v>
      </c>
      <c r="C1115" s="4" t="inlineStr">
        <is>
          <t>PINTURA 1º DEMÃO</t>
        </is>
      </c>
      <c r="D1115" s="4" t="inlineStr">
        <is>
          <t>-</t>
        </is>
      </c>
      <c r="E1115" s="4" t="inlineStr">
        <is>
          <t>8º PAV.</t>
        </is>
      </c>
      <c r="F1115" s="118" t="n">
        <v>46776</v>
      </c>
      <c r="G1115" s="118" t="n">
        <v>46786</v>
      </c>
      <c r="H1115" s="118" t="n">
        <v>46289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29981479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9º PAV.</t>
        </is>
      </c>
      <c r="F1116" s="118" t="n">
        <v>46776</v>
      </c>
      <c r="G1116" s="118" t="n">
        <v>46786</v>
      </c>
      <c r="H1116" s="118" t="n">
        <v>46289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33898091</v>
      </c>
      <c r="C1117" s="4" t="inlineStr">
        <is>
          <t>ESQUADRIA DE ALUMÍNIO</t>
        </is>
      </c>
      <c r="D1117" s="4" t="inlineStr">
        <is>
          <t>-</t>
        </is>
      </c>
      <c r="E1117" s="4" t="inlineStr">
        <is>
          <t>10º PAV.</t>
        </is>
      </c>
      <c r="F1117" s="118" t="n">
        <v>46776</v>
      </c>
      <c r="G1117" s="118" t="n">
        <v>46786</v>
      </c>
      <c r="H1117" s="118" t="n">
        <v>46289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29981292</v>
      </c>
      <c r="C1118" s="4" t="inlineStr">
        <is>
          <t>FORRO</t>
        </is>
      </c>
      <c r="D1118" s="4" t="inlineStr">
        <is>
          <t>-</t>
        </is>
      </c>
      <c r="E1118" s="4" t="inlineStr">
        <is>
          <t>14º PAV.</t>
        </is>
      </c>
      <c r="F1118" s="118" t="n">
        <v>46777</v>
      </c>
      <c r="G1118" s="118" t="n">
        <v>46787</v>
      </c>
      <c r="H1118" s="118" t="n">
        <v>46289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29981253</v>
      </c>
      <c r="C1119" s="4" t="inlineStr">
        <is>
          <t>FIAÇÃO ELÉTRICA</t>
        </is>
      </c>
      <c r="D1119" s="4" t="inlineStr">
        <is>
          <t>-</t>
        </is>
      </c>
      <c r="E1119" s="4" t="inlineStr">
        <is>
          <t>15º PAV.</t>
        </is>
      </c>
      <c r="F1119" s="118" t="n">
        <v>46777</v>
      </c>
      <c r="G1119" s="118" t="n">
        <v>46787</v>
      </c>
      <c r="H1119" s="118" t="n">
        <v>46289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29981258</v>
      </c>
      <c r="C1120" s="4" t="inlineStr">
        <is>
          <t>PRUMADA ELÉTRICA - CABOS</t>
        </is>
      </c>
      <c r="D1120" s="4" t="inlineStr">
        <is>
          <t>-</t>
        </is>
      </c>
      <c r="E1120" s="4" t="inlineStr">
        <is>
          <t>15º PAV.</t>
        </is>
      </c>
      <c r="F1120" s="118" t="n">
        <v>46777</v>
      </c>
      <c r="G1120" s="118" t="n">
        <v>46787</v>
      </c>
      <c r="H1120" s="118" t="n">
        <v>46289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30214077</v>
      </c>
      <c r="C1121" s="4" t="inlineStr">
        <is>
          <t>FIAÇÃO TELECOM/DADOS</t>
        </is>
      </c>
      <c r="D1121" s="4" t="inlineStr">
        <is>
          <t>-</t>
        </is>
      </c>
      <c r="E1121" s="4" t="inlineStr">
        <is>
          <t>15º PAV.</t>
        </is>
      </c>
      <c r="F1121" s="118" t="n">
        <v>46777</v>
      </c>
      <c r="G1121" s="118" t="n">
        <v>46790</v>
      </c>
      <c r="H1121" s="118" t="n">
        <v>46289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29981200</v>
      </c>
      <c r="C1122" s="4" t="inlineStr">
        <is>
          <t>BANCADAS</t>
        </is>
      </c>
      <c r="D1122" s="4" t="inlineStr">
        <is>
          <t>-</t>
        </is>
      </c>
      <c r="E1122" s="4" t="inlineStr">
        <is>
          <t>16º PAV.</t>
        </is>
      </c>
      <c r="F1122" s="118" t="n">
        <v>46777</v>
      </c>
      <c r="G1122" s="118" t="n">
        <v>46787</v>
      </c>
      <c r="H1122" s="118" t="n">
        <v>46289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29981162</v>
      </c>
      <c r="C1123" s="4" t="inlineStr">
        <is>
          <t>REVESTIMENTOS PORCELANATO PISO</t>
        </is>
      </c>
      <c r="D1123" s="4" t="inlineStr">
        <is>
          <t>-</t>
        </is>
      </c>
      <c r="E1123" s="4" t="inlineStr">
        <is>
          <t>17º PAV.</t>
        </is>
      </c>
      <c r="F1123" s="118" t="n">
        <v>46777</v>
      </c>
      <c r="G1123" s="118" t="n">
        <v>46787</v>
      </c>
      <c r="H1123" s="118" t="n">
        <v>46289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29981141</v>
      </c>
      <c r="C1124" s="4" t="inlineStr">
        <is>
          <t>REVESTIMENTO PORCELANATO PAREDE</t>
        </is>
      </c>
      <c r="D1124" s="4" t="inlineStr">
        <is>
          <t>-</t>
        </is>
      </c>
      <c r="E1124" s="4" t="inlineStr">
        <is>
          <t>18º PAV.</t>
        </is>
      </c>
      <c r="F1124" s="118" t="n">
        <v>46777</v>
      </c>
      <c r="G1124" s="118" t="n">
        <v>46787</v>
      </c>
      <c r="H1124" s="118" t="n">
        <v>46289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29981065</v>
      </c>
      <c r="C1125" s="4" t="inlineStr">
        <is>
          <t>IMPERMEABILIZAÇÃO</t>
        </is>
      </c>
      <c r="D1125" s="4" t="inlineStr">
        <is>
          <t>-</t>
        </is>
      </c>
      <c r="E1125" s="4" t="inlineStr">
        <is>
          <t>20º PAV.</t>
        </is>
      </c>
      <c r="F1125" s="118" t="n">
        <v>46777</v>
      </c>
      <c r="G1125" s="118" t="n">
        <v>46787</v>
      </c>
      <c r="H1125" s="118" t="n">
        <v>46289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32750447</v>
      </c>
      <c r="C1126" s="4" t="inlineStr">
        <is>
          <t>DRYWALL 2º FACE</t>
        </is>
      </c>
      <c r="D1126" s="4" t="inlineStr">
        <is>
          <t>-</t>
        </is>
      </c>
      <c r="E1126" s="4" t="inlineStr">
        <is>
          <t>21º PAV.</t>
        </is>
      </c>
      <c r="F1126" s="118" t="n">
        <v>46777</v>
      </c>
      <c r="G1126" s="118" t="n">
        <v>46787</v>
      </c>
      <c r="H1126" s="118" t="n">
        <v>46289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32750370</v>
      </c>
      <c r="C1127" s="4" t="inlineStr">
        <is>
          <t>DISTRIBUIÇÃO DE GÁS - DRYWALL</t>
        </is>
      </c>
      <c r="D1127" s="4" t="inlineStr">
        <is>
          <t>-</t>
        </is>
      </c>
      <c r="E1127" s="4" t="inlineStr">
        <is>
          <t>22º PAV.</t>
        </is>
      </c>
      <c r="F1127" s="118" t="n">
        <v>46777</v>
      </c>
      <c r="G1127" s="118" t="n">
        <v>46787</v>
      </c>
      <c r="H1127" s="118" t="n">
        <v>46289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32750396</v>
      </c>
      <c r="C1128" s="4" t="inlineStr">
        <is>
          <t>DISTRIBUIÇÃO ELÉTRICA/QUADRO - DRYWALL</t>
        </is>
      </c>
      <c r="D1128" s="4" t="inlineStr">
        <is>
          <t>-</t>
        </is>
      </c>
      <c r="E1128" s="4" t="inlineStr">
        <is>
          <t>22º PAV.</t>
        </is>
      </c>
      <c r="F1128" s="118" t="n">
        <v>46777</v>
      </c>
      <c r="G1128" s="118" t="n">
        <v>46787</v>
      </c>
      <c r="H1128" s="118" t="n">
        <v>46289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32750422</v>
      </c>
      <c r="C1129" s="4" t="inlineStr">
        <is>
          <t>DISTRIBUIÇÃO HIDRÁULICA - DRYWALL</t>
        </is>
      </c>
      <c r="D1129" s="4" t="inlineStr">
        <is>
          <t>-</t>
        </is>
      </c>
      <c r="E1129" s="4" t="inlineStr">
        <is>
          <t>22º PAV.</t>
        </is>
      </c>
      <c r="F1129" s="118" t="n">
        <v>46777</v>
      </c>
      <c r="G1129" s="118" t="n">
        <v>46787</v>
      </c>
      <c r="H1129" s="118" t="n">
        <v>46289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33896840</v>
      </c>
      <c r="C1130" s="4" t="inlineStr">
        <is>
          <t>INFRAESTRUTURA - AR CONDICIONADO</t>
        </is>
      </c>
      <c r="D1130" s="4" t="inlineStr">
        <is>
          <t>-</t>
        </is>
      </c>
      <c r="E1130" s="4" t="inlineStr">
        <is>
          <t>22º PAV.</t>
        </is>
      </c>
      <c r="F1130" s="118" t="n">
        <v>46777</v>
      </c>
      <c r="G1130" s="118" t="n">
        <v>46787</v>
      </c>
      <c r="H1130" s="118" t="n">
        <v>46289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32749866</v>
      </c>
      <c r="C1131" s="4" t="inlineStr">
        <is>
          <t>DRYWALL 1º FACE</t>
        </is>
      </c>
      <c r="D1131" s="4" t="inlineStr">
        <is>
          <t>-</t>
        </is>
      </c>
      <c r="E1131" s="4" t="inlineStr">
        <is>
          <t>23º PAV.</t>
        </is>
      </c>
      <c r="F1131" s="118" t="n">
        <v>46777</v>
      </c>
      <c r="G1131" s="118" t="n">
        <v>46787</v>
      </c>
      <c r="H1131" s="118" t="n">
        <v>46289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29980918</v>
      </c>
      <c r="C1132" s="4" t="inlineStr">
        <is>
          <t>CONTRAPISO</t>
        </is>
      </c>
      <c r="D1132" s="4" t="inlineStr">
        <is>
          <t>-</t>
        </is>
      </c>
      <c r="E1132" s="4" t="inlineStr">
        <is>
          <t>24º PAV.</t>
        </is>
      </c>
      <c r="F1132" s="118" t="n">
        <v>46777</v>
      </c>
      <c r="G1132" s="118" t="n">
        <v>46787</v>
      </c>
      <c r="H1132" s="118" t="n">
        <v>46289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29980858</v>
      </c>
      <c r="C1133" s="4" t="inlineStr">
        <is>
          <t>SHAFT INTERNO INST. HIDRAÚLICAS</t>
        </is>
      </c>
      <c r="D1133" s="4" t="inlineStr">
        <is>
          <t>-</t>
        </is>
      </c>
      <c r="E1133" s="4" t="inlineStr">
        <is>
          <t>25º PAV.</t>
        </is>
      </c>
      <c r="F1133" s="118" t="n">
        <v>46777</v>
      </c>
      <c r="G1133" s="118" t="n">
        <v>46787</v>
      </c>
      <c r="H1133" s="118" t="n">
        <v>46289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29980891</v>
      </c>
      <c r="C1134" s="4" t="inlineStr">
        <is>
          <t>PRUMADA ELÉTRICA - INFRA</t>
        </is>
      </c>
      <c r="D1134" s="4" t="inlineStr">
        <is>
          <t>-</t>
        </is>
      </c>
      <c r="E1134" s="4" t="inlineStr">
        <is>
          <t>25º PAV.</t>
        </is>
      </c>
      <c r="F1134" s="118" t="n">
        <v>46777</v>
      </c>
      <c r="G1134" s="118" t="n">
        <v>46787</v>
      </c>
      <c r="H1134" s="118" t="n">
        <v>46289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29980820</v>
      </c>
      <c r="C1135" s="4" t="inlineStr">
        <is>
          <t>REBOCO INTERNO</t>
        </is>
      </c>
      <c r="D1135" s="4" t="inlineStr">
        <is>
          <t>-</t>
        </is>
      </c>
      <c r="E1135" s="4" t="inlineStr">
        <is>
          <t>26º PAV.</t>
        </is>
      </c>
      <c r="F1135" s="118" t="n">
        <v>46777</v>
      </c>
      <c r="G1135" s="118" t="n">
        <v>46787</v>
      </c>
      <c r="H1135" s="118" t="n">
        <v>46289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29980786</v>
      </c>
      <c r="C1136" s="4" t="inlineStr">
        <is>
          <t>CONTRAMARCO</t>
        </is>
      </c>
      <c r="D1136" s="4" t="inlineStr">
        <is>
          <t>-</t>
        </is>
      </c>
      <c r="E1136" s="4" t="inlineStr">
        <is>
          <t>27º PAV.</t>
        </is>
      </c>
      <c r="F1136" s="118" t="n">
        <v>46777</v>
      </c>
      <c r="G1136" s="118" t="n">
        <v>46787</v>
      </c>
      <c r="H1136" s="118" t="n">
        <v>46289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29980779</v>
      </c>
      <c r="C1137" s="4" t="inlineStr">
        <is>
          <t>DISTRIBUIÇÃO HIDROSSANITÁRIA</t>
        </is>
      </c>
      <c r="D1137" s="4" t="inlineStr">
        <is>
          <t>-</t>
        </is>
      </c>
      <c r="E1137" s="4" t="inlineStr">
        <is>
          <t>28º PAV.</t>
        </is>
      </c>
      <c r="F1137" s="118" t="n">
        <v>46777</v>
      </c>
      <c r="G1137" s="118" t="n">
        <v>46787</v>
      </c>
      <c r="H1137" s="118" t="n">
        <v>46289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29980748</v>
      </c>
      <c r="C1138" s="4" t="inlineStr">
        <is>
          <t>DISTRIBUIÇÃO ELÉTRICA / QUADRO</t>
        </is>
      </c>
      <c r="D1138" s="4" t="inlineStr">
        <is>
          <t>-</t>
        </is>
      </c>
      <c r="E1138" s="4" t="inlineStr">
        <is>
          <t>28º PAV.</t>
        </is>
      </c>
      <c r="F1138" s="118" t="n">
        <v>46777</v>
      </c>
      <c r="G1138" s="118" t="n">
        <v>46787</v>
      </c>
      <c r="H1138" s="118" t="n">
        <v>46289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29980781</v>
      </c>
      <c r="C1139" s="4" t="inlineStr">
        <is>
          <t>DISTRIBUIÇÃO DE GÁS</t>
        </is>
      </c>
      <c r="D1139" s="4" t="inlineStr">
        <is>
          <t>-</t>
        </is>
      </c>
      <c r="E1139" s="4" t="inlineStr">
        <is>
          <t>28º PAV.</t>
        </is>
      </c>
      <c r="F1139" s="118" t="n">
        <v>46777</v>
      </c>
      <c r="G1139" s="118" t="n">
        <v>46787</v>
      </c>
      <c r="H1139" s="118" t="n">
        <v>46289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29980728</v>
      </c>
      <c r="C1140" s="4" t="inlineStr">
        <is>
          <t>TALISCAMENTO</t>
        </is>
      </c>
      <c r="D1140" s="4" t="inlineStr">
        <is>
          <t>-</t>
        </is>
      </c>
      <c r="E1140" s="4" t="inlineStr">
        <is>
          <t>29º PAV.</t>
        </is>
      </c>
      <c r="F1140" s="118" t="n">
        <v>46777</v>
      </c>
      <c r="G1140" s="118" t="n">
        <v>46787</v>
      </c>
      <c r="H1140" s="118" t="n">
        <v>46289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29980694</v>
      </c>
      <c r="C1141" s="4" t="inlineStr">
        <is>
          <t>PRUMADA HIDROSSANITÁRIA</t>
        </is>
      </c>
      <c r="D1141" s="4" t="inlineStr">
        <is>
          <t>-</t>
        </is>
      </c>
      <c r="E1141" s="4" t="inlineStr">
        <is>
          <t>30º PAV.</t>
        </is>
      </c>
      <c r="F1141" s="118" t="n">
        <v>46777</v>
      </c>
      <c r="G1141" s="118" t="n">
        <v>46787</v>
      </c>
      <c r="H1141" s="118" t="n">
        <v>46289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29980693</v>
      </c>
      <c r="C1142" s="4" t="inlineStr">
        <is>
          <t>ENCUNHAMENTO</t>
        </is>
      </c>
      <c r="D1142" s="4" t="inlineStr">
        <is>
          <t>-</t>
        </is>
      </c>
      <c r="E1142" s="4" t="inlineStr">
        <is>
          <t>30º PAV.</t>
        </is>
      </c>
      <c r="F1142" s="118" t="n">
        <v>46779</v>
      </c>
      <c r="G1142" s="118" t="n">
        <v>46791</v>
      </c>
      <c r="H1142" s="118" t="n">
        <v>46289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30205598</v>
      </c>
      <c r="C1143" s="4" t="inlineStr">
        <is>
          <t>MASSA CORRIDA</t>
        </is>
      </c>
      <c r="D1143" s="4" t="inlineStr">
        <is>
          <t>-</t>
        </is>
      </c>
      <c r="E1143" s="4" t="inlineStr">
        <is>
          <t>TÉRREO - LOJA 5</t>
        </is>
      </c>
      <c r="F1143" s="118" t="n">
        <v>46780</v>
      </c>
      <c r="G1143" s="118" t="n">
        <v>46793</v>
      </c>
      <c r="H1143" s="118" t="n">
        <v>46289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30205568</v>
      </c>
      <c r="C1144" s="4" t="inlineStr">
        <is>
          <t>FORRO</t>
        </is>
      </c>
      <c r="D1144" s="4" t="inlineStr">
        <is>
          <t>-</t>
        </is>
      </c>
      <c r="E1144" s="4" t="inlineStr">
        <is>
          <t>TÉRREO - LOJA 6</t>
        </is>
      </c>
      <c r="F1144" s="118" t="n">
        <v>46780</v>
      </c>
      <c r="G1144" s="118" t="n">
        <v>46793</v>
      </c>
      <c r="H1144" s="118" t="n">
        <v>46289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30205540</v>
      </c>
      <c r="C1145" s="4" t="inlineStr">
        <is>
          <t>BANCADAS</t>
        </is>
      </c>
      <c r="D1145" s="4" t="inlineStr">
        <is>
          <t>-</t>
        </is>
      </c>
      <c r="E1145" s="4" t="inlineStr">
        <is>
          <t>TÉRREO - LOJA 7</t>
        </is>
      </c>
      <c r="F1145" s="118" t="n">
        <v>46780</v>
      </c>
      <c r="G1145" s="118" t="n">
        <v>46793</v>
      </c>
      <c r="H1145" s="118" t="n">
        <v>46289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30206136</v>
      </c>
      <c r="C1146" s="4" t="inlineStr">
        <is>
          <t>INSTALAÇÕES INCÊNDIO</t>
        </is>
      </c>
      <c r="D1146" s="4" t="inlineStr">
        <is>
          <t>-</t>
        </is>
      </c>
      <c r="E1146" s="4" t="inlineStr">
        <is>
          <t>6º PAV - PILOTIS</t>
        </is>
      </c>
      <c r="F1146" s="118" t="n">
        <v>46783</v>
      </c>
      <c r="G1146" s="118" t="n">
        <v>46801</v>
      </c>
      <c r="H1146" s="118" t="n">
        <v>46289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30205876</v>
      </c>
      <c r="C1147" s="4" t="inlineStr">
        <is>
          <t>INSTALAÇÕES ELÉTRICAS</t>
        </is>
      </c>
      <c r="D1147" s="4" t="inlineStr">
        <is>
          <t>-</t>
        </is>
      </c>
      <c r="E1147" s="4" t="inlineStr">
        <is>
          <t>6º PAV (PILOTIS) - PLAYGROUND + TERRAÇO DESCOBERTO + QUADRA DE RECREAÇÃO</t>
        </is>
      </c>
      <c r="F1147" s="118" t="n">
        <v>46783</v>
      </c>
      <c r="G1147" s="118" t="n">
        <v>46827</v>
      </c>
      <c r="H1147" s="118" t="n">
        <v>46289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30205877</v>
      </c>
      <c r="C1148" s="4" t="inlineStr">
        <is>
          <t>INSTALAÇÕES HIDRÁULICAS</t>
        </is>
      </c>
      <c r="D1148" s="4" t="inlineStr">
        <is>
          <t>-</t>
        </is>
      </c>
      <c r="E1148" s="4" t="inlineStr">
        <is>
          <t>6º PAV (PILOTIS) - PLAYGROUND + TERRAÇO DESCOBERTO + QUADRA DE RECREAÇÃO</t>
        </is>
      </c>
      <c r="F1148" s="118" t="n">
        <v>46783</v>
      </c>
      <c r="G1148" s="118" t="n">
        <v>46827</v>
      </c>
      <c r="H1148" s="118" t="n">
        <v>46289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30206121</v>
      </c>
      <c r="C1149" s="4" t="inlineStr">
        <is>
          <t>PRUMADA HIDROSSANITÁRIA</t>
        </is>
      </c>
      <c r="D1149" s="4" t="inlineStr">
        <is>
          <t>-</t>
        </is>
      </c>
      <c r="E1149" s="4" t="inlineStr">
        <is>
          <t>6º PAV (PILOTIS) - ACADEMIA</t>
        </is>
      </c>
      <c r="F1149" s="118" t="n">
        <v>46783</v>
      </c>
      <c r="G1149" s="118" t="n">
        <v>46794</v>
      </c>
      <c r="H1149" s="118" t="n">
        <v>46289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30206047</v>
      </c>
      <c r="C1150" s="4" t="inlineStr">
        <is>
          <t>PRUMADA HIDROSSANITÁRIA</t>
        </is>
      </c>
      <c r="D1150" s="4" t="inlineStr">
        <is>
          <t>-</t>
        </is>
      </c>
      <c r="E1150" s="4" t="inlineStr">
        <is>
          <t>6º PAV (PILOTIS) - CHURRASQUEIRA + IS MASC. PCD + IS FEM. PCD + CIRCULAÇÃO 1 + HALL 1</t>
        </is>
      </c>
      <c r="F1150" s="118" t="n">
        <v>46783</v>
      </c>
      <c r="G1150" s="118" t="n">
        <v>46794</v>
      </c>
      <c r="H1150" s="118" t="n">
        <v>46289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30209539</v>
      </c>
      <c r="C1151" s="4" t="inlineStr">
        <is>
          <t>INST. MÓDULOS CHURRASQUEIRA</t>
        </is>
      </c>
      <c r="D1151" s="4" t="inlineStr">
        <is>
          <t>-</t>
        </is>
      </c>
      <c r="E1151" s="4" t="inlineStr">
        <is>
          <t>6º PAV (PILOTIS) - CHURRASQUEIRA + IS MASC. PCD + IS FEM. PCD + CIRCULAÇÃO 1 + HALL 1</t>
        </is>
      </c>
      <c r="F1151" s="118" t="n">
        <v>46783</v>
      </c>
      <c r="G1151" s="118" t="n">
        <v>46787</v>
      </c>
      <c r="H1151" s="118" t="n">
        <v>46289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29980667</v>
      </c>
      <c r="C1152" s="4" t="inlineStr">
        <is>
          <t>PRUMADA DE INCÊNDIO</t>
        </is>
      </c>
      <c r="D1152" s="4" t="inlineStr">
        <is>
          <t>-</t>
        </is>
      </c>
      <c r="E1152" s="4" t="inlineStr">
        <is>
          <t>31º PAV. - COBERTURA LINEAR</t>
        </is>
      </c>
      <c r="F1152" s="118" t="n">
        <v>46784</v>
      </c>
      <c r="G1152" s="118" t="n">
        <v>46794</v>
      </c>
      <c r="H1152" s="118" t="n">
        <v>46289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29980618</v>
      </c>
      <c r="C1153" s="4" t="inlineStr">
        <is>
          <t>ALVENARIA</t>
        </is>
      </c>
      <c r="D1153" s="4" t="inlineStr">
        <is>
          <t>-</t>
        </is>
      </c>
      <c r="E1153" s="4" t="inlineStr">
        <is>
          <t>32º PAV - COBERTURA GERAL</t>
        </is>
      </c>
      <c r="F1153" s="118" t="n">
        <v>46784</v>
      </c>
      <c r="G1153" s="118" t="n">
        <v>46794</v>
      </c>
      <c r="H1153" s="118" t="n">
        <v>46289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30208605</v>
      </c>
      <c r="C1154" s="4" t="inlineStr">
        <is>
          <t>INSTALAÇÕES ELÉTRICAS</t>
        </is>
      </c>
      <c r="D1154" s="4" t="inlineStr">
        <is>
          <t>-</t>
        </is>
      </c>
      <c r="E1154" s="4" t="inlineStr">
        <is>
          <t>6º PAV (PILOTIS) - PISCINA + PRAINHA + DECK</t>
        </is>
      </c>
      <c r="F1154" s="118" t="n">
        <v>46785</v>
      </c>
      <c r="G1154" s="118" t="n">
        <v>46814</v>
      </c>
      <c r="H1154" s="118" t="n">
        <v>46289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30208606</v>
      </c>
      <c r="C1155" s="4" t="inlineStr">
        <is>
          <t>INSTALAÇÕES HIDRÁULICAS</t>
        </is>
      </c>
      <c r="D1155" s="4" t="inlineStr">
        <is>
          <t>-</t>
        </is>
      </c>
      <c r="E1155" s="4" t="inlineStr">
        <is>
          <t>6º PAV (PILOTIS) - PISCINA + PRAINHA + DECK</t>
        </is>
      </c>
      <c r="F1155" s="118" t="n">
        <v>46785</v>
      </c>
      <c r="G1155" s="118" t="n">
        <v>46814</v>
      </c>
      <c r="H1155" s="118" t="n">
        <v>46289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30205800</v>
      </c>
      <c r="C1156" s="4" t="inlineStr">
        <is>
          <t>REVESTIMENTO PORCELANATO PAREDE</t>
        </is>
      </c>
      <c r="D1156" s="4" t="inlineStr">
        <is>
          <t>-</t>
        </is>
      </c>
      <c r="E1156" s="4" t="inlineStr">
        <is>
          <t>TÉRREO - ACESSO COMERCIAL + DML + ARS + ÁREA TEC + LAVABO + DISPENSA</t>
        </is>
      </c>
      <c r="F1156" s="118" t="n">
        <v>46787</v>
      </c>
      <c r="G1156" s="118" t="n">
        <v>46800</v>
      </c>
      <c r="H1156" s="118" t="n">
        <v>46289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30205820</v>
      </c>
      <c r="C1157" s="4" t="inlineStr">
        <is>
          <t>DRYWALL</t>
        </is>
      </c>
      <c r="D1157" s="4" t="inlineStr">
        <is>
          <t>-</t>
        </is>
      </c>
      <c r="E1157" s="4" t="inlineStr">
        <is>
          <t>TÉRREO - HALL SOCIAL + ECLUSA + CIRCULAÇÃO</t>
        </is>
      </c>
      <c r="F1157" s="118" t="n">
        <v>46787</v>
      </c>
      <c r="G1157" s="118" t="n">
        <v>46800</v>
      </c>
      <c r="H1157" s="118" t="n">
        <v>46289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30205850</v>
      </c>
      <c r="C1158" s="4" t="inlineStr">
        <is>
          <t>CONTRAPISO</t>
        </is>
      </c>
      <c r="D1158" s="4" t="inlineStr">
        <is>
          <t>-</t>
        </is>
      </c>
      <c r="E1158" s="4" t="inlineStr">
        <is>
          <t>1º PAV. (INTERMEDIÁRIO)</t>
        </is>
      </c>
      <c r="F1158" s="118" t="n">
        <v>46787</v>
      </c>
      <c r="G1158" s="118" t="n">
        <v>46800</v>
      </c>
      <c r="H1158" s="118" t="n">
        <v>46289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30208601</v>
      </c>
      <c r="C1159" s="4" t="inlineStr">
        <is>
          <t>PRUMADA ELÉTRICA - INFRA</t>
        </is>
      </c>
      <c r="D1159" s="4" t="inlineStr">
        <is>
          <t>-</t>
        </is>
      </c>
      <c r="E1159" s="4" t="inlineStr">
        <is>
          <t>1º PAV. (INTERMEDIÁRIO)</t>
        </is>
      </c>
      <c r="F1159" s="118" t="n">
        <v>46787</v>
      </c>
      <c r="G1159" s="118" t="n">
        <v>46800</v>
      </c>
      <c r="H1159" s="118" t="n">
        <v>46289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29981529</v>
      </c>
      <c r="C1160" s="4" t="inlineStr">
        <is>
          <t>ESQUADRIA MADEIRA</t>
        </is>
      </c>
      <c r="D1160" s="4" t="inlineStr">
        <is>
          <t>-</t>
        </is>
      </c>
      <c r="E1160" s="4" t="inlineStr">
        <is>
          <t>7º PAV.</t>
        </is>
      </c>
      <c r="F1160" s="118" t="n">
        <v>46787</v>
      </c>
      <c r="G1160" s="118" t="n">
        <v>46799</v>
      </c>
      <c r="H1160" s="118" t="n">
        <v>46289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29981491</v>
      </c>
      <c r="C1161" s="4" t="inlineStr">
        <is>
          <t>PISO VINÍLICO / LAMINADO</t>
        </is>
      </c>
      <c r="D1161" s="4" t="inlineStr">
        <is>
          <t>-</t>
        </is>
      </c>
      <c r="E1161" s="4" t="inlineStr">
        <is>
          <t>8º PAV.</t>
        </is>
      </c>
      <c r="F1161" s="118" t="n">
        <v>46787</v>
      </c>
      <c r="G1161" s="118" t="n">
        <v>46799</v>
      </c>
      <c r="H1161" s="118" t="n">
        <v>46289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29981453</v>
      </c>
      <c r="C1162" s="4" t="inlineStr">
        <is>
          <t>PINTURA 1º DEMÃO</t>
        </is>
      </c>
      <c r="D1162" s="4" t="inlineStr">
        <is>
          <t>-</t>
        </is>
      </c>
      <c r="E1162" s="4" t="inlineStr">
        <is>
          <t>9º PAV.</t>
        </is>
      </c>
      <c r="F1162" s="118" t="n">
        <v>46787</v>
      </c>
      <c r="G1162" s="118" t="n">
        <v>46799</v>
      </c>
      <c r="H1162" s="118" t="n">
        <v>46289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29981442</v>
      </c>
      <c r="C1163" s="4" t="inlineStr">
        <is>
          <t>MASSA CORRIDA</t>
        </is>
      </c>
      <c r="D1163" s="4" t="inlineStr">
        <is>
          <t>-</t>
        </is>
      </c>
      <c r="E1163" s="4" t="inlineStr">
        <is>
          <t>10º PAV.</t>
        </is>
      </c>
      <c r="F1163" s="118" t="n">
        <v>46787</v>
      </c>
      <c r="G1163" s="118" t="n">
        <v>46799</v>
      </c>
      <c r="H1163" s="118" t="n">
        <v>46289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33898092</v>
      </c>
      <c r="C1164" s="4" t="inlineStr">
        <is>
          <t>ESQUADRIA DE ALUMÍNIO</t>
        </is>
      </c>
      <c r="D1164" s="4" t="inlineStr">
        <is>
          <t>-</t>
        </is>
      </c>
      <c r="E1164" s="4" t="inlineStr">
        <is>
          <t>11º PAV.</t>
        </is>
      </c>
      <c r="F1164" s="118" t="n">
        <v>46787</v>
      </c>
      <c r="G1164" s="118" t="n">
        <v>46799</v>
      </c>
      <c r="H1164" s="118" t="n">
        <v>46289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29981255</v>
      </c>
      <c r="C1165" s="4" t="inlineStr">
        <is>
          <t>FORRO</t>
        </is>
      </c>
      <c r="D1165" s="4" t="inlineStr">
        <is>
          <t>-</t>
        </is>
      </c>
      <c r="E1165" s="4" t="inlineStr">
        <is>
          <t>15º PAV.</t>
        </is>
      </c>
      <c r="F1165" s="118" t="n">
        <v>46790</v>
      </c>
      <c r="G1165" s="118" t="n">
        <v>46800</v>
      </c>
      <c r="H1165" s="118" t="n">
        <v>46289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29981216</v>
      </c>
      <c r="C1166" s="4" t="inlineStr">
        <is>
          <t>FIAÇÃO ELÉTRICA</t>
        </is>
      </c>
      <c r="D1166" s="4" t="inlineStr">
        <is>
          <t>-</t>
        </is>
      </c>
      <c r="E1166" s="4" t="inlineStr">
        <is>
          <t>16º PAV.</t>
        </is>
      </c>
      <c r="F1166" s="118" t="n">
        <v>46790</v>
      </c>
      <c r="G1166" s="118" t="n">
        <v>46800</v>
      </c>
      <c r="H1166" s="118" t="n">
        <v>46289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29981221</v>
      </c>
      <c r="C1167" s="4" t="inlineStr">
        <is>
          <t>PRUMADA ELÉTRICA - CABOS</t>
        </is>
      </c>
      <c r="D1167" s="4" t="inlineStr">
        <is>
          <t>-</t>
        </is>
      </c>
      <c r="E1167" s="4" t="inlineStr">
        <is>
          <t>16º PAV.</t>
        </is>
      </c>
      <c r="F1167" s="118" t="n">
        <v>46790</v>
      </c>
      <c r="G1167" s="118" t="n">
        <v>46800</v>
      </c>
      <c r="H1167" s="118" t="n">
        <v>46289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30214078</v>
      </c>
      <c r="C1168" s="4" t="inlineStr">
        <is>
          <t>FIAÇÃO TELECOM/DADOS</t>
        </is>
      </c>
      <c r="D1168" s="4" t="inlineStr">
        <is>
          <t>-</t>
        </is>
      </c>
      <c r="E1168" s="4" t="inlineStr">
        <is>
          <t>16º PAV.</t>
        </is>
      </c>
      <c r="F1168" s="118" t="n">
        <v>46790</v>
      </c>
      <c r="G1168" s="118" t="n">
        <v>46801</v>
      </c>
      <c r="H1168" s="118" t="n">
        <v>46289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29981163</v>
      </c>
      <c r="C1169" s="4" t="inlineStr">
        <is>
          <t>BANCADAS</t>
        </is>
      </c>
      <c r="D1169" s="4" t="inlineStr">
        <is>
          <t>-</t>
        </is>
      </c>
      <c r="E1169" s="4" t="inlineStr">
        <is>
          <t>17º PAV.</t>
        </is>
      </c>
      <c r="F1169" s="118" t="n">
        <v>46790</v>
      </c>
      <c r="G1169" s="118" t="n">
        <v>46800</v>
      </c>
      <c r="H1169" s="118" t="n">
        <v>46289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29981125</v>
      </c>
      <c r="C1170" s="4" t="inlineStr">
        <is>
          <t>REVESTIMENTOS PORCELANATO PISO</t>
        </is>
      </c>
      <c r="D1170" s="4" t="inlineStr">
        <is>
          <t>-</t>
        </is>
      </c>
      <c r="E1170" s="4" t="inlineStr">
        <is>
          <t>18º PAV.</t>
        </is>
      </c>
      <c r="F1170" s="118" t="n">
        <v>46790</v>
      </c>
      <c r="G1170" s="118" t="n">
        <v>46800</v>
      </c>
      <c r="H1170" s="118" t="n">
        <v>46289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29981067</v>
      </c>
      <c r="C1171" s="4" t="inlineStr">
        <is>
          <t>REVESTIMENTO PORCELANATO PAREDE</t>
        </is>
      </c>
      <c r="D1171" s="4" t="inlineStr">
        <is>
          <t>-</t>
        </is>
      </c>
      <c r="E1171" s="4" t="inlineStr">
        <is>
          <t>20º PAV.</t>
        </is>
      </c>
      <c r="F1171" s="118" t="n">
        <v>46790</v>
      </c>
      <c r="G1171" s="118" t="n">
        <v>46800</v>
      </c>
      <c r="H1171" s="118" t="n">
        <v>46289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29981028</v>
      </c>
      <c r="C1172" s="4" t="inlineStr">
        <is>
          <t>IMPERMEABILIZAÇÃO</t>
        </is>
      </c>
      <c r="D1172" s="4" t="inlineStr">
        <is>
          <t>-</t>
        </is>
      </c>
      <c r="E1172" s="4" t="inlineStr">
        <is>
          <t>21º PAV.</t>
        </is>
      </c>
      <c r="F1172" s="118" t="n">
        <v>46790</v>
      </c>
      <c r="G1172" s="118" t="n">
        <v>46800</v>
      </c>
      <c r="H1172" s="118" t="n">
        <v>46289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32750448</v>
      </c>
      <c r="C1173" s="4" t="inlineStr">
        <is>
          <t>DRYWALL 2º FACE</t>
        </is>
      </c>
      <c r="D1173" s="4" t="inlineStr">
        <is>
          <t>-</t>
        </is>
      </c>
      <c r="E1173" s="4" t="inlineStr">
        <is>
          <t>22º PAV.</t>
        </is>
      </c>
      <c r="F1173" s="118" t="n">
        <v>46790</v>
      </c>
      <c r="G1173" s="118" t="n">
        <v>46800</v>
      </c>
      <c r="H1173" s="118" t="n">
        <v>46289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32750371</v>
      </c>
      <c r="C1174" s="4" t="inlineStr">
        <is>
          <t>DISTRIBUIÇÃO DE GÁS - DRYWALL</t>
        </is>
      </c>
      <c r="D1174" s="4" t="inlineStr">
        <is>
          <t>-</t>
        </is>
      </c>
      <c r="E1174" s="4" t="inlineStr">
        <is>
          <t>23º PAV.</t>
        </is>
      </c>
      <c r="F1174" s="118" t="n">
        <v>46790</v>
      </c>
      <c r="G1174" s="118" t="n">
        <v>46800</v>
      </c>
      <c r="H1174" s="118" t="n">
        <v>46289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32750397</v>
      </c>
      <c r="C1175" s="4" t="inlineStr">
        <is>
          <t>DISTRIBUIÇÃO ELÉTRICA/QUADRO - DRYWALL</t>
        </is>
      </c>
      <c r="D1175" s="4" t="inlineStr">
        <is>
          <t>-</t>
        </is>
      </c>
      <c r="E1175" s="4" t="inlineStr">
        <is>
          <t>23º PAV.</t>
        </is>
      </c>
      <c r="F1175" s="118" t="n">
        <v>46790</v>
      </c>
      <c r="G1175" s="118" t="n">
        <v>46800</v>
      </c>
      <c r="H1175" s="118" t="n">
        <v>46289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32750423</v>
      </c>
      <c r="C1176" s="4" t="inlineStr">
        <is>
          <t>DISTRIBUIÇÃO HIDRÁULICA - DRYWALL</t>
        </is>
      </c>
      <c r="D1176" s="4" t="inlineStr">
        <is>
          <t>-</t>
        </is>
      </c>
      <c r="E1176" s="4" t="inlineStr">
        <is>
          <t>23º PAV.</t>
        </is>
      </c>
      <c r="F1176" s="118" t="n">
        <v>46790</v>
      </c>
      <c r="G1176" s="118" t="n">
        <v>46800</v>
      </c>
      <c r="H1176" s="118" t="n">
        <v>46289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33896841</v>
      </c>
      <c r="C1177" s="4" t="inlineStr">
        <is>
          <t>INFRAESTRUTURA - AR CONDICIONADO</t>
        </is>
      </c>
      <c r="D1177" s="4" t="inlineStr">
        <is>
          <t>-</t>
        </is>
      </c>
      <c r="E1177" s="4" t="inlineStr">
        <is>
          <t>23º PAV.</t>
        </is>
      </c>
      <c r="F1177" s="118" t="n">
        <v>46790</v>
      </c>
      <c r="G1177" s="118" t="n">
        <v>46800</v>
      </c>
      <c r="H1177" s="118" t="n">
        <v>46289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32749867</v>
      </c>
      <c r="C1178" s="4" t="inlineStr">
        <is>
          <t>DRYWALL 1º FACE</t>
        </is>
      </c>
      <c r="D1178" s="4" t="inlineStr">
        <is>
          <t>-</t>
        </is>
      </c>
      <c r="E1178" s="4" t="inlineStr">
        <is>
          <t>24º PAV.</t>
        </is>
      </c>
      <c r="F1178" s="118" t="n">
        <v>46790</v>
      </c>
      <c r="G1178" s="118" t="n">
        <v>46800</v>
      </c>
      <c r="H1178" s="118" t="n">
        <v>46289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29980881</v>
      </c>
      <c r="C1179" s="4" t="inlineStr">
        <is>
          <t>CONTRAPISO</t>
        </is>
      </c>
      <c r="D1179" s="4" t="inlineStr">
        <is>
          <t>-</t>
        </is>
      </c>
      <c r="E1179" s="4" t="inlineStr">
        <is>
          <t>25º PAV.</t>
        </is>
      </c>
      <c r="F1179" s="118" t="n">
        <v>46790</v>
      </c>
      <c r="G1179" s="118" t="n">
        <v>46800</v>
      </c>
      <c r="H1179" s="118" t="n">
        <v>46289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29980821</v>
      </c>
      <c r="C1180" s="4" t="inlineStr">
        <is>
          <t>SHAFT INTERNO INST. HIDRAÚLICAS</t>
        </is>
      </c>
      <c r="D1180" s="4" t="inlineStr">
        <is>
          <t>-</t>
        </is>
      </c>
      <c r="E1180" s="4" t="inlineStr">
        <is>
          <t>26º PAV.</t>
        </is>
      </c>
      <c r="F1180" s="118" t="n">
        <v>46790</v>
      </c>
      <c r="G1180" s="118" t="n">
        <v>46800</v>
      </c>
      <c r="H1180" s="118" t="n">
        <v>46289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29980854</v>
      </c>
      <c r="C1181" s="4" t="inlineStr">
        <is>
          <t>PRUMADA ELÉTRICA - INFRA</t>
        </is>
      </c>
      <c r="D1181" s="4" t="inlineStr">
        <is>
          <t>-</t>
        </is>
      </c>
      <c r="E1181" s="4" t="inlineStr">
        <is>
          <t>26º PAV.</t>
        </is>
      </c>
      <c r="F1181" s="118" t="n">
        <v>46790</v>
      </c>
      <c r="G1181" s="118" t="n">
        <v>46800</v>
      </c>
      <c r="H1181" s="118" t="n">
        <v>46289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29980783</v>
      </c>
      <c r="C1182" s="4" t="inlineStr">
        <is>
          <t>REBOCO INTERNO</t>
        </is>
      </c>
      <c r="D1182" s="4" t="inlineStr">
        <is>
          <t>-</t>
        </is>
      </c>
      <c r="E1182" s="4" t="inlineStr">
        <is>
          <t>27º PAV.</t>
        </is>
      </c>
      <c r="F1182" s="118" t="n">
        <v>46790</v>
      </c>
      <c r="G1182" s="118" t="n">
        <v>46800</v>
      </c>
      <c r="H1182" s="118" t="n">
        <v>46289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29980749</v>
      </c>
      <c r="C1183" s="4" t="inlineStr">
        <is>
          <t>CONTRAMARCO</t>
        </is>
      </c>
      <c r="D1183" s="4" t="inlineStr">
        <is>
          <t>-</t>
        </is>
      </c>
      <c r="E1183" s="4" t="inlineStr">
        <is>
          <t>28º PAV.</t>
        </is>
      </c>
      <c r="F1183" s="118" t="n">
        <v>46790</v>
      </c>
      <c r="G1183" s="118" t="n">
        <v>46800</v>
      </c>
      <c r="H1183" s="118" t="n">
        <v>46289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29980742</v>
      </c>
      <c r="C1184" s="4" t="inlineStr">
        <is>
          <t>DISTRIBUIÇÃO HIDROSSANITÁRIA</t>
        </is>
      </c>
      <c r="D1184" s="4" t="inlineStr">
        <is>
          <t>-</t>
        </is>
      </c>
      <c r="E1184" s="4" t="inlineStr">
        <is>
          <t>29º PAV.</t>
        </is>
      </c>
      <c r="F1184" s="118" t="n">
        <v>46790</v>
      </c>
      <c r="G1184" s="118" t="n">
        <v>46800</v>
      </c>
      <c r="H1184" s="118" t="n">
        <v>46289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29980711</v>
      </c>
      <c r="C1185" s="4" t="inlineStr">
        <is>
          <t>DISTRIBUIÇÃO ELÉTRICA / QUADRO</t>
        </is>
      </c>
      <c r="D1185" s="4" t="inlineStr">
        <is>
          <t>-</t>
        </is>
      </c>
      <c r="E1185" s="4" t="inlineStr">
        <is>
          <t>29º PAV.</t>
        </is>
      </c>
      <c r="F1185" s="118" t="n">
        <v>46790</v>
      </c>
      <c r="G1185" s="118" t="n">
        <v>46800</v>
      </c>
      <c r="H1185" s="118" t="n">
        <v>46289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29980744</v>
      </c>
      <c r="C1186" s="4" t="inlineStr">
        <is>
          <t>DISTRIBUIÇÃO DE GÁS</t>
        </is>
      </c>
      <c r="D1186" s="4" t="inlineStr">
        <is>
          <t>-</t>
        </is>
      </c>
      <c r="E1186" s="4" t="inlineStr">
        <is>
          <t>29º PAV.</t>
        </is>
      </c>
      <c r="F1186" s="118" t="n">
        <v>46790</v>
      </c>
      <c r="G1186" s="118" t="n">
        <v>46800</v>
      </c>
      <c r="H1186" s="118" t="n">
        <v>46289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29980691</v>
      </c>
      <c r="C1187" s="4" t="inlineStr">
        <is>
          <t>TALISCAMENTO</t>
        </is>
      </c>
      <c r="D1187" s="4" t="inlineStr">
        <is>
          <t>-</t>
        </is>
      </c>
      <c r="E1187" s="4" t="inlineStr">
        <is>
          <t>30º PAV.</t>
        </is>
      </c>
      <c r="F1187" s="118" t="n">
        <v>46790</v>
      </c>
      <c r="G1187" s="118" t="n">
        <v>46800</v>
      </c>
      <c r="H1187" s="118" t="n">
        <v>46289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29980657</v>
      </c>
      <c r="C1188" s="4" t="inlineStr">
        <is>
          <t>PRUMADA HIDROSSANITÁRIA</t>
        </is>
      </c>
      <c r="D1188" s="4" t="inlineStr">
        <is>
          <t>-</t>
        </is>
      </c>
      <c r="E1188" s="4" t="inlineStr">
        <is>
          <t>31º PAV. - COBERTURA LINEAR</t>
        </is>
      </c>
      <c r="F1188" s="118" t="n">
        <v>46790</v>
      </c>
      <c r="G1188" s="118" t="n">
        <v>46800</v>
      </c>
      <c r="H1188" s="118" t="n">
        <v>46289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30206120</v>
      </c>
      <c r="C1189" s="4" t="inlineStr">
        <is>
          <t>ENCUNHAMENTO</t>
        </is>
      </c>
      <c r="D1189" s="4" t="inlineStr">
        <is>
          <t>-</t>
        </is>
      </c>
      <c r="E1189" s="4" t="inlineStr">
        <is>
          <t>6º PAV (PILOTIS) - ACADEMIA</t>
        </is>
      </c>
      <c r="F1189" s="118" t="n">
        <v>46791</v>
      </c>
      <c r="G1189" s="118" t="n">
        <v>46804</v>
      </c>
      <c r="H1189" s="118" t="n">
        <v>46289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29980656</v>
      </c>
      <c r="C1190" s="4" t="inlineStr">
        <is>
          <t>ENCUNHAMENTO</t>
        </is>
      </c>
      <c r="D1190" s="4" t="inlineStr">
        <is>
          <t>-</t>
        </is>
      </c>
      <c r="E1190" s="4" t="inlineStr">
        <is>
          <t>31º PAV. - COBERTURA LINEAR</t>
        </is>
      </c>
      <c r="F1190" s="118" t="n">
        <v>46792</v>
      </c>
      <c r="G1190" s="118" t="n">
        <v>46804</v>
      </c>
      <c r="H1190" s="118" t="n">
        <v>46289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30205571</v>
      </c>
      <c r="C1191" s="4" t="inlineStr">
        <is>
          <t>MASSA CORRIDA</t>
        </is>
      </c>
      <c r="D1191" s="4" t="inlineStr">
        <is>
          <t>-</t>
        </is>
      </c>
      <c r="E1191" s="4" t="inlineStr">
        <is>
          <t>TÉRREO - LOJA 6</t>
        </is>
      </c>
      <c r="F1191" s="118" t="n">
        <v>46794</v>
      </c>
      <c r="G1191" s="118" t="n">
        <v>46807</v>
      </c>
      <c r="H1191" s="118" t="n">
        <v>46289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30205541</v>
      </c>
      <c r="C1192" s="4" t="inlineStr">
        <is>
          <t>FORRO</t>
        </is>
      </c>
      <c r="D1192" s="4" t="inlineStr">
        <is>
          <t>-</t>
        </is>
      </c>
      <c r="E1192" s="4" t="inlineStr">
        <is>
          <t>TÉRREO - LOJA 7</t>
        </is>
      </c>
      <c r="F1192" s="118" t="n">
        <v>46794</v>
      </c>
      <c r="G1192" s="118" t="n">
        <v>46807</v>
      </c>
      <c r="H1192" s="118" t="n">
        <v>46289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30171514</v>
      </c>
      <c r="C1193" s="4" t="inlineStr">
        <is>
          <t>PLACAS E IDEINTIFIC. VISUAIS</t>
        </is>
      </c>
      <c r="D1193" s="4" t="inlineStr">
        <is>
          <t>-</t>
        </is>
      </c>
      <c r="E1193" s="4" t="inlineStr">
        <is>
          <t>HALL - APTOS</t>
        </is>
      </c>
      <c r="F1193" s="118" t="n">
        <v>46794</v>
      </c>
      <c r="G1193" s="118" t="n">
        <v>47143</v>
      </c>
      <c r="H1193" s="118" t="n">
        <v>46289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30171507</v>
      </c>
      <c r="C1194" s="4" t="inlineStr">
        <is>
          <t>INSTALAÇÃO DE LUMINÁRIAS</t>
        </is>
      </c>
      <c r="D1194" s="4" t="inlineStr">
        <is>
          <t>-</t>
        </is>
      </c>
      <c r="E1194" s="4" t="inlineStr">
        <is>
          <t>HALL - APTOS</t>
        </is>
      </c>
      <c r="F1194" s="118" t="n">
        <v>46794</v>
      </c>
      <c r="G1194" s="118" t="n">
        <v>47143</v>
      </c>
      <c r="H1194" s="118" t="n">
        <v>46289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30206118</v>
      </c>
      <c r="C1195" s="4" t="inlineStr">
        <is>
          <t>TALISCAMENTO</t>
        </is>
      </c>
      <c r="D1195" s="4" t="inlineStr">
        <is>
          <t>-</t>
        </is>
      </c>
      <c r="E1195" s="4" t="inlineStr">
        <is>
          <t>6º PAV (PILOTIS) - ACADEMIA</t>
        </is>
      </c>
      <c r="F1195" s="118" t="n">
        <v>46797</v>
      </c>
      <c r="G1195" s="118" t="n">
        <v>46808</v>
      </c>
      <c r="H1195" s="118" t="n">
        <v>46289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30206084</v>
      </c>
      <c r="C1196" s="4" t="inlineStr">
        <is>
          <t>PRUMADA HIDROSSANITÁRIA</t>
        </is>
      </c>
      <c r="D1196" s="4" t="inlineStr">
        <is>
          <t>-</t>
        </is>
      </c>
      <c r="E1196" s="4" t="inlineStr">
        <is>
          <t>6º PAV (PILOTIS) - SAUNA + DUCHA</t>
        </is>
      </c>
      <c r="F1196" s="118" t="n">
        <v>46797</v>
      </c>
      <c r="G1196" s="118" t="n">
        <v>46808</v>
      </c>
      <c r="H1196" s="118" t="n">
        <v>46289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30206010</v>
      </c>
      <c r="C1197" s="4" t="inlineStr">
        <is>
          <t>PRUMADA HIDROSSANITÁRIA</t>
        </is>
      </c>
      <c r="D1197" s="4" t="inlineStr">
        <is>
          <t>-</t>
        </is>
      </c>
      <c r="E1197" s="4" t="inlineStr">
        <is>
          <t>6º PAV (PILOTIS) - COWORKING 1 E 2 + CIRC. 2 + HALL 2 + DML + VEST. MASC. + VEST. FEM</t>
        </is>
      </c>
      <c r="F1197" s="118" t="n">
        <v>46797</v>
      </c>
      <c r="G1197" s="118" t="n">
        <v>46808</v>
      </c>
      <c r="H1197" s="118" t="n">
        <v>46289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30171513</v>
      </c>
      <c r="C1198" s="4" t="inlineStr">
        <is>
          <t>INSTALAÇÃO DE PCF (FOLHA)</t>
        </is>
      </c>
      <c r="D1198" s="4" t="inlineStr">
        <is>
          <t>-</t>
        </is>
      </c>
      <c r="E1198" s="4" t="inlineStr">
        <is>
          <t>HALL - APTOS</t>
        </is>
      </c>
      <c r="F1198" s="118" t="n">
        <v>46797</v>
      </c>
      <c r="G1198" s="118" t="n">
        <v>47134</v>
      </c>
      <c r="H1198" s="118" t="n">
        <v>46289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30171515</v>
      </c>
      <c r="C1199" s="4" t="inlineStr">
        <is>
          <t>MARCENARIA - SHAFTS</t>
        </is>
      </c>
      <c r="D1199" s="4" t="inlineStr">
        <is>
          <t>-</t>
        </is>
      </c>
      <c r="E1199" s="4" t="inlineStr">
        <is>
          <t>HALL - APTOS</t>
        </is>
      </c>
      <c r="F1199" s="118" t="n">
        <v>46797</v>
      </c>
      <c r="G1199" s="118" t="n">
        <v>47134</v>
      </c>
      <c r="H1199" s="118" t="n">
        <v>46289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29980630</v>
      </c>
      <c r="C1200" s="4" t="inlineStr">
        <is>
          <t>PRUMADA DE INCÊNDIO</t>
        </is>
      </c>
      <c r="D1200" s="4" t="inlineStr">
        <is>
          <t>-</t>
        </is>
      </c>
      <c r="E1200" s="4" t="inlineStr">
        <is>
          <t>32º PAV - COBERTURA GERAL</t>
        </is>
      </c>
      <c r="F1200" s="118" t="n">
        <v>46797</v>
      </c>
      <c r="G1200" s="118" t="n">
        <v>46807</v>
      </c>
      <c r="H1200" s="118" t="n">
        <v>46289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30210365</v>
      </c>
      <c r="C1201" s="4" t="inlineStr">
        <is>
          <t>PREPARAÇÃO - POÇO DE ELEVADOR</t>
        </is>
      </c>
      <c r="D1201" s="4" t="inlineStr">
        <is>
          <t>-</t>
        </is>
      </c>
      <c r="E1201" s="4" t="inlineStr">
        <is>
          <t>ELEVADORES</t>
        </is>
      </c>
      <c r="F1201" s="118" t="n">
        <v>46797</v>
      </c>
      <c r="G1201" s="118" t="n">
        <v>46891</v>
      </c>
      <c r="H1201" s="118" t="n">
        <v>46289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31790050</v>
      </c>
      <c r="C1202" s="4" t="inlineStr">
        <is>
          <t>PREPARAÇÃO PARA FACHADA AERADA - F1 + F2 (2º ETAPA)</t>
        </is>
      </c>
      <c r="D1202" s="4" t="inlineStr">
        <is>
          <t>-</t>
        </is>
      </c>
      <c r="E1202" s="4" t="inlineStr">
        <is>
          <t>FACHADA</t>
        </is>
      </c>
      <c r="F1202" s="118" t="n">
        <v>46797</v>
      </c>
      <c r="G1202" s="118" t="n">
        <v>46822</v>
      </c>
      <c r="H1202" s="118" t="n">
        <v>46289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30205698</v>
      </c>
      <c r="C1203" s="4" t="inlineStr">
        <is>
          <t>ESQUADRIA DE ALUMÍNIO</t>
        </is>
      </c>
      <c r="D1203" s="4" t="inlineStr">
        <is>
          <t>-</t>
        </is>
      </c>
      <c r="E1203" s="4" t="inlineStr">
        <is>
          <t>TÉRREO - LOJA 1</t>
        </is>
      </c>
      <c r="F1203" s="118" t="n">
        <v>46799</v>
      </c>
      <c r="G1203" s="118" t="n">
        <v>46826</v>
      </c>
      <c r="H1203" s="118" t="n">
        <v>46289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30205671</v>
      </c>
      <c r="C1204" s="4" t="inlineStr">
        <is>
          <t>ESQUADRIA DE ALUMÍNIO</t>
        </is>
      </c>
      <c r="D1204" s="4" t="inlineStr">
        <is>
          <t>-</t>
        </is>
      </c>
      <c r="E1204" s="4" t="inlineStr">
        <is>
          <t>TÉRREO - LOJA 2</t>
        </is>
      </c>
      <c r="F1204" s="118" t="n">
        <v>46799</v>
      </c>
      <c r="G1204" s="118" t="n">
        <v>46826</v>
      </c>
      <c r="H1204" s="118" t="n">
        <v>46289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30205644</v>
      </c>
      <c r="C1205" s="4" t="inlineStr">
        <is>
          <t>ESQUADRIA DE ALUMÍNIO</t>
        </is>
      </c>
      <c r="D1205" s="4" t="inlineStr">
        <is>
          <t>-</t>
        </is>
      </c>
      <c r="E1205" s="4" t="inlineStr">
        <is>
          <t>TÉRREO - LOJA 3</t>
        </is>
      </c>
      <c r="F1205" s="118" t="n">
        <v>46799</v>
      </c>
      <c r="G1205" s="118" t="n">
        <v>46826</v>
      </c>
      <c r="H1205" s="118" t="n">
        <v>46289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30205617</v>
      </c>
      <c r="C1206" s="4" t="inlineStr">
        <is>
          <t>ESQUADRIA DE ALUMÍNIO</t>
        </is>
      </c>
      <c r="D1206" s="4" t="inlineStr">
        <is>
          <t>-</t>
        </is>
      </c>
      <c r="E1206" s="4" t="inlineStr">
        <is>
          <t>TÉRREO - LOJA 4</t>
        </is>
      </c>
      <c r="F1206" s="118" t="n">
        <v>46799</v>
      </c>
      <c r="G1206" s="118" t="n">
        <v>46826</v>
      </c>
      <c r="H1206" s="118" t="n">
        <v>46289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30205590</v>
      </c>
      <c r="C1207" s="4" t="inlineStr">
        <is>
          <t>ESQUADRIA DE ALUMÍNIO</t>
        </is>
      </c>
      <c r="D1207" s="4" t="inlineStr">
        <is>
          <t>-</t>
        </is>
      </c>
      <c r="E1207" s="4" t="inlineStr">
        <is>
          <t>TÉRREO - LOJA 5</t>
        </is>
      </c>
      <c r="F1207" s="118" t="n">
        <v>46799</v>
      </c>
      <c r="G1207" s="118" t="n">
        <v>46826</v>
      </c>
      <c r="H1207" s="118" t="n">
        <v>46289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29981530</v>
      </c>
      <c r="C1208" s="4" t="inlineStr">
        <is>
          <t>RODAPÉ MADEIRA / PVC</t>
        </is>
      </c>
      <c r="D1208" s="4" t="inlineStr">
        <is>
          <t>-</t>
        </is>
      </c>
      <c r="E1208" s="4" t="inlineStr">
        <is>
          <t>7º PAV.</t>
        </is>
      </c>
      <c r="F1208" s="118" t="n">
        <v>46800</v>
      </c>
      <c r="G1208" s="118" t="n">
        <v>46812</v>
      </c>
      <c r="H1208" s="118" t="n">
        <v>46289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29981492</v>
      </c>
      <c r="C1209" s="4" t="inlineStr">
        <is>
          <t>ESQUADRIA MADEIRA</t>
        </is>
      </c>
      <c r="D1209" s="4" t="inlineStr">
        <is>
          <t>-</t>
        </is>
      </c>
      <c r="E1209" s="4" t="inlineStr">
        <is>
          <t>8º PAV.</t>
        </is>
      </c>
      <c r="F1209" s="118" t="n">
        <v>46800</v>
      </c>
      <c r="G1209" s="118" t="n">
        <v>46812</v>
      </c>
      <c r="H1209" s="118" t="n">
        <v>46289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29981454</v>
      </c>
      <c r="C1210" s="4" t="inlineStr">
        <is>
          <t>PISO VINÍLICO / LAMINADO</t>
        </is>
      </c>
      <c r="D1210" s="4" t="inlineStr">
        <is>
          <t>-</t>
        </is>
      </c>
      <c r="E1210" s="4" t="inlineStr">
        <is>
          <t>9º PAV.</t>
        </is>
      </c>
      <c r="F1210" s="118" t="n">
        <v>46800</v>
      </c>
      <c r="G1210" s="118" t="n">
        <v>46812</v>
      </c>
      <c r="H1210" s="118" t="n">
        <v>46289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29981416</v>
      </c>
      <c r="C1211" s="4" t="inlineStr">
        <is>
          <t>PINTURA 1º DEMÃO</t>
        </is>
      </c>
      <c r="D1211" s="4" t="inlineStr">
        <is>
          <t>-</t>
        </is>
      </c>
      <c r="E1211" s="4" t="inlineStr">
        <is>
          <t>10º PAV.</t>
        </is>
      </c>
      <c r="F1211" s="118" t="n">
        <v>46800</v>
      </c>
      <c r="G1211" s="118" t="n">
        <v>46812</v>
      </c>
      <c r="H1211" s="118" t="n">
        <v>46289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29981405</v>
      </c>
      <c r="C1212" s="4" t="inlineStr">
        <is>
          <t>MASSA CORRIDA</t>
        </is>
      </c>
      <c r="D1212" s="4" t="inlineStr">
        <is>
          <t>-</t>
        </is>
      </c>
      <c r="E1212" s="4" t="inlineStr">
        <is>
          <t>11º PAV.</t>
        </is>
      </c>
      <c r="F1212" s="118" t="n">
        <v>46800</v>
      </c>
      <c r="G1212" s="118" t="n">
        <v>46812</v>
      </c>
      <c r="H1212" s="118" t="n">
        <v>46289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33898093</v>
      </c>
      <c r="C1213" s="4" t="inlineStr">
        <is>
          <t>ESQUADRIA DE ALUMÍNIO</t>
        </is>
      </c>
      <c r="D1213" s="4" t="inlineStr">
        <is>
          <t>-</t>
        </is>
      </c>
      <c r="E1213" s="4" t="inlineStr">
        <is>
          <t>12º PAV.</t>
        </is>
      </c>
      <c r="F1213" s="118" t="n">
        <v>46800</v>
      </c>
      <c r="G1213" s="118" t="n">
        <v>46812</v>
      </c>
      <c r="H1213" s="118" t="n">
        <v>46289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30205796</v>
      </c>
      <c r="C1214" s="4" t="inlineStr">
        <is>
          <t>REVESTIMENTOS PORCELANATO PISO</t>
        </is>
      </c>
      <c r="D1214" s="4" t="inlineStr">
        <is>
          <t>-</t>
        </is>
      </c>
      <c r="E1214" s="4" t="inlineStr">
        <is>
          <t>TÉRREO - ACESSO COMERCIAL + DML + ARS + ÁREA TEC + LAVABO + DISPENSA</t>
        </is>
      </c>
      <c r="F1214" s="118" t="n">
        <v>46801</v>
      </c>
      <c r="G1214" s="118" t="n">
        <v>46821</v>
      </c>
      <c r="H1214" s="118" t="n">
        <v>46289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30205851</v>
      </c>
      <c r="C1215" s="4" t="inlineStr">
        <is>
          <t>DRYWALL</t>
        </is>
      </c>
      <c r="D1215" s="4" t="inlineStr">
        <is>
          <t>-</t>
        </is>
      </c>
      <c r="E1215" s="4" t="inlineStr">
        <is>
          <t>1º PAV. (INTERMEDIÁRIO)</t>
        </is>
      </c>
      <c r="F1215" s="118" t="n">
        <v>46801</v>
      </c>
      <c r="G1215" s="118" t="n">
        <v>46814</v>
      </c>
      <c r="H1215" s="118" t="n">
        <v>46289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29981218</v>
      </c>
      <c r="C1216" s="4" t="inlineStr">
        <is>
          <t>FORRO</t>
        </is>
      </c>
      <c r="D1216" s="4" t="inlineStr">
        <is>
          <t>-</t>
        </is>
      </c>
      <c r="E1216" s="4" t="inlineStr">
        <is>
          <t>16º PAV.</t>
        </is>
      </c>
      <c r="F1216" s="118" t="n">
        <v>46801</v>
      </c>
      <c r="G1216" s="118" t="n">
        <v>46813</v>
      </c>
      <c r="H1216" s="118" t="n">
        <v>46289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29981179</v>
      </c>
      <c r="C1217" s="4" t="inlineStr">
        <is>
          <t>FIAÇÃO ELÉTRICA</t>
        </is>
      </c>
      <c r="D1217" s="4" t="inlineStr">
        <is>
          <t>-</t>
        </is>
      </c>
      <c r="E1217" s="4" t="inlineStr">
        <is>
          <t>17º PAV.</t>
        </is>
      </c>
      <c r="F1217" s="118" t="n">
        <v>46801</v>
      </c>
      <c r="G1217" s="118" t="n">
        <v>46813</v>
      </c>
      <c r="H1217" s="118" t="n">
        <v>46289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29981184</v>
      </c>
      <c r="C1218" s="4" t="inlineStr">
        <is>
          <t>PRUMADA ELÉTRICA - CABOS</t>
        </is>
      </c>
      <c r="D1218" s="4" t="inlineStr">
        <is>
          <t>-</t>
        </is>
      </c>
      <c r="E1218" s="4" t="inlineStr">
        <is>
          <t>17º PAV.</t>
        </is>
      </c>
      <c r="F1218" s="118" t="n">
        <v>46801</v>
      </c>
      <c r="G1218" s="118" t="n">
        <v>46813</v>
      </c>
      <c r="H1218" s="118" t="n">
        <v>46289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30214079</v>
      </c>
      <c r="C1219" s="4" t="inlineStr">
        <is>
          <t>FIAÇÃO TELECOM/DADOS</t>
        </is>
      </c>
      <c r="D1219" s="4" t="inlineStr">
        <is>
          <t>-</t>
        </is>
      </c>
      <c r="E1219" s="4" t="inlineStr">
        <is>
          <t>17º PAV.</t>
        </is>
      </c>
      <c r="F1219" s="118" t="n">
        <v>46801</v>
      </c>
      <c r="G1219" s="118" t="n">
        <v>46814</v>
      </c>
      <c r="H1219" s="118" t="n">
        <v>46289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29981126</v>
      </c>
      <c r="C1220" s="4" t="inlineStr">
        <is>
          <t>BANCADAS</t>
        </is>
      </c>
      <c r="D1220" s="4" t="inlineStr">
        <is>
          <t>-</t>
        </is>
      </c>
      <c r="E1220" s="4" t="inlineStr">
        <is>
          <t>18º PAV.</t>
        </is>
      </c>
      <c r="F1220" s="118" t="n">
        <v>46801</v>
      </c>
      <c r="G1220" s="118" t="n">
        <v>46813</v>
      </c>
      <c r="H1220" s="118" t="n">
        <v>46289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29981051</v>
      </c>
      <c r="C1221" s="4" t="inlineStr">
        <is>
          <t>REVESTIMENTOS PORCELANATO PISO</t>
        </is>
      </c>
      <c r="D1221" s="4" t="inlineStr">
        <is>
          <t>-</t>
        </is>
      </c>
      <c r="E1221" s="4" t="inlineStr">
        <is>
          <t>20º PAV.</t>
        </is>
      </c>
      <c r="F1221" s="118" t="n">
        <v>46801</v>
      </c>
      <c r="G1221" s="118" t="n">
        <v>46813</v>
      </c>
      <c r="H1221" s="118" t="n">
        <v>46289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29981030</v>
      </c>
      <c r="C1222" s="4" t="inlineStr">
        <is>
          <t>REVESTIMENTO PORCELANATO PAREDE</t>
        </is>
      </c>
      <c r="D1222" s="4" t="inlineStr">
        <is>
          <t>-</t>
        </is>
      </c>
      <c r="E1222" s="4" t="inlineStr">
        <is>
          <t>21º PAV.</t>
        </is>
      </c>
      <c r="F1222" s="118" t="n">
        <v>46801</v>
      </c>
      <c r="G1222" s="118" t="n">
        <v>46813</v>
      </c>
      <c r="H1222" s="118" t="n">
        <v>46289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29980991</v>
      </c>
      <c r="C1223" s="4" t="inlineStr">
        <is>
          <t>IMPERMEABILIZAÇÃO</t>
        </is>
      </c>
      <c r="D1223" s="4" t="inlineStr">
        <is>
          <t>-</t>
        </is>
      </c>
      <c r="E1223" s="4" t="inlineStr">
        <is>
          <t>22º PAV.</t>
        </is>
      </c>
      <c r="F1223" s="118" t="n">
        <v>46801</v>
      </c>
      <c r="G1223" s="118" t="n">
        <v>46813</v>
      </c>
      <c r="H1223" s="118" t="n">
        <v>46289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32750449</v>
      </c>
      <c r="C1224" s="4" t="inlineStr">
        <is>
          <t>DRYWALL 2º FACE</t>
        </is>
      </c>
      <c r="D1224" s="4" t="inlineStr">
        <is>
          <t>-</t>
        </is>
      </c>
      <c r="E1224" s="4" t="inlineStr">
        <is>
          <t>23º PAV.</t>
        </is>
      </c>
      <c r="F1224" s="118" t="n">
        <v>46801</v>
      </c>
      <c r="G1224" s="118" t="n">
        <v>46813</v>
      </c>
      <c r="H1224" s="118" t="n">
        <v>46289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32750372</v>
      </c>
      <c r="C1225" s="4" t="inlineStr">
        <is>
          <t>DISTRIBUIÇÃO DE GÁS - DRYWALL</t>
        </is>
      </c>
      <c r="D1225" s="4" t="inlineStr">
        <is>
          <t>-</t>
        </is>
      </c>
      <c r="E1225" s="4" t="inlineStr">
        <is>
          <t>24º PAV.</t>
        </is>
      </c>
      <c r="F1225" s="118" t="n">
        <v>46801</v>
      </c>
      <c r="G1225" s="118" t="n">
        <v>46813</v>
      </c>
      <c r="H1225" s="118" t="n">
        <v>46289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32750398</v>
      </c>
      <c r="C1226" s="4" t="inlineStr">
        <is>
          <t>DISTRIBUIÇÃO ELÉTRICA/QUADRO - DRYWALL</t>
        </is>
      </c>
      <c r="D1226" s="4" t="inlineStr">
        <is>
          <t>-</t>
        </is>
      </c>
      <c r="E1226" s="4" t="inlineStr">
        <is>
          <t>24º PAV.</t>
        </is>
      </c>
      <c r="F1226" s="118" t="n">
        <v>46801</v>
      </c>
      <c r="G1226" s="118" t="n">
        <v>46813</v>
      </c>
      <c r="H1226" s="118" t="n">
        <v>46289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32750424</v>
      </c>
      <c r="C1227" s="4" t="inlineStr">
        <is>
          <t>DISTRIBUIÇÃO HIDRÁULICA - DRYWALL</t>
        </is>
      </c>
      <c r="D1227" s="4" t="inlineStr">
        <is>
          <t>-</t>
        </is>
      </c>
      <c r="E1227" s="4" t="inlineStr">
        <is>
          <t>24º PAV.</t>
        </is>
      </c>
      <c r="F1227" s="118" t="n">
        <v>46801</v>
      </c>
      <c r="G1227" s="118" t="n">
        <v>46813</v>
      </c>
      <c r="H1227" s="118" t="n">
        <v>46289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33896842</v>
      </c>
      <c r="C1228" s="4" t="inlineStr">
        <is>
          <t>INFRAESTRUTURA - AR CONDICIONADO</t>
        </is>
      </c>
      <c r="D1228" s="4" t="inlineStr">
        <is>
          <t>-</t>
        </is>
      </c>
      <c r="E1228" s="4" t="inlineStr">
        <is>
          <t>24º PAV.</t>
        </is>
      </c>
      <c r="F1228" s="118" t="n">
        <v>46801</v>
      </c>
      <c r="G1228" s="118" t="n">
        <v>46813</v>
      </c>
      <c r="H1228" s="118" t="n">
        <v>46289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32749868</v>
      </c>
      <c r="C1229" s="4" t="inlineStr">
        <is>
          <t>DRYWALL 1º FACE</t>
        </is>
      </c>
      <c r="D1229" s="4" t="inlineStr">
        <is>
          <t>-</t>
        </is>
      </c>
      <c r="E1229" s="4" t="inlineStr">
        <is>
          <t>25º PAV.</t>
        </is>
      </c>
      <c r="F1229" s="118" t="n">
        <v>46801</v>
      </c>
      <c r="G1229" s="118" t="n">
        <v>46813</v>
      </c>
      <c r="H1229" s="118" t="n">
        <v>46289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29980844</v>
      </c>
      <c r="C1230" s="4" t="inlineStr">
        <is>
          <t>CONTRAPISO</t>
        </is>
      </c>
      <c r="D1230" s="4" t="inlineStr">
        <is>
          <t>-</t>
        </is>
      </c>
      <c r="E1230" s="4" t="inlineStr">
        <is>
          <t>26º PAV.</t>
        </is>
      </c>
      <c r="F1230" s="118" t="n">
        <v>46801</v>
      </c>
      <c r="G1230" s="118" t="n">
        <v>46813</v>
      </c>
      <c r="H1230" s="118" t="n">
        <v>46289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29980784</v>
      </c>
      <c r="C1231" s="4" t="inlineStr">
        <is>
          <t>SHAFT INTERNO INST. HIDRAÚLICAS</t>
        </is>
      </c>
      <c r="D1231" s="4" t="inlineStr">
        <is>
          <t>-</t>
        </is>
      </c>
      <c r="E1231" s="4" t="inlineStr">
        <is>
          <t>27º PAV.</t>
        </is>
      </c>
      <c r="F1231" s="118" t="n">
        <v>46801</v>
      </c>
      <c r="G1231" s="118" t="n">
        <v>46813</v>
      </c>
      <c r="H1231" s="118" t="n">
        <v>46289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29980817</v>
      </c>
      <c r="C1232" s="4" t="inlineStr">
        <is>
          <t>PRUMADA ELÉTRICA - INFRA</t>
        </is>
      </c>
      <c r="D1232" s="4" t="inlineStr">
        <is>
          <t>-</t>
        </is>
      </c>
      <c r="E1232" s="4" t="inlineStr">
        <is>
          <t>27º PAV.</t>
        </is>
      </c>
      <c r="F1232" s="118" t="n">
        <v>46801</v>
      </c>
      <c r="G1232" s="118" t="n">
        <v>46813</v>
      </c>
      <c r="H1232" s="118" t="n">
        <v>46289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29980746</v>
      </c>
      <c r="C1233" s="4" t="inlineStr">
        <is>
          <t>REBOCO INTERNO</t>
        </is>
      </c>
      <c r="D1233" s="4" t="inlineStr">
        <is>
          <t>-</t>
        </is>
      </c>
      <c r="E1233" s="4" t="inlineStr">
        <is>
          <t>28º PAV.</t>
        </is>
      </c>
      <c r="F1233" s="118" t="n">
        <v>46801</v>
      </c>
      <c r="G1233" s="118" t="n">
        <v>46813</v>
      </c>
      <c r="H1233" s="118" t="n">
        <v>46289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29980712</v>
      </c>
      <c r="C1234" s="4" t="inlineStr">
        <is>
          <t>CONTRAMARCO</t>
        </is>
      </c>
      <c r="D1234" s="4" t="inlineStr">
        <is>
          <t>-</t>
        </is>
      </c>
      <c r="E1234" s="4" t="inlineStr">
        <is>
          <t>29º PAV.</t>
        </is>
      </c>
      <c r="F1234" s="118" t="n">
        <v>46801</v>
      </c>
      <c r="G1234" s="118" t="n">
        <v>46813</v>
      </c>
      <c r="H1234" s="118" t="n">
        <v>46289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29980705</v>
      </c>
      <c r="C1235" s="4" t="inlineStr">
        <is>
          <t>DISTRIBUIÇÃO HIDROSSANITÁRIA</t>
        </is>
      </c>
      <c r="D1235" s="4" t="inlineStr">
        <is>
          <t>-</t>
        </is>
      </c>
      <c r="E1235" s="4" t="inlineStr">
        <is>
          <t>30º PAV.</t>
        </is>
      </c>
      <c r="F1235" s="118" t="n">
        <v>46801</v>
      </c>
      <c r="G1235" s="118" t="n">
        <v>46813</v>
      </c>
      <c r="H1235" s="118" t="n">
        <v>46289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29980674</v>
      </c>
      <c r="C1236" s="4" t="inlineStr">
        <is>
          <t>DISTRIBUIÇÃO ELÉTRICA / QUADRO</t>
        </is>
      </c>
      <c r="D1236" s="4" t="inlineStr">
        <is>
          <t>-</t>
        </is>
      </c>
      <c r="E1236" s="4" t="inlineStr">
        <is>
          <t>30º PAV.</t>
        </is>
      </c>
      <c r="F1236" s="118" t="n">
        <v>46801</v>
      </c>
      <c r="G1236" s="118" t="n">
        <v>46813</v>
      </c>
      <c r="H1236" s="118" t="n">
        <v>46289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29980707</v>
      </c>
      <c r="C1237" s="4" t="inlineStr">
        <is>
          <t>DISTRIBUIÇÃO DE GÁS</t>
        </is>
      </c>
      <c r="D1237" s="4" t="inlineStr">
        <is>
          <t>-</t>
        </is>
      </c>
      <c r="E1237" s="4" t="inlineStr">
        <is>
          <t>30º PAV.</t>
        </is>
      </c>
      <c r="F1237" s="118" t="n">
        <v>46801</v>
      </c>
      <c r="G1237" s="118" t="n">
        <v>46813</v>
      </c>
      <c r="H1237" s="118" t="n">
        <v>46289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29980654</v>
      </c>
      <c r="C1238" s="4" t="inlineStr">
        <is>
          <t>TALISCAMENTO</t>
        </is>
      </c>
      <c r="D1238" s="4" t="inlineStr">
        <is>
          <t>-</t>
        </is>
      </c>
      <c r="E1238" s="4" t="inlineStr">
        <is>
          <t>31º PAV. - COBERTURA LINEAR</t>
        </is>
      </c>
      <c r="F1238" s="118" t="n">
        <v>46801</v>
      </c>
      <c r="G1238" s="118" t="n">
        <v>46813</v>
      </c>
      <c r="H1238" s="118" t="n">
        <v>46289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29980620</v>
      </c>
      <c r="C1239" s="4" t="inlineStr">
        <is>
          <t>PRUMADA HIDROSSANITÁRIA</t>
        </is>
      </c>
      <c r="D1239" s="4" t="inlineStr">
        <is>
          <t>-</t>
        </is>
      </c>
      <c r="E1239" s="4" t="inlineStr">
        <is>
          <t>32º PAV - COBERTURA GERAL</t>
        </is>
      </c>
      <c r="F1239" s="118" t="n">
        <v>46801</v>
      </c>
      <c r="G1239" s="118" t="n">
        <v>46813</v>
      </c>
      <c r="H1239" s="118" t="n">
        <v>46289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30206083</v>
      </c>
      <c r="C1240" s="4" t="inlineStr">
        <is>
          <t>ENCUNHAMENTO</t>
        </is>
      </c>
      <c r="D1240" s="4" t="inlineStr">
        <is>
          <t>-</t>
        </is>
      </c>
      <c r="E1240" s="4" t="inlineStr">
        <is>
          <t>6º PAV (PILOTIS) - SAUNA + DUCHA</t>
        </is>
      </c>
      <c r="F1240" s="118" t="n">
        <v>46805</v>
      </c>
      <c r="G1240" s="118" t="n">
        <v>46818</v>
      </c>
      <c r="H1240" s="118" t="n">
        <v>46289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30171651</v>
      </c>
      <c r="C1241" s="4" t="inlineStr">
        <is>
          <t>INSTALAÇÃO DE CORRIMÃO (SERRALHERIA)</t>
        </is>
      </c>
      <c r="D1241" s="4" t="inlineStr">
        <is>
          <t>-</t>
        </is>
      </c>
      <c r="E1241" s="4" t="inlineStr">
        <is>
          <t>CX DE ESCADA DE INCÊND.</t>
        </is>
      </c>
      <c r="F1241" s="118" t="n">
        <v>46805</v>
      </c>
      <c r="G1241" s="118" t="n">
        <v>46877</v>
      </c>
      <c r="H1241" s="118" t="n">
        <v>46289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29980619</v>
      </c>
      <c r="C1242" s="4" t="inlineStr">
        <is>
          <t>ENCUNHAMENTO</t>
        </is>
      </c>
      <c r="D1242" s="4" t="inlineStr">
        <is>
          <t>-</t>
        </is>
      </c>
      <c r="E1242" s="4" t="inlineStr">
        <is>
          <t>32º PAV - COBERTURA GERAL</t>
        </is>
      </c>
      <c r="F1242" s="118" t="n">
        <v>46805</v>
      </c>
      <c r="G1242" s="118" t="n">
        <v>46815</v>
      </c>
      <c r="H1242" s="118" t="n">
        <v>46289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30205748</v>
      </c>
      <c r="C1243" s="4" t="inlineStr">
        <is>
          <t>FORRO</t>
        </is>
      </c>
      <c r="D1243" s="4" t="inlineStr">
        <is>
          <t>-</t>
        </is>
      </c>
      <c r="E1243" s="4" t="inlineStr">
        <is>
          <t>SUBSOLO</t>
        </is>
      </c>
      <c r="F1243" s="118" t="n">
        <v>46806</v>
      </c>
      <c r="G1243" s="118" t="n">
        <v>46850</v>
      </c>
      <c r="H1243" s="118" t="n">
        <v>46289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30205714</v>
      </c>
      <c r="C1244" s="4" t="inlineStr">
        <is>
          <t>DISJUNTORES / MIOLOS</t>
        </is>
      </c>
      <c r="D1244" s="4" t="inlineStr">
        <is>
          <t>-</t>
        </is>
      </c>
      <c r="E1244" s="4" t="inlineStr">
        <is>
          <t>SUBSOLO</t>
        </is>
      </c>
      <c r="F1244" s="118" t="n">
        <v>46806</v>
      </c>
      <c r="G1244" s="118" t="n">
        <v>46835</v>
      </c>
      <c r="H1244" s="118" t="n">
        <v>46289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30205711</v>
      </c>
      <c r="C1245" s="4" t="inlineStr">
        <is>
          <t>INSTALAÇÃO DE LUMINÁRIAS E SENSORES</t>
        </is>
      </c>
      <c r="D1245" s="4" t="inlineStr">
        <is>
          <t>-</t>
        </is>
      </c>
      <c r="E1245" s="4" t="inlineStr">
        <is>
          <t>SUBSOLO</t>
        </is>
      </c>
      <c r="F1245" s="118" t="n">
        <v>46806</v>
      </c>
      <c r="G1245" s="118" t="n">
        <v>46812</v>
      </c>
      <c r="H1245" s="118" t="n">
        <v>46289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30205932</v>
      </c>
      <c r="C1246" s="4" t="inlineStr">
        <is>
          <t>IMPERMEABILIZAÇÃO</t>
        </is>
      </c>
      <c r="D1246" s="4" t="inlineStr">
        <is>
          <t>-</t>
        </is>
      </c>
      <c r="E1246" s="4" t="inlineStr">
        <is>
          <t>4º PAV - GARAGEM</t>
        </is>
      </c>
      <c r="F1246" s="118" t="n">
        <v>46807</v>
      </c>
      <c r="G1246" s="118" t="n">
        <v>46820</v>
      </c>
      <c r="H1246" s="118" t="n">
        <v>46289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30171415</v>
      </c>
      <c r="C1247" s="4" t="inlineStr">
        <is>
          <t>PRUMADA HIDROSSANITÁRIA</t>
        </is>
      </c>
      <c r="D1247" s="4" t="inlineStr">
        <is>
          <t>-</t>
        </is>
      </c>
      <c r="E1247" s="4" t="inlineStr">
        <is>
          <t>4º PAV - GARAGEM</t>
        </is>
      </c>
      <c r="F1247" s="118" t="n">
        <v>46807</v>
      </c>
      <c r="G1247" s="118" t="n">
        <v>46834</v>
      </c>
      <c r="H1247" s="118" t="n">
        <v>46289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30171416</v>
      </c>
      <c r="C1248" s="4" t="inlineStr">
        <is>
          <t>PRUMADA ELÉTRICA - INFRA</t>
        </is>
      </c>
      <c r="D1248" s="4" t="inlineStr">
        <is>
          <t>-</t>
        </is>
      </c>
      <c r="E1248" s="4" t="inlineStr">
        <is>
          <t>4º PAV - GARAGEM</t>
        </is>
      </c>
      <c r="F1248" s="118" t="n">
        <v>46807</v>
      </c>
      <c r="G1248" s="118" t="n">
        <v>46834</v>
      </c>
      <c r="H1248" s="118" t="n">
        <v>46289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30171428</v>
      </c>
      <c r="C1249" s="4" t="inlineStr">
        <is>
          <t>INSTALAÇÕES DE INCÊNDIO</t>
        </is>
      </c>
      <c r="D1249" s="4" t="inlineStr">
        <is>
          <t>-</t>
        </is>
      </c>
      <c r="E1249" s="4" t="inlineStr">
        <is>
          <t>4º PAV - GARAGEM</t>
        </is>
      </c>
      <c r="F1249" s="118" t="n">
        <v>46807</v>
      </c>
      <c r="G1249" s="118" t="n">
        <v>46834</v>
      </c>
      <c r="H1249" s="118" t="n">
        <v>46289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30171393</v>
      </c>
      <c r="C1250" s="4" t="inlineStr">
        <is>
          <t>SERRALHERIA</t>
        </is>
      </c>
      <c r="D1250" s="4" t="inlineStr">
        <is>
          <t>-</t>
        </is>
      </c>
      <c r="E1250" s="4" t="inlineStr">
        <is>
          <t>5º PAV - GARAGEM</t>
        </is>
      </c>
      <c r="F1250" s="118" t="n">
        <v>46807</v>
      </c>
      <c r="G1250" s="118" t="n">
        <v>46820</v>
      </c>
      <c r="H1250" s="118" t="n">
        <v>46289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30171394</v>
      </c>
      <c r="C1251" s="4" t="inlineStr">
        <is>
          <t>REBOCO INTERNO</t>
        </is>
      </c>
      <c r="D1251" s="4" t="inlineStr">
        <is>
          <t>-</t>
        </is>
      </c>
      <c r="E1251" s="4" t="inlineStr">
        <is>
          <t>5º PAV - GARAGEM</t>
        </is>
      </c>
      <c r="F1251" s="118" t="n">
        <v>46807</v>
      </c>
      <c r="G1251" s="118" t="n">
        <v>46870</v>
      </c>
      <c r="H1251" s="118" t="n">
        <v>46289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30205563</v>
      </c>
      <c r="C1252" s="4" t="inlineStr">
        <is>
          <t>ESQUADRIA DE ALUMÍNIO</t>
        </is>
      </c>
      <c r="D1252" s="4" t="inlineStr">
        <is>
          <t>-</t>
        </is>
      </c>
      <c r="E1252" s="4" t="inlineStr">
        <is>
          <t>TÉRREO - LOJA 6</t>
        </is>
      </c>
      <c r="F1252" s="118" t="n">
        <v>46808</v>
      </c>
      <c r="G1252" s="118" t="n">
        <v>46835</v>
      </c>
      <c r="H1252" s="118" t="n">
        <v>46289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30205544</v>
      </c>
      <c r="C1253" s="4" t="inlineStr">
        <is>
          <t>MASSA CORRIDA</t>
        </is>
      </c>
      <c r="D1253" s="4" t="inlineStr">
        <is>
          <t>-</t>
        </is>
      </c>
      <c r="E1253" s="4" t="inlineStr">
        <is>
          <t>TÉRREO - LOJA 7</t>
        </is>
      </c>
      <c r="F1253" s="118" t="n">
        <v>46808</v>
      </c>
      <c r="G1253" s="118" t="n">
        <v>46821</v>
      </c>
      <c r="H1253" s="118" t="n">
        <v>46289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30206130</v>
      </c>
      <c r="C1254" s="4" t="inlineStr">
        <is>
          <t>DISTRIBUIÇÃO HIDROSSANITÁRIA</t>
        </is>
      </c>
      <c r="D1254" s="4" t="inlineStr">
        <is>
          <t>-</t>
        </is>
      </c>
      <c r="E1254" s="4" t="inlineStr">
        <is>
          <t>6º PAV (PILOTIS) - ACADEMIA</t>
        </is>
      </c>
      <c r="F1254" s="118" t="n">
        <v>46811</v>
      </c>
      <c r="G1254" s="118" t="n">
        <v>46822</v>
      </c>
      <c r="H1254" s="118" t="n">
        <v>46289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30206101</v>
      </c>
      <c r="C1255" s="4" t="inlineStr">
        <is>
          <t>DISTRIBUIÇÃO ELÉTRICA / QUADRO</t>
        </is>
      </c>
      <c r="D1255" s="4" t="inlineStr">
        <is>
          <t>-</t>
        </is>
      </c>
      <c r="E1255" s="4" t="inlineStr">
        <is>
          <t>6º PAV (PILOTIS) - ACADEMIA</t>
        </is>
      </c>
      <c r="F1255" s="118" t="n">
        <v>46811</v>
      </c>
      <c r="G1255" s="118" t="n">
        <v>46822</v>
      </c>
      <c r="H1255" s="118" t="n">
        <v>46289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30206081</v>
      </c>
      <c r="C1256" s="4" t="inlineStr">
        <is>
          <t>TALISCAMENTO</t>
        </is>
      </c>
      <c r="D1256" s="4" t="inlineStr">
        <is>
          <t>-</t>
        </is>
      </c>
      <c r="E1256" s="4" t="inlineStr">
        <is>
          <t>6º PAV (PILOTIS) - SAUNA + DUCHA</t>
        </is>
      </c>
      <c r="F1256" s="118" t="n">
        <v>46811</v>
      </c>
      <c r="G1256" s="118" t="n">
        <v>46822</v>
      </c>
      <c r="H1256" s="118" t="n">
        <v>46289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30205973</v>
      </c>
      <c r="C1257" s="4" t="inlineStr">
        <is>
          <t>PRUMADA HIDROSSANITÁRIA</t>
        </is>
      </c>
      <c r="D1257" s="4" t="inlineStr">
        <is>
          <t>-</t>
        </is>
      </c>
      <c r="E1257" s="4" t="inlineStr">
        <is>
          <t>6º PAV (PILOTIS) - LOUNGE + SALÃO + COZINHA + GOURMET + ESPAÇO KIDS</t>
        </is>
      </c>
      <c r="F1257" s="118" t="n">
        <v>46811</v>
      </c>
      <c r="G1257" s="118" t="n">
        <v>46822</v>
      </c>
      <c r="H1257" s="118" t="n">
        <v>46289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29981531</v>
      </c>
      <c r="C1258" s="4" t="inlineStr">
        <is>
          <t>LOUÇAS</t>
        </is>
      </c>
      <c r="D1258" s="4" t="inlineStr">
        <is>
          <t>-</t>
        </is>
      </c>
      <c r="E1258" s="4" t="inlineStr">
        <is>
          <t>7º PAV.</t>
        </is>
      </c>
      <c r="F1258" s="118" t="n">
        <v>46813</v>
      </c>
      <c r="G1258" s="118" t="n">
        <v>46825</v>
      </c>
      <c r="H1258" s="118" t="n">
        <v>46289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29981536</v>
      </c>
      <c r="C1259" s="4" t="inlineStr">
        <is>
          <t>METAIS</t>
        </is>
      </c>
      <c r="D1259" s="4" t="inlineStr">
        <is>
          <t>-</t>
        </is>
      </c>
      <c r="E1259" s="4" t="inlineStr">
        <is>
          <t>7º PAV.</t>
        </is>
      </c>
      <c r="F1259" s="118" t="n">
        <v>46813</v>
      </c>
      <c r="G1259" s="118" t="n">
        <v>46825</v>
      </c>
      <c r="H1259" s="118" t="n">
        <v>46289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29981535</v>
      </c>
      <c r="C1260" s="4" t="inlineStr">
        <is>
          <t>DISJUNTORES / MIOLOS</t>
        </is>
      </c>
      <c r="D1260" s="4" t="inlineStr">
        <is>
          <t>-</t>
        </is>
      </c>
      <c r="E1260" s="4" t="inlineStr">
        <is>
          <t>7º PAV.</t>
        </is>
      </c>
      <c r="F1260" s="118" t="n">
        <v>46813</v>
      </c>
      <c r="G1260" s="118" t="n">
        <v>46825</v>
      </c>
      <c r="H1260" s="118" t="n">
        <v>46289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29981534</v>
      </c>
      <c r="C1261" s="4" t="inlineStr">
        <is>
          <t>COMUNICAÇÃO E ALARME</t>
        </is>
      </c>
      <c r="D1261" s="4" t="inlineStr">
        <is>
          <t>-</t>
        </is>
      </c>
      <c r="E1261" s="4" t="inlineStr">
        <is>
          <t>7º PAV.</t>
        </is>
      </c>
      <c r="F1261" s="118" t="n">
        <v>46813</v>
      </c>
      <c r="G1261" s="118" t="n">
        <v>46825</v>
      </c>
      <c r="H1261" s="118" t="n">
        <v>46289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29981493</v>
      </c>
      <c r="C1262" s="4" t="inlineStr">
        <is>
          <t>RODAPÉ MADEIRA / PVC</t>
        </is>
      </c>
      <c r="D1262" s="4" t="inlineStr">
        <is>
          <t>-</t>
        </is>
      </c>
      <c r="E1262" s="4" t="inlineStr">
        <is>
          <t>8º PAV.</t>
        </is>
      </c>
      <c r="F1262" s="118" t="n">
        <v>46813</v>
      </c>
      <c r="G1262" s="118" t="n">
        <v>46825</v>
      </c>
      <c r="H1262" s="118" t="n">
        <v>46289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29981455</v>
      </c>
      <c r="C1263" s="4" t="inlineStr">
        <is>
          <t>ESQUADRIA MADEIRA</t>
        </is>
      </c>
      <c r="D1263" s="4" t="inlineStr">
        <is>
          <t>-</t>
        </is>
      </c>
      <c r="E1263" s="4" t="inlineStr">
        <is>
          <t>9º PAV.</t>
        </is>
      </c>
      <c r="F1263" s="118" t="n">
        <v>46813</v>
      </c>
      <c r="G1263" s="118" t="n">
        <v>46825</v>
      </c>
      <c r="H1263" s="118" t="n">
        <v>46289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29981417</v>
      </c>
      <c r="C1264" s="4" t="inlineStr">
        <is>
          <t>PISO VINÍLICO / LAMINADO</t>
        </is>
      </c>
      <c r="D1264" s="4" t="inlineStr">
        <is>
          <t>-</t>
        </is>
      </c>
      <c r="E1264" s="4" t="inlineStr">
        <is>
          <t>10º PAV.</t>
        </is>
      </c>
      <c r="F1264" s="118" t="n">
        <v>46813</v>
      </c>
      <c r="G1264" s="118" t="n">
        <v>46825</v>
      </c>
      <c r="H1264" s="118" t="n">
        <v>46289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29981379</v>
      </c>
      <c r="C1265" s="4" t="inlineStr">
        <is>
          <t>PINTURA 1º DEMÃO</t>
        </is>
      </c>
      <c r="D1265" s="4" t="inlineStr">
        <is>
          <t>-</t>
        </is>
      </c>
      <c r="E1265" s="4" t="inlineStr">
        <is>
          <t>11º PAV.</t>
        </is>
      </c>
      <c r="F1265" s="118" t="n">
        <v>46813</v>
      </c>
      <c r="G1265" s="118" t="n">
        <v>46825</v>
      </c>
      <c r="H1265" s="118" t="n">
        <v>46289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29981368</v>
      </c>
      <c r="C1266" s="4" t="inlineStr">
        <is>
          <t>MASSA CORRIDA</t>
        </is>
      </c>
      <c r="D1266" s="4" t="inlineStr">
        <is>
          <t>-</t>
        </is>
      </c>
      <c r="E1266" s="4" t="inlineStr">
        <is>
          <t>12º PAV.</t>
        </is>
      </c>
      <c r="F1266" s="118" t="n">
        <v>46813</v>
      </c>
      <c r="G1266" s="118" t="n">
        <v>46825</v>
      </c>
      <c r="H1266" s="118" t="n">
        <v>46289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33898094</v>
      </c>
      <c r="C1267" s="4" t="inlineStr">
        <is>
          <t>ESQUADRIA DE ALUMÍNIO</t>
        </is>
      </c>
      <c r="D1267" s="4" t="inlineStr">
        <is>
          <t>-</t>
        </is>
      </c>
      <c r="E1267" s="4" t="inlineStr">
        <is>
          <t>13º PAV.</t>
        </is>
      </c>
      <c r="F1267" s="118" t="n">
        <v>46813</v>
      </c>
      <c r="G1267" s="118" t="n">
        <v>46825</v>
      </c>
      <c r="H1267" s="118" t="n">
        <v>46289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30205729</v>
      </c>
      <c r="C1268" s="4" t="inlineStr">
        <is>
          <t>PRUMADA ELÉTRICA - CABOS</t>
        </is>
      </c>
      <c r="D1268" s="4" t="inlineStr">
        <is>
          <t>-</t>
        </is>
      </c>
      <c r="E1268" s="4" t="inlineStr">
        <is>
          <t>SUBSOLO</t>
        </is>
      </c>
      <c r="F1268" s="118" t="n">
        <v>46814</v>
      </c>
      <c r="G1268" s="118" t="n">
        <v>46843</v>
      </c>
      <c r="H1268" s="118" t="n">
        <v>46289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29981181</v>
      </c>
      <c r="C1269" s="4" t="inlineStr">
        <is>
          <t>FORRO</t>
        </is>
      </c>
      <c r="D1269" s="4" t="inlineStr">
        <is>
          <t>-</t>
        </is>
      </c>
      <c r="E1269" s="4" t="inlineStr">
        <is>
          <t>17º PAV.</t>
        </is>
      </c>
      <c r="F1269" s="118" t="n">
        <v>46814</v>
      </c>
      <c r="G1269" s="118" t="n">
        <v>46826</v>
      </c>
      <c r="H1269" s="118" t="n">
        <v>46289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29981142</v>
      </c>
      <c r="C1270" s="4" t="inlineStr">
        <is>
          <t>FIAÇÃO ELÉTRICA</t>
        </is>
      </c>
      <c r="D1270" s="4" t="inlineStr">
        <is>
          <t>-</t>
        </is>
      </c>
      <c r="E1270" s="4" t="inlineStr">
        <is>
          <t>18º PAV.</t>
        </is>
      </c>
      <c r="F1270" s="118" t="n">
        <v>46814</v>
      </c>
      <c r="G1270" s="118" t="n">
        <v>46826</v>
      </c>
      <c r="H1270" s="118" t="n">
        <v>46289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29981147</v>
      </c>
      <c r="C1271" s="4" t="inlineStr">
        <is>
          <t>PRUMADA ELÉTRICA - CABOS</t>
        </is>
      </c>
      <c r="D1271" s="4" t="inlineStr">
        <is>
          <t>-</t>
        </is>
      </c>
      <c r="E1271" s="4" t="inlineStr">
        <is>
          <t>18º PAV.</t>
        </is>
      </c>
      <c r="F1271" s="118" t="n">
        <v>46814</v>
      </c>
      <c r="G1271" s="118" t="n">
        <v>46826</v>
      </c>
      <c r="H1271" s="118" t="n">
        <v>46289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30214080</v>
      </c>
      <c r="C1272" s="4" t="inlineStr">
        <is>
          <t>FIAÇÃO TELECOM/DADOS</t>
        </is>
      </c>
      <c r="D1272" s="4" t="inlineStr">
        <is>
          <t>-</t>
        </is>
      </c>
      <c r="E1272" s="4" t="inlineStr">
        <is>
          <t>18º PAV.</t>
        </is>
      </c>
      <c r="F1272" s="118" t="n">
        <v>46814</v>
      </c>
      <c r="G1272" s="118" t="n">
        <v>46827</v>
      </c>
      <c r="H1272" s="118" t="n">
        <v>46289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29981052</v>
      </c>
      <c r="C1273" s="4" t="inlineStr">
        <is>
          <t>BANCADAS</t>
        </is>
      </c>
      <c r="D1273" s="4" t="inlineStr">
        <is>
          <t>-</t>
        </is>
      </c>
      <c r="E1273" s="4" t="inlineStr">
        <is>
          <t>20º PAV.</t>
        </is>
      </c>
      <c r="F1273" s="118" t="n">
        <v>46814</v>
      </c>
      <c r="G1273" s="118" t="n">
        <v>46826</v>
      </c>
      <c r="H1273" s="118" t="n">
        <v>46289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29981014</v>
      </c>
      <c r="C1274" s="4" t="inlineStr">
        <is>
          <t>REVESTIMENTOS PORCELANATO PISO</t>
        </is>
      </c>
      <c r="D1274" s="4" t="inlineStr">
        <is>
          <t>-</t>
        </is>
      </c>
      <c r="E1274" s="4" t="inlineStr">
        <is>
          <t>21º PAV.</t>
        </is>
      </c>
      <c r="F1274" s="118" t="n">
        <v>46814</v>
      </c>
      <c r="G1274" s="118" t="n">
        <v>46826</v>
      </c>
      <c r="H1274" s="118" t="n">
        <v>46289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29980993</v>
      </c>
      <c r="C1275" s="4" t="inlineStr">
        <is>
          <t>REVESTIMENTO PORCELANATO PAREDE</t>
        </is>
      </c>
      <c r="D1275" s="4" t="inlineStr">
        <is>
          <t>-</t>
        </is>
      </c>
      <c r="E1275" s="4" t="inlineStr">
        <is>
          <t>22º PAV.</t>
        </is>
      </c>
      <c r="F1275" s="118" t="n">
        <v>46814</v>
      </c>
      <c r="G1275" s="118" t="n">
        <v>46826</v>
      </c>
      <c r="H1275" s="118" t="n">
        <v>46289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29980954</v>
      </c>
      <c r="C1276" s="4" t="inlineStr">
        <is>
          <t>IMPERMEABILIZAÇÃO</t>
        </is>
      </c>
      <c r="D1276" s="4" t="inlineStr">
        <is>
          <t>-</t>
        </is>
      </c>
      <c r="E1276" s="4" t="inlineStr">
        <is>
          <t>23º PAV.</t>
        </is>
      </c>
      <c r="F1276" s="118" t="n">
        <v>46814</v>
      </c>
      <c r="G1276" s="118" t="n">
        <v>46826</v>
      </c>
      <c r="H1276" s="118" t="n">
        <v>46289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32750450</v>
      </c>
      <c r="C1277" s="4" t="inlineStr">
        <is>
          <t>DRYWALL 2º FACE</t>
        </is>
      </c>
      <c r="D1277" s="4" t="inlineStr">
        <is>
          <t>-</t>
        </is>
      </c>
      <c r="E1277" s="4" t="inlineStr">
        <is>
          <t>24º PAV.</t>
        </is>
      </c>
      <c r="F1277" s="118" t="n">
        <v>46814</v>
      </c>
      <c r="G1277" s="118" t="n">
        <v>46826</v>
      </c>
      <c r="H1277" s="118" t="n">
        <v>46289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32750373</v>
      </c>
      <c r="C1278" s="4" t="inlineStr">
        <is>
          <t>DISTRIBUIÇÃO DE GÁS - DRYWALL</t>
        </is>
      </c>
      <c r="D1278" s="4" t="inlineStr">
        <is>
          <t>-</t>
        </is>
      </c>
      <c r="E1278" s="4" t="inlineStr">
        <is>
          <t>25º PAV.</t>
        </is>
      </c>
      <c r="F1278" s="118" t="n">
        <v>46814</v>
      </c>
      <c r="G1278" s="118" t="n">
        <v>46826</v>
      </c>
      <c r="H1278" s="118" t="n">
        <v>46289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32750399</v>
      </c>
      <c r="C1279" s="4" t="inlineStr">
        <is>
          <t>DISTRIBUIÇÃO ELÉTRICA/QUADRO - DRYWALL</t>
        </is>
      </c>
      <c r="D1279" s="4" t="inlineStr">
        <is>
          <t>-</t>
        </is>
      </c>
      <c r="E1279" s="4" t="inlineStr">
        <is>
          <t>25º PAV.</t>
        </is>
      </c>
      <c r="F1279" s="118" t="n">
        <v>46814</v>
      </c>
      <c r="G1279" s="118" t="n">
        <v>46826</v>
      </c>
      <c r="H1279" s="118" t="n">
        <v>46289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32750425</v>
      </c>
      <c r="C1280" s="4" t="inlineStr">
        <is>
          <t>DISTRIBUIÇÃO HIDRÁULICA - DRYWALL</t>
        </is>
      </c>
      <c r="D1280" s="4" t="inlineStr">
        <is>
          <t>-</t>
        </is>
      </c>
      <c r="E1280" s="4" t="inlineStr">
        <is>
          <t>25º PAV.</t>
        </is>
      </c>
      <c r="F1280" s="118" t="n">
        <v>46814</v>
      </c>
      <c r="G1280" s="118" t="n">
        <v>46826</v>
      </c>
      <c r="H1280" s="118" t="n">
        <v>46289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33896843</v>
      </c>
      <c r="C1281" s="4" t="inlineStr">
        <is>
          <t>INFRAESTRUTURA - AR CONDICIONADO</t>
        </is>
      </c>
      <c r="D1281" s="4" t="inlineStr">
        <is>
          <t>-</t>
        </is>
      </c>
      <c r="E1281" s="4" t="inlineStr">
        <is>
          <t>25º PAV.</t>
        </is>
      </c>
      <c r="F1281" s="118" t="n">
        <v>46814</v>
      </c>
      <c r="G1281" s="118" t="n">
        <v>46826</v>
      </c>
      <c r="H1281" s="118" t="n">
        <v>46289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32749869</v>
      </c>
      <c r="C1282" s="4" t="inlineStr">
        <is>
          <t>DRYWALL 1º FACE</t>
        </is>
      </c>
      <c r="D1282" s="4" t="inlineStr">
        <is>
          <t>-</t>
        </is>
      </c>
      <c r="E1282" s="4" t="inlineStr">
        <is>
          <t>26º PAV.</t>
        </is>
      </c>
      <c r="F1282" s="118" t="n">
        <v>46814</v>
      </c>
      <c r="G1282" s="118" t="n">
        <v>46826</v>
      </c>
      <c r="H1282" s="118" t="n">
        <v>46289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29980807</v>
      </c>
      <c r="C1283" s="4" t="inlineStr">
        <is>
          <t>CONTRAPISO</t>
        </is>
      </c>
      <c r="D1283" s="4" t="inlineStr">
        <is>
          <t>-</t>
        </is>
      </c>
      <c r="E1283" s="4" t="inlineStr">
        <is>
          <t>27º PAV.</t>
        </is>
      </c>
      <c r="F1283" s="118" t="n">
        <v>46814</v>
      </c>
      <c r="G1283" s="118" t="n">
        <v>46826</v>
      </c>
      <c r="H1283" s="118" t="n">
        <v>46289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29980747</v>
      </c>
      <c r="C1284" s="4" t="inlineStr">
        <is>
          <t>SHAFT INTERNO INST. HIDRAÚLICAS</t>
        </is>
      </c>
      <c r="D1284" s="4" t="inlineStr">
        <is>
          <t>-</t>
        </is>
      </c>
      <c r="E1284" s="4" t="inlineStr">
        <is>
          <t>28º PAV.</t>
        </is>
      </c>
      <c r="F1284" s="118" t="n">
        <v>46814</v>
      </c>
      <c r="G1284" s="118" t="n">
        <v>46826</v>
      </c>
      <c r="H1284" s="118" t="n">
        <v>46289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29980780</v>
      </c>
      <c r="C1285" s="4" t="inlineStr">
        <is>
          <t>PRUMADA ELÉTRICA - INFRA</t>
        </is>
      </c>
      <c r="D1285" s="4" t="inlineStr">
        <is>
          <t>-</t>
        </is>
      </c>
      <c r="E1285" s="4" t="inlineStr">
        <is>
          <t>28º PAV.</t>
        </is>
      </c>
      <c r="F1285" s="118" t="n">
        <v>46814</v>
      </c>
      <c r="G1285" s="118" t="n">
        <v>46826</v>
      </c>
      <c r="H1285" s="118" t="n">
        <v>46289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29980709</v>
      </c>
      <c r="C1286" s="4" t="inlineStr">
        <is>
          <t>REBOCO INTERNO</t>
        </is>
      </c>
      <c r="D1286" s="4" t="inlineStr">
        <is>
          <t>-</t>
        </is>
      </c>
      <c r="E1286" s="4" t="inlineStr">
        <is>
          <t>29º PAV.</t>
        </is>
      </c>
      <c r="F1286" s="118" t="n">
        <v>46814</v>
      </c>
      <c r="G1286" s="118" t="n">
        <v>46826</v>
      </c>
      <c r="H1286" s="118" t="n">
        <v>46289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29980675</v>
      </c>
      <c r="C1287" s="4" t="inlineStr">
        <is>
          <t>CONTRAMARCO</t>
        </is>
      </c>
      <c r="D1287" s="4" t="inlineStr">
        <is>
          <t>-</t>
        </is>
      </c>
      <c r="E1287" s="4" t="inlineStr">
        <is>
          <t>30º PAV.</t>
        </is>
      </c>
      <c r="F1287" s="118" t="n">
        <v>46814</v>
      </c>
      <c r="G1287" s="118" t="n">
        <v>46826</v>
      </c>
      <c r="H1287" s="118" t="n">
        <v>46289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29980668</v>
      </c>
      <c r="C1288" s="4" t="inlineStr">
        <is>
          <t>DISTRIBUIÇÃO HIDROSSANITÁRIA</t>
        </is>
      </c>
      <c r="D1288" s="4" t="inlineStr">
        <is>
          <t>-</t>
        </is>
      </c>
      <c r="E1288" s="4" t="inlineStr">
        <is>
          <t>31º PAV. - COBERTURA LINEAR</t>
        </is>
      </c>
      <c r="F1288" s="118" t="n">
        <v>46814</v>
      </c>
      <c r="G1288" s="118" t="n">
        <v>46826</v>
      </c>
      <c r="H1288" s="118" t="n">
        <v>46289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29980637</v>
      </c>
      <c r="C1289" s="4" t="inlineStr">
        <is>
          <t>DISTRIBUIÇÃO ELÉTRICA / QUADRO</t>
        </is>
      </c>
      <c r="D1289" s="4" t="inlineStr">
        <is>
          <t>-</t>
        </is>
      </c>
      <c r="E1289" s="4" t="inlineStr">
        <is>
          <t>31º PAV. - COBERTURA LINEAR</t>
        </is>
      </c>
      <c r="F1289" s="118" t="n">
        <v>46814</v>
      </c>
      <c r="G1289" s="118" t="n">
        <v>46826</v>
      </c>
      <c r="H1289" s="118" t="n">
        <v>46289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29980670</v>
      </c>
      <c r="C1290" s="4" t="inlineStr">
        <is>
          <t>DISTRIBUIÇÃO DE GÁS</t>
        </is>
      </c>
      <c r="D1290" s="4" t="inlineStr">
        <is>
          <t>-</t>
        </is>
      </c>
      <c r="E1290" s="4" t="inlineStr">
        <is>
          <t>31º PAV. - COBERTURA LINEAR</t>
        </is>
      </c>
      <c r="F1290" s="118" t="n">
        <v>46814</v>
      </c>
      <c r="G1290" s="118" t="n">
        <v>46826</v>
      </c>
      <c r="H1290" s="118" t="n">
        <v>46289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29980617</v>
      </c>
      <c r="C1291" s="4" t="inlineStr">
        <is>
          <t>TALISCAMENTO</t>
        </is>
      </c>
      <c r="D1291" s="4" t="inlineStr">
        <is>
          <t>-</t>
        </is>
      </c>
      <c r="E1291" s="4" t="inlineStr">
        <is>
          <t>32º PAV - COBERTURA GERAL</t>
        </is>
      </c>
      <c r="F1291" s="118" t="n">
        <v>46814</v>
      </c>
      <c r="G1291" s="118" t="n">
        <v>46826</v>
      </c>
      <c r="H1291" s="118" t="n">
        <v>46289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30205858</v>
      </c>
      <c r="C1292" s="4" t="inlineStr">
        <is>
          <t>REVESTIMENTO PORCELANATO PAREDE</t>
        </is>
      </c>
      <c r="D1292" s="4" t="inlineStr">
        <is>
          <t>-</t>
        </is>
      </c>
      <c r="E1292" s="4" t="inlineStr">
        <is>
          <t>1º PAV. (INTERMEDIÁRIO)</t>
        </is>
      </c>
      <c r="F1292" s="118" t="n">
        <v>46815</v>
      </c>
      <c r="G1292" s="118" t="n">
        <v>46835</v>
      </c>
      <c r="H1292" s="118" t="n">
        <v>46289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30208608</v>
      </c>
      <c r="C1293" s="4" t="inlineStr">
        <is>
          <t>REBOCO EXTERNO</t>
        </is>
      </c>
      <c r="D1293" s="4" t="inlineStr">
        <is>
          <t>-</t>
        </is>
      </c>
      <c r="E1293" s="4" t="inlineStr">
        <is>
          <t>6º PAV (PILOTIS) - PISCINA + PRAINHA + DECK</t>
        </is>
      </c>
      <c r="F1293" s="118" t="n">
        <v>46815</v>
      </c>
      <c r="G1293" s="118" t="n">
        <v>46828</v>
      </c>
      <c r="H1293" s="118" t="n">
        <v>46289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30206046</v>
      </c>
      <c r="C1294" s="4" t="inlineStr">
        <is>
          <t>ENCUNHAMENTO</t>
        </is>
      </c>
      <c r="D1294" s="4" t="inlineStr">
        <is>
          <t>-</t>
        </is>
      </c>
      <c r="E1294" s="4" t="inlineStr">
        <is>
          <t>6º PAV (PILOTIS) - CHURRASQUEIRA + IS MASC. PCD + IS FEM. PCD + CIRCULAÇÃO 1 + HALL 1</t>
        </is>
      </c>
      <c r="F1294" s="118" t="n">
        <v>46819</v>
      </c>
      <c r="G1294" s="118" t="n">
        <v>46832</v>
      </c>
      <c r="H1294" s="118" t="n">
        <v>46289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30205536</v>
      </c>
      <c r="C1295" s="4" t="inlineStr">
        <is>
          <t>ESQUADRIA DE ALUMÍNIO</t>
        </is>
      </c>
      <c r="D1295" s="4" t="inlineStr">
        <is>
          <t>-</t>
        </is>
      </c>
      <c r="E1295" s="4" t="inlineStr">
        <is>
          <t>TÉRREO - LOJA 7</t>
        </is>
      </c>
      <c r="F1295" s="118" t="n">
        <v>46822</v>
      </c>
      <c r="G1295" s="118" t="n">
        <v>46849</v>
      </c>
      <c r="H1295" s="118" t="n">
        <v>46289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30205794</v>
      </c>
      <c r="C1296" s="4" t="inlineStr">
        <is>
          <t>BANCADAS</t>
        </is>
      </c>
      <c r="D1296" s="4" t="inlineStr">
        <is>
          <t>-</t>
        </is>
      </c>
      <c r="E1296" s="4" t="inlineStr">
        <is>
          <t>TÉRREO - ACESSO COMERCIAL + DML + ARS + ÁREA TEC + LAVABO + DISPENSA</t>
        </is>
      </c>
      <c r="F1296" s="118" t="n">
        <v>46822</v>
      </c>
      <c r="G1296" s="118" t="n">
        <v>46835</v>
      </c>
      <c r="H1296" s="118" t="n">
        <v>46289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30205827</v>
      </c>
      <c r="C1297" s="4" t="inlineStr">
        <is>
          <t>REVESTIMENTO PORCELANATO PAREDE</t>
        </is>
      </c>
      <c r="D1297" s="4" t="inlineStr">
        <is>
          <t>-</t>
        </is>
      </c>
      <c r="E1297" s="4" t="inlineStr">
        <is>
          <t>TÉRREO - HALL SOCIAL + ECLUSA + CIRCULAÇÃO</t>
        </is>
      </c>
      <c r="F1297" s="118" t="n">
        <v>46822</v>
      </c>
      <c r="G1297" s="118" t="n">
        <v>46835</v>
      </c>
      <c r="H1297" s="118" t="n">
        <v>46289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34179693</v>
      </c>
      <c r="C1298" s="4" t="inlineStr">
        <is>
          <t>IMPERMEABILIZAÇÃO</t>
        </is>
      </c>
      <c r="D1298" s="4" t="inlineStr">
        <is>
          <t>-</t>
        </is>
      </c>
      <c r="E1298" s="4" t="inlineStr">
        <is>
          <t>TÉRREO ÁREA EXTERNA - COMERCIAL</t>
        </is>
      </c>
      <c r="F1298" s="118" t="n">
        <v>46822</v>
      </c>
      <c r="G1298" s="118" t="n">
        <v>46918</v>
      </c>
      <c r="H1298" s="118" t="n">
        <v>46289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30205759</v>
      </c>
      <c r="C1299" s="4" t="inlineStr">
        <is>
          <t>IMPERMEABILIZAÇÃO</t>
        </is>
      </c>
      <c r="D1299" s="4" t="inlineStr">
        <is>
          <t>-</t>
        </is>
      </c>
      <c r="E1299" s="4" t="inlineStr">
        <is>
          <t>TÉRREO - ÁREA EXTERNA RESIDENCIAL</t>
        </is>
      </c>
      <c r="F1299" s="118" t="n">
        <v>46822</v>
      </c>
      <c r="G1299" s="118" t="n">
        <v>46918</v>
      </c>
      <c r="H1299" s="118" t="n">
        <v>46289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30206102</v>
      </c>
      <c r="C1300" s="4" t="inlineStr">
        <is>
          <t>CONTRAMARCO</t>
        </is>
      </c>
      <c r="D1300" s="4" t="inlineStr">
        <is>
          <t>-</t>
        </is>
      </c>
      <c r="E1300" s="4" t="inlineStr">
        <is>
          <t>6º PAV (PILOTIS) - ACADEMIA</t>
        </is>
      </c>
      <c r="F1300" s="118" t="n">
        <v>46825</v>
      </c>
      <c r="G1300" s="118" t="n">
        <v>46829</v>
      </c>
      <c r="H1300" s="118" t="n">
        <v>46289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30206093</v>
      </c>
      <c r="C1301" s="4" t="inlineStr">
        <is>
          <t>DISTRIBUIÇÃO HIDROSSANITÁRIA</t>
        </is>
      </c>
      <c r="D1301" s="4" t="inlineStr">
        <is>
          <t>-</t>
        </is>
      </c>
      <c r="E1301" s="4" t="inlineStr">
        <is>
          <t>6º PAV (PILOTIS) - SAUNA + DUCHA</t>
        </is>
      </c>
      <c r="F1301" s="118" t="n">
        <v>46825</v>
      </c>
      <c r="G1301" s="118" t="n">
        <v>46836</v>
      </c>
      <c r="H1301" s="118" t="n">
        <v>46289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30206064</v>
      </c>
      <c r="C1302" s="4" t="inlineStr">
        <is>
          <t>DISTRIBUIÇÃO ELÉTRICA / QUADRO</t>
        </is>
      </c>
      <c r="D1302" s="4" t="inlineStr">
        <is>
          <t>-</t>
        </is>
      </c>
      <c r="E1302" s="4" t="inlineStr">
        <is>
          <t>6º PAV (PILOTIS) - SAUNA + DUCHA</t>
        </is>
      </c>
      <c r="F1302" s="118" t="n">
        <v>46825</v>
      </c>
      <c r="G1302" s="118" t="n">
        <v>46836</v>
      </c>
      <c r="H1302" s="118" t="n">
        <v>46289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30206044</v>
      </c>
      <c r="C1303" s="4" t="inlineStr">
        <is>
          <t>TALISCAMENTO</t>
        </is>
      </c>
      <c r="D1303" s="4" t="inlineStr">
        <is>
          <t>-</t>
        </is>
      </c>
      <c r="E1303" s="4" t="inlineStr">
        <is>
          <t>6º PAV (PILOTIS) - CHURRASQUEIRA + IS MASC. PCD + IS FEM. PCD + CIRCULAÇÃO 1 + HALL 1</t>
        </is>
      </c>
      <c r="F1303" s="118" t="n">
        <v>46825</v>
      </c>
      <c r="G1303" s="118" t="n">
        <v>46836</v>
      </c>
      <c r="H1303" s="118" t="n">
        <v>46289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31790592</v>
      </c>
      <c r="C1304" s="4" t="inlineStr">
        <is>
          <t>FACHADA AERADA - F1 + F2 (2º ETAPA)</t>
        </is>
      </c>
      <c r="D1304" s="4" t="inlineStr">
        <is>
          <t>-</t>
        </is>
      </c>
      <c r="E1304" s="4" t="inlineStr">
        <is>
          <t>FACHADA</t>
        </is>
      </c>
      <c r="F1304" s="118" t="n">
        <v>46825</v>
      </c>
      <c r="G1304" s="118" t="n">
        <v>46868</v>
      </c>
      <c r="H1304" s="118" t="n">
        <v>46289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29981537</v>
      </c>
      <c r="C1305" s="4" t="inlineStr">
        <is>
          <t>LIMPEZA GROSSA</t>
        </is>
      </c>
      <c r="D1305" s="4" t="inlineStr">
        <is>
          <t>-</t>
        </is>
      </c>
      <c r="E1305" s="4" t="inlineStr">
        <is>
          <t>7º PAV.</t>
        </is>
      </c>
      <c r="F1305" s="118" t="n">
        <v>46826</v>
      </c>
      <c r="G1305" s="118" t="n">
        <v>46836</v>
      </c>
      <c r="H1305" s="118" t="n">
        <v>46289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29981494</v>
      </c>
      <c r="C1306" s="4" t="inlineStr">
        <is>
          <t>LOUÇAS</t>
        </is>
      </c>
      <c r="D1306" s="4" t="inlineStr">
        <is>
          <t>-</t>
        </is>
      </c>
      <c r="E1306" s="4" t="inlineStr">
        <is>
          <t>8º PAV.</t>
        </is>
      </c>
      <c r="F1306" s="118" t="n">
        <v>46826</v>
      </c>
      <c r="G1306" s="118" t="n">
        <v>46836</v>
      </c>
      <c r="H1306" s="118" t="n">
        <v>46289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29981499</v>
      </c>
      <c r="C1307" s="4" t="inlineStr">
        <is>
          <t>METAIS</t>
        </is>
      </c>
      <c r="D1307" s="4" t="inlineStr">
        <is>
          <t>-</t>
        </is>
      </c>
      <c r="E1307" s="4" t="inlineStr">
        <is>
          <t>8º PAV.</t>
        </is>
      </c>
      <c r="F1307" s="118" t="n">
        <v>46826</v>
      </c>
      <c r="G1307" s="118" t="n">
        <v>46836</v>
      </c>
      <c r="H1307" s="118" t="n">
        <v>46289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29981498</v>
      </c>
      <c r="C1308" s="4" t="inlineStr">
        <is>
          <t>DISJUNTORES / MIOLOS</t>
        </is>
      </c>
      <c r="D1308" s="4" t="inlineStr">
        <is>
          <t>-</t>
        </is>
      </c>
      <c r="E1308" s="4" t="inlineStr">
        <is>
          <t>8º PAV.</t>
        </is>
      </c>
      <c r="F1308" s="118" t="n">
        <v>46826</v>
      </c>
      <c r="G1308" s="118" t="n">
        <v>46836</v>
      </c>
      <c r="H1308" s="118" t="n">
        <v>46289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29981497</v>
      </c>
      <c r="C1309" s="4" t="inlineStr">
        <is>
          <t>COMUNICAÇÃO E ALARME</t>
        </is>
      </c>
      <c r="D1309" s="4" t="inlineStr">
        <is>
          <t>-</t>
        </is>
      </c>
      <c r="E1309" s="4" t="inlineStr">
        <is>
          <t>8º PAV.</t>
        </is>
      </c>
      <c r="F1309" s="118" t="n">
        <v>46826</v>
      </c>
      <c r="G1309" s="118" t="n">
        <v>46836</v>
      </c>
      <c r="H1309" s="118" t="n">
        <v>46289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29981456</v>
      </c>
      <c r="C1310" s="4" t="inlineStr">
        <is>
          <t>RODAPÉ MADEIRA / PVC</t>
        </is>
      </c>
      <c r="D1310" s="4" t="inlineStr">
        <is>
          <t>-</t>
        </is>
      </c>
      <c r="E1310" s="4" t="inlineStr">
        <is>
          <t>9º PAV.</t>
        </is>
      </c>
      <c r="F1310" s="118" t="n">
        <v>46826</v>
      </c>
      <c r="G1310" s="118" t="n">
        <v>46836</v>
      </c>
      <c r="H1310" s="118" t="n">
        <v>46289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29981418</v>
      </c>
      <c r="C1311" s="4" t="inlineStr">
        <is>
          <t>ESQUADRIA MADEIRA</t>
        </is>
      </c>
      <c r="D1311" s="4" t="inlineStr">
        <is>
          <t>-</t>
        </is>
      </c>
      <c r="E1311" s="4" t="inlineStr">
        <is>
          <t>10º PAV.</t>
        </is>
      </c>
      <c r="F1311" s="118" t="n">
        <v>46826</v>
      </c>
      <c r="G1311" s="118" t="n">
        <v>46836</v>
      </c>
      <c r="H1311" s="118" t="n">
        <v>46289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29981380</v>
      </c>
      <c r="C1312" s="4" t="inlineStr">
        <is>
          <t>PISO VINÍLICO / LAMINADO</t>
        </is>
      </c>
      <c r="D1312" s="4" t="inlineStr">
        <is>
          <t>-</t>
        </is>
      </c>
      <c r="E1312" s="4" t="inlineStr">
        <is>
          <t>11º PAV.</t>
        </is>
      </c>
      <c r="F1312" s="118" t="n">
        <v>46826</v>
      </c>
      <c r="G1312" s="118" t="n">
        <v>46836</v>
      </c>
      <c r="H1312" s="118" t="n">
        <v>46289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29981342</v>
      </c>
      <c r="C1313" s="4" t="inlineStr">
        <is>
          <t>PINTURA 1º DEMÃO</t>
        </is>
      </c>
      <c r="D1313" s="4" t="inlineStr">
        <is>
          <t>-</t>
        </is>
      </c>
      <c r="E1313" s="4" t="inlineStr">
        <is>
          <t>12º PAV.</t>
        </is>
      </c>
      <c r="F1313" s="118" t="n">
        <v>46826</v>
      </c>
      <c r="G1313" s="118" t="n">
        <v>46836</v>
      </c>
      <c r="H1313" s="118" t="n">
        <v>46289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29981331</v>
      </c>
      <c r="C1314" s="4" t="inlineStr">
        <is>
          <t>MASSA CORRIDA</t>
        </is>
      </c>
      <c r="D1314" s="4" t="inlineStr">
        <is>
          <t>-</t>
        </is>
      </c>
      <c r="E1314" s="4" t="inlineStr">
        <is>
          <t>13º PAV.</t>
        </is>
      </c>
      <c r="F1314" s="118" t="n">
        <v>46826</v>
      </c>
      <c r="G1314" s="118" t="n">
        <v>46836</v>
      </c>
      <c r="H1314" s="118" t="n">
        <v>46289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33898095</v>
      </c>
      <c r="C1315" s="4" t="inlineStr">
        <is>
          <t>ESQUADRIA DE ALUMÍNIO</t>
        </is>
      </c>
      <c r="D1315" s="4" t="inlineStr">
        <is>
          <t>-</t>
        </is>
      </c>
      <c r="E1315" s="4" t="inlineStr">
        <is>
          <t>14º PAV.</t>
        </is>
      </c>
      <c r="F1315" s="118" t="n">
        <v>46826</v>
      </c>
      <c r="G1315" s="118" t="n">
        <v>46836</v>
      </c>
      <c r="H1315" s="118" t="n">
        <v>46289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30205699</v>
      </c>
      <c r="C1316" s="4" t="inlineStr">
        <is>
          <t>PINTURA 1º DEMÃO</t>
        </is>
      </c>
      <c r="D1316" s="4" t="inlineStr">
        <is>
          <t>-</t>
        </is>
      </c>
      <c r="E1316" s="4" t="inlineStr">
        <is>
          <t>TÉRREO - LOJA 1</t>
        </is>
      </c>
      <c r="F1316" s="118" t="n">
        <v>46827</v>
      </c>
      <c r="G1316" s="118" t="n">
        <v>46840</v>
      </c>
      <c r="H1316" s="118" t="n">
        <v>46289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29981144</v>
      </c>
      <c r="C1317" s="4" t="inlineStr">
        <is>
          <t>FORRO</t>
        </is>
      </c>
      <c r="D1317" s="4" t="inlineStr">
        <is>
          <t>-</t>
        </is>
      </c>
      <c r="E1317" s="4" t="inlineStr">
        <is>
          <t>18º PAV.</t>
        </is>
      </c>
      <c r="F1317" s="118" t="n">
        <v>46827</v>
      </c>
      <c r="G1317" s="118" t="n">
        <v>46839</v>
      </c>
      <c r="H1317" s="118" t="n">
        <v>46289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29981068</v>
      </c>
      <c r="C1318" s="4" t="inlineStr">
        <is>
          <t>FIAÇÃO ELÉTRICA</t>
        </is>
      </c>
      <c r="D1318" s="4" t="inlineStr">
        <is>
          <t>-</t>
        </is>
      </c>
      <c r="E1318" s="4" t="inlineStr">
        <is>
          <t>20º PAV.</t>
        </is>
      </c>
      <c r="F1318" s="118" t="n">
        <v>46827</v>
      </c>
      <c r="G1318" s="118" t="n">
        <v>46839</v>
      </c>
      <c r="H1318" s="118" t="n">
        <v>46289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29981073</v>
      </c>
      <c r="C1319" s="4" t="inlineStr">
        <is>
          <t>PRUMADA ELÉTRICA - CABOS</t>
        </is>
      </c>
      <c r="D1319" s="4" t="inlineStr">
        <is>
          <t>-</t>
        </is>
      </c>
      <c r="E1319" s="4" t="inlineStr">
        <is>
          <t>20º PAV.</t>
        </is>
      </c>
      <c r="F1319" s="118" t="n">
        <v>46827</v>
      </c>
      <c r="G1319" s="118" t="n">
        <v>46839</v>
      </c>
      <c r="H1319" s="118" t="n">
        <v>46289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30214082</v>
      </c>
      <c r="C1320" s="4" t="inlineStr">
        <is>
          <t>FIAÇÃO TELECOM/DADOS</t>
        </is>
      </c>
      <c r="D1320" s="4" t="inlineStr">
        <is>
          <t>-</t>
        </is>
      </c>
      <c r="E1320" s="4" t="inlineStr">
        <is>
          <t>20º PAV.</t>
        </is>
      </c>
      <c r="F1320" s="118" t="n">
        <v>46827</v>
      </c>
      <c r="G1320" s="118" t="n">
        <v>46840</v>
      </c>
      <c r="H1320" s="118" t="n">
        <v>46289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29981015</v>
      </c>
      <c r="C1321" s="4" t="inlineStr">
        <is>
          <t>BANCADAS</t>
        </is>
      </c>
      <c r="D1321" s="4" t="inlineStr">
        <is>
          <t>-</t>
        </is>
      </c>
      <c r="E1321" s="4" t="inlineStr">
        <is>
          <t>21º PAV.</t>
        </is>
      </c>
      <c r="F1321" s="118" t="n">
        <v>46827</v>
      </c>
      <c r="G1321" s="118" t="n">
        <v>46839</v>
      </c>
      <c r="H1321" s="118" t="n">
        <v>46289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29980977</v>
      </c>
      <c r="C1322" s="4" t="inlineStr">
        <is>
          <t>REVESTIMENTOS PORCELANATO PISO</t>
        </is>
      </c>
      <c r="D1322" s="4" t="inlineStr">
        <is>
          <t>-</t>
        </is>
      </c>
      <c r="E1322" s="4" t="inlineStr">
        <is>
          <t>22º PAV.</t>
        </is>
      </c>
      <c r="F1322" s="118" t="n">
        <v>46827</v>
      </c>
      <c r="G1322" s="118" t="n">
        <v>46839</v>
      </c>
      <c r="H1322" s="118" t="n">
        <v>46289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29980956</v>
      </c>
      <c r="C1323" s="4" t="inlineStr">
        <is>
          <t>REVESTIMENTO PORCELANATO PAREDE</t>
        </is>
      </c>
      <c r="D1323" s="4" t="inlineStr">
        <is>
          <t>-</t>
        </is>
      </c>
      <c r="E1323" s="4" t="inlineStr">
        <is>
          <t>23º PAV.</t>
        </is>
      </c>
      <c r="F1323" s="118" t="n">
        <v>46827</v>
      </c>
      <c r="G1323" s="118" t="n">
        <v>46839</v>
      </c>
      <c r="H1323" s="118" t="n">
        <v>46289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29980917</v>
      </c>
      <c r="C1324" s="4" t="inlineStr">
        <is>
          <t>IMPERMEABILIZAÇÃO</t>
        </is>
      </c>
      <c r="D1324" s="4" t="inlineStr">
        <is>
          <t>-</t>
        </is>
      </c>
      <c r="E1324" s="4" t="inlineStr">
        <is>
          <t>24º PAV.</t>
        </is>
      </c>
      <c r="F1324" s="118" t="n">
        <v>46827</v>
      </c>
      <c r="G1324" s="118" t="n">
        <v>46839</v>
      </c>
      <c r="H1324" s="118" t="n">
        <v>46289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32750451</v>
      </c>
      <c r="C1325" s="4" t="inlineStr">
        <is>
          <t>DRYWALL 2º FACE</t>
        </is>
      </c>
      <c r="D1325" s="4" t="inlineStr">
        <is>
          <t>-</t>
        </is>
      </c>
      <c r="E1325" s="4" t="inlineStr">
        <is>
          <t>25º PAV.</t>
        </is>
      </c>
      <c r="F1325" s="118" t="n">
        <v>46827</v>
      </c>
      <c r="G1325" s="118" t="n">
        <v>46839</v>
      </c>
      <c r="H1325" s="118" t="n">
        <v>46289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32750374</v>
      </c>
      <c r="C1326" s="4" t="inlineStr">
        <is>
          <t>DISTRIBUIÇÃO DE GÁS - DRYWALL</t>
        </is>
      </c>
      <c r="D1326" s="4" t="inlineStr">
        <is>
          <t>-</t>
        </is>
      </c>
      <c r="E1326" s="4" t="inlineStr">
        <is>
          <t>26º PAV.</t>
        </is>
      </c>
      <c r="F1326" s="118" t="n">
        <v>46827</v>
      </c>
      <c r="G1326" s="118" t="n">
        <v>46839</v>
      </c>
      <c r="H1326" s="118" t="n">
        <v>46289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32750400</v>
      </c>
      <c r="C1327" s="4" t="inlineStr">
        <is>
          <t>DISTRIBUIÇÃO ELÉTRICA/QUADRO - DRYWALL</t>
        </is>
      </c>
      <c r="D1327" s="4" t="inlineStr">
        <is>
          <t>-</t>
        </is>
      </c>
      <c r="E1327" s="4" t="inlineStr">
        <is>
          <t>26º PAV.</t>
        </is>
      </c>
      <c r="F1327" s="118" t="n">
        <v>46827</v>
      </c>
      <c r="G1327" s="118" t="n">
        <v>46839</v>
      </c>
      <c r="H1327" s="118" t="n">
        <v>46289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32750426</v>
      </c>
      <c r="C1328" s="4" t="inlineStr">
        <is>
          <t>DISTRIBUIÇÃO HIDRÁULICA - DRYWALL</t>
        </is>
      </c>
      <c r="D1328" s="4" t="inlineStr">
        <is>
          <t>-</t>
        </is>
      </c>
      <c r="E1328" s="4" t="inlineStr">
        <is>
          <t>26º PAV.</t>
        </is>
      </c>
      <c r="F1328" s="118" t="n">
        <v>46827</v>
      </c>
      <c r="G1328" s="118" t="n">
        <v>46839</v>
      </c>
      <c r="H1328" s="118" t="n">
        <v>46289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33896844</v>
      </c>
      <c r="C1329" s="4" t="inlineStr">
        <is>
          <t>INFRAESTRUTURA - AR CONDICIONADO</t>
        </is>
      </c>
      <c r="D1329" s="4" t="inlineStr">
        <is>
          <t>-</t>
        </is>
      </c>
      <c r="E1329" s="4" t="inlineStr">
        <is>
          <t>26º PAV.</t>
        </is>
      </c>
      <c r="F1329" s="118" t="n">
        <v>46827</v>
      </c>
      <c r="G1329" s="118" t="n">
        <v>46839</v>
      </c>
      <c r="H1329" s="118" t="n">
        <v>46289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32749870</v>
      </c>
      <c r="C1330" s="4" t="inlineStr">
        <is>
          <t>DRYWALL 1º FACE</t>
        </is>
      </c>
      <c r="D1330" s="4" t="inlineStr">
        <is>
          <t>-</t>
        </is>
      </c>
      <c r="E1330" s="4" t="inlineStr">
        <is>
          <t>27º PAV.</t>
        </is>
      </c>
      <c r="F1330" s="118" t="n">
        <v>46827</v>
      </c>
      <c r="G1330" s="118" t="n">
        <v>46839</v>
      </c>
      <c r="H1330" s="118" t="n">
        <v>46289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29980770</v>
      </c>
      <c r="C1331" s="4" t="inlineStr">
        <is>
          <t>CONTRAPISO</t>
        </is>
      </c>
      <c r="D1331" s="4" t="inlineStr">
        <is>
          <t>-</t>
        </is>
      </c>
      <c r="E1331" s="4" t="inlineStr">
        <is>
          <t>28º PAV.</t>
        </is>
      </c>
      <c r="F1331" s="118" t="n">
        <v>46827</v>
      </c>
      <c r="G1331" s="118" t="n">
        <v>46839</v>
      </c>
      <c r="H1331" s="118" t="n">
        <v>46289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29980710</v>
      </c>
      <c r="C1332" s="4" t="inlineStr">
        <is>
          <t>SHAFT INTERNO INST. HIDRAÚLICAS</t>
        </is>
      </c>
      <c r="D1332" s="4" t="inlineStr">
        <is>
          <t>-</t>
        </is>
      </c>
      <c r="E1332" s="4" t="inlineStr">
        <is>
          <t>29º PAV.</t>
        </is>
      </c>
      <c r="F1332" s="118" t="n">
        <v>46827</v>
      </c>
      <c r="G1332" s="118" t="n">
        <v>46839</v>
      </c>
      <c r="H1332" s="118" t="n">
        <v>46289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29980743</v>
      </c>
      <c r="C1333" s="4" t="inlineStr">
        <is>
          <t>PRUMADA ELÉTRICA - INFRA</t>
        </is>
      </c>
      <c r="D1333" s="4" t="inlineStr">
        <is>
          <t>-</t>
        </is>
      </c>
      <c r="E1333" s="4" t="inlineStr">
        <is>
          <t>29º PAV.</t>
        </is>
      </c>
      <c r="F1333" s="118" t="n">
        <v>46827</v>
      </c>
      <c r="G1333" s="118" t="n">
        <v>46839</v>
      </c>
      <c r="H1333" s="118" t="n">
        <v>46289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29980672</v>
      </c>
      <c r="C1334" s="4" t="inlineStr">
        <is>
          <t>REBOCO INTERNO</t>
        </is>
      </c>
      <c r="D1334" s="4" t="inlineStr">
        <is>
          <t>-</t>
        </is>
      </c>
      <c r="E1334" s="4" t="inlineStr">
        <is>
          <t>30º PAV.</t>
        </is>
      </c>
      <c r="F1334" s="118" t="n">
        <v>46827</v>
      </c>
      <c r="G1334" s="118" t="n">
        <v>46839</v>
      </c>
      <c r="H1334" s="118" t="n">
        <v>46289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29980638</v>
      </c>
      <c r="C1335" s="4" t="inlineStr">
        <is>
          <t>CONTRAMARCO</t>
        </is>
      </c>
      <c r="D1335" s="4" t="inlineStr">
        <is>
          <t>-</t>
        </is>
      </c>
      <c r="E1335" s="4" t="inlineStr">
        <is>
          <t>31º PAV. - COBERTURA LINEAR</t>
        </is>
      </c>
      <c r="F1335" s="118" t="n">
        <v>46827</v>
      </c>
      <c r="G1335" s="118" t="n">
        <v>46839</v>
      </c>
      <c r="H1335" s="118" t="n">
        <v>46289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29980631</v>
      </c>
      <c r="C1336" s="4" t="inlineStr">
        <is>
          <t>DISTRIBUIÇÃO HIDROSSANITÁRIA</t>
        </is>
      </c>
      <c r="D1336" s="4" t="inlineStr">
        <is>
          <t>-</t>
        </is>
      </c>
      <c r="E1336" s="4" t="inlineStr">
        <is>
          <t>32º PAV - COBERTURA GERAL</t>
        </is>
      </c>
      <c r="F1336" s="118" t="n">
        <v>46827</v>
      </c>
      <c r="G1336" s="118" t="n">
        <v>46839</v>
      </c>
      <c r="H1336" s="118" t="n">
        <v>46289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29980600</v>
      </c>
      <c r="C1337" s="4" t="inlineStr">
        <is>
          <t>DISTRIBUIÇÃO ELÉTRICA / QUADRO</t>
        </is>
      </c>
      <c r="D1337" s="4" t="inlineStr">
        <is>
          <t>-</t>
        </is>
      </c>
      <c r="E1337" s="4" t="inlineStr">
        <is>
          <t>32º PAV - COBERTURA GERAL</t>
        </is>
      </c>
      <c r="F1337" s="118" t="n">
        <v>46827</v>
      </c>
      <c r="G1337" s="118" t="n">
        <v>46839</v>
      </c>
      <c r="H1337" s="118" t="n">
        <v>46289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29980633</v>
      </c>
      <c r="C1338" s="4" t="inlineStr">
        <is>
          <t>DISTRIBUIÇÃO DE GÁS</t>
        </is>
      </c>
      <c r="D1338" s="4" t="inlineStr">
        <is>
          <t>-</t>
        </is>
      </c>
      <c r="E1338" s="4" t="inlineStr">
        <is>
          <t>32º PAV - COBERTURA GERAL</t>
        </is>
      </c>
      <c r="F1338" s="118" t="n">
        <v>46827</v>
      </c>
      <c r="G1338" s="118" t="n">
        <v>46839</v>
      </c>
      <c r="H1338" s="118" t="n">
        <v>46289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31790148</v>
      </c>
      <c r="C1339" s="4" t="inlineStr">
        <is>
          <t>PEITORIS E REQUADROS DE FACHADA - F5 (1º ETAPA)</t>
        </is>
      </c>
      <c r="D1339" s="4" t="inlineStr">
        <is>
          <t>-</t>
        </is>
      </c>
      <c r="E1339" s="4" t="inlineStr">
        <is>
          <t>FACHADA</t>
        </is>
      </c>
      <c r="F1339" s="118" t="n">
        <v>46827</v>
      </c>
      <c r="G1339" s="118" t="n">
        <v>46862</v>
      </c>
      <c r="H1339" s="118" t="n">
        <v>46289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30205879</v>
      </c>
      <c r="C1340" s="4" t="inlineStr">
        <is>
          <t>REBOCO EXTERNO</t>
        </is>
      </c>
      <c r="D1340" s="4" t="inlineStr">
        <is>
          <t>-</t>
        </is>
      </c>
      <c r="E1340" s="4" t="inlineStr">
        <is>
          <t>6º PAV (PILOTIS) - PLAYGROUND + TERRAÇO DESCOBERTO + QUADRA DE RECREAÇÃO</t>
        </is>
      </c>
      <c r="F1340" s="118" t="n">
        <v>46828</v>
      </c>
      <c r="G1340" s="118" t="n">
        <v>46877</v>
      </c>
      <c r="H1340" s="118" t="n">
        <v>46289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30208609</v>
      </c>
      <c r="C1341" s="4" t="inlineStr">
        <is>
          <t>IMPERMEABILIZAÇÃO</t>
        </is>
      </c>
      <c r="D1341" s="4" t="inlineStr">
        <is>
          <t>-</t>
        </is>
      </c>
      <c r="E1341" s="4" t="inlineStr">
        <is>
          <t>6º PAV (PILOTIS) - PISCINA + PRAINHA + DECK</t>
        </is>
      </c>
      <c r="F1341" s="118" t="n">
        <v>46829</v>
      </c>
      <c r="G1341" s="118" t="n">
        <v>46882</v>
      </c>
      <c r="H1341" s="118" t="n">
        <v>46289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13636002</v>
      </c>
      <c r="C1342" s="4" t="inlineStr">
        <is>
          <t>IMPERMEABILIZAÇÃO</t>
        </is>
      </c>
      <c r="D1342" s="4" t="inlineStr">
        <is>
          <t>Teste de carga</t>
        </is>
      </c>
      <c r="E1342" s="4" t="inlineStr">
        <is>
          <t>6º PAV (PILOTIS) - PISCINA + PRAINHA + DECK</t>
        </is>
      </c>
      <c r="F1342" s="118" t="n">
        <v>46829</v>
      </c>
      <c r="G1342" s="118" t="n">
        <v>46835</v>
      </c>
      <c r="H1342" s="118" t="n">
        <v>46289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13636003</v>
      </c>
      <c r="C1343" s="4" t="inlineStr">
        <is>
          <t>IMPERMEABILIZAÇÃO</t>
        </is>
      </c>
      <c r="D1343" s="4" t="inlineStr">
        <is>
          <t>Preparação</t>
        </is>
      </c>
      <c r="E1343" s="4" t="inlineStr">
        <is>
          <t>6º PAV (PILOTIS) - PISCINA + PRAINHA + DECK</t>
        </is>
      </c>
      <c r="F1343" s="118" t="n">
        <v>46836</v>
      </c>
      <c r="G1343" s="118" t="n">
        <v>46842</v>
      </c>
      <c r="H1343" s="118" t="n">
        <v>46289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13636004</v>
      </c>
      <c r="C1344" s="4" t="inlineStr">
        <is>
          <t>IMPERMEABILIZAÇÃO</t>
        </is>
      </c>
      <c r="D1344" s="4" t="inlineStr">
        <is>
          <t>Impermeabilização</t>
        </is>
      </c>
      <c r="E1344" s="4" t="inlineStr">
        <is>
          <t>6º PAV (PILOTIS) - PISCINA + PRAINHA + DECK</t>
        </is>
      </c>
      <c r="F1344" s="118" t="n">
        <v>46843</v>
      </c>
      <c r="G1344" s="118" t="n">
        <v>46867</v>
      </c>
      <c r="H1344" s="118" t="n">
        <v>46289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13636005</v>
      </c>
      <c r="C1345" s="4" t="inlineStr">
        <is>
          <t>IMPERMEABILIZAÇÃO</t>
        </is>
      </c>
      <c r="D1345" s="4" t="inlineStr">
        <is>
          <t>Proteção mecânica</t>
        </is>
      </c>
      <c r="E1345" s="4" t="inlineStr">
        <is>
          <t>6º PAV (PILOTIS) - PISCINA + PRAINHA + DECK</t>
        </is>
      </c>
      <c r="F1345" s="118" t="n">
        <v>46868</v>
      </c>
      <c r="G1345" s="118" t="n">
        <v>46882</v>
      </c>
      <c r="H1345" s="118" t="n">
        <v>46289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30206099</v>
      </c>
      <c r="C1346" s="4" t="inlineStr">
        <is>
          <t>REBOCO INTERNO</t>
        </is>
      </c>
      <c r="D1346" s="4" t="inlineStr">
        <is>
          <t>-</t>
        </is>
      </c>
      <c r="E1346" s="4" t="inlineStr">
        <is>
          <t>6º PAV (PILOTIS) - ACADEMIA</t>
        </is>
      </c>
      <c r="F1346" s="118" t="n">
        <v>46832</v>
      </c>
      <c r="G1346" s="118" t="n">
        <v>46843</v>
      </c>
      <c r="H1346" s="118" t="n">
        <v>46289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30206009</v>
      </c>
      <c r="C1347" s="4" t="inlineStr">
        <is>
          <t>ENCUNHAMENTO</t>
        </is>
      </c>
      <c r="D1347" s="4" t="inlineStr">
        <is>
          <t>-</t>
        </is>
      </c>
      <c r="E1347" s="4" t="inlineStr">
        <is>
          <t>6º PAV (PILOTIS) - COWORKING 1 E 2 + CIRC. 2 + HALL 2 + DML + VEST. MASC. + VEST. FEM</t>
        </is>
      </c>
      <c r="F1347" s="118" t="n">
        <v>46833</v>
      </c>
      <c r="G1347" s="118" t="n">
        <v>46846</v>
      </c>
      <c r="H1347" s="118" t="n">
        <v>46289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30210371</v>
      </c>
      <c r="C1348" s="4" t="inlineStr">
        <is>
          <t>ALVENARIA</t>
        </is>
      </c>
      <c r="D1348" s="4" t="inlineStr">
        <is>
          <t>-</t>
        </is>
      </c>
      <c r="E1348" s="4" t="inlineStr">
        <is>
          <t>33º PAV - BARRILETE</t>
        </is>
      </c>
      <c r="F1348" s="118" t="n">
        <v>46833</v>
      </c>
      <c r="G1348" s="118" t="n">
        <v>46853</v>
      </c>
      <c r="H1348" s="118" t="n">
        <v>46289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30171442</v>
      </c>
      <c r="C1349" s="4" t="inlineStr">
        <is>
          <t>DISJUNTORES / MIOLOS</t>
        </is>
      </c>
      <c r="D1349" s="4" t="inlineStr">
        <is>
          <t>-</t>
        </is>
      </c>
      <c r="E1349" s="4" t="inlineStr">
        <is>
          <t>3º PAV - GARAGEM</t>
        </is>
      </c>
      <c r="F1349" s="118" t="n">
        <v>46835</v>
      </c>
      <c r="G1349" s="118" t="n">
        <v>46863</v>
      </c>
      <c r="H1349" s="118" t="n">
        <v>46289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30171439</v>
      </c>
      <c r="C1350" s="4" t="inlineStr">
        <is>
          <t>INSTALAÇÃO DE LUMINÁRIAS E SENSORES</t>
        </is>
      </c>
      <c r="D1350" s="4" t="inlineStr">
        <is>
          <t>-</t>
        </is>
      </c>
      <c r="E1350" s="4" t="inlineStr">
        <is>
          <t>3º PAV - GARAGEM</t>
        </is>
      </c>
      <c r="F1350" s="118" t="n">
        <v>46835</v>
      </c>
      <c r="G1350" s="118" t="n">
        <v>46863</v>
      </c>
      <c r="H1350" s="118" t="n">
        <v>46289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30171410</v>
      </c>
      <c r="C1351" s="4" t="inlineStr">
        <is>
          <t>FIAÇÃO ELÉTRICA</t>
        </is>
      </c>
      <c r="D1351" s="4" t="inlineStr">
        <is>
          <t>-</t>
        </is>
      </c>
      <c r="E1351" s="4" t="inlineStr">
        <is>
          <t>4º PAV - GARAGEM</t>
        </is>
      </c>
      <c r="F1351" s="118" t="n">
        <v>46835</v>
      </c>
      <c r="G1351" s="118" t="n">
        <v>46899</v>
      </c>
      <c r="H1351" s="118" t="n">
        <v>46289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30171429</v>
      </c>
      <c r="C1352" s="4" t="inlineStr">
        <is>
          <t>PRUMADA ELÉTRICA - CABOS</t>
        </is>
      </c>
      <c r="D1352" s="4" t="inlineStr">
        <is>
          <t>-</t>
        </is>
      </c>
      <c r="E1352" s="4" t="inlineStr">
        <is>
          <t>4º PAV - GARAGEM</t>
        </is>
      </c>
      <c r="F1352" s="118" t="n">
        <v>46835</v>
      </c>
      <c r="G1352" s="118" t="n">
        <v>46899</v>
      </c>
      <c r="H1352" s="118" t="n">
        <v>46289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30171412</v>
      </c>
      <c r="C1353" s="4" t="inlineStr">
        <is>
          <t>SHAFT</t>
        </is>
      </c>
      <c r="D1353" s="4" t="inlineStr">
        <is>
          <t>-</t>
        </is>
      </c>
      <c r="E1353" s="4" t="inlineStr">
        <is>
          <t>4º PAV - GARAGEM</t>
        </is>
      </c>
      <c r="F1353" s="118" t="n">
        <v>46835</v>
      </c>
      <c r="G1353" s="118" t="n">
        <v>46863</v>
      </c>
      <c r="H1353" s="118" t="n">
        <v>46289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30214061</v>
      </c>
      <c r="C1354" s="4" t="inlineStr">
        <is>
          <t>FIAÇÃO TELECOM/DADOS</t>
        </is>
      </c>
      <c r="D1354" s="4" t="inlineStr">
        <is>
          <t>-</t>
        </is>
      </c>
      <c r="E1354" s="4" t="inlineStr">
        <is>
          <t>4º PAV - GARAGEM</t>
        </is>
      </c>
      <c r="F1354" s="118" t="n">
        <v>46835</v>
      </c>
      <c r="G1354" s="118" t="n">
        <v>46848</v>
      </c>
      <c r="H1354" s="118" t="n">
        <v>46289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29981099</v>
      </c>
      <c r="C1355" s="4" t="inlineStr">
        <is>
          <t>ALVENARIA</t>
        </is>
      </c>
      <c r="D1355" s="4" t="inlineStr">
        <is>
          <t>-</t>
        </is>
      </c>
      <c r="E1355" s="4" t="inlineStr">
        <is>
          <t>19º PAV.</t>
        </is>
      </c>
      <c r="F1355" s="118" t="n">
        <v>46835</v>
      </c>
      <c r="G1355" s="118" t="n">
        <v>46847</v>
      </c>
      <c r="H1355" s="118" t="n">
        <v>46289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30205713</v>
      </c>
      <c r="C1356" s="4" t="inlineStr">
        <is>
          <t>POLIMENTO DE PISO</t>
        </is>
      </c>
      <c r="D1356" s="4" t="inlineStr">
        <is>
          <t>-</t>
        </is>
      </c>
      <c r="E1356" s="4" t="inlineStr">
        <is>
          <t>SUBSOLO</t>
        </is>
      </c>
      <c r="F1356" s="118" t="n">
        <v>46836</v>
      </c>
      <c r="G1356" s="118" t="n">
        <v>46856</v>
      </c>
      <c r="H1356" s="118" t="n">
        <v>46289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30205829</v>
      </c>
      <c r="C1357" s="4" t="inlineStr">
        <is>
          <t>FIAÇÃO ELÉTRICA</t>
        </is>
      </c>
      <c r="D1357" s="4" t="inlineStr">
        <is>
          <t>-</t>
        </is>
      </c>
      <c r="E1357" s="4" t="inlineStr">
        <is>
          <t>TÉRREO - ACESSO COMERCIAL + DML + ARS + ÁREA TEC + LAVABO + DISPENSA</t>
        </is>
      </c>
      <c r="F1357" s="118" t="n">
        <v>46836</v>
      </c>
      <c r="G1357" s="118" t="n">
        <v>46849</v>
      </c>
      <c r="H1357" s="118" t="n">
        <v>46289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30205823</v>
      </c>
      <c r="C1358" s="4" t="inlineStr">
        <is>
          <t>REVESTIMENTOS PORCELANATO PISO</t>
        </is>
      </c>
      <c r="D1358" s="4" t="inlineStr">
        <is>
          <t>-</t>
        </is>
      </c>
      <c r="E1358" s="4" t="inlineStr">
        <is>
          <t>TÉRREO - HALL SOCIAL + ECLUSA + CIRCULAÇÃO</t>
        </is>
      </c>
      <c r="F1358" s="118" t="n">
        <v>46836</v>
      </c>
      <c r="G1358" s="118" t="n">
        <v>46849</v>
      </c>
      <c r="H1358" s="118" t="n">
        <v>46289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30205854</v>
      </c>
      <c r="C1359" s="4" t="inlineStr">
        <is>
          <t>REVESTIMENTOS PORCELANATO PISO</t>
        </is>
      </c>
      <c r="D1359" s="4" t="inlineStr">
        <is>
          <t>-</t>
        </is>
      </c>
      <c r="E1359" s="4" t="inlineStr">
        <is>
          <t>1º PAV. (INTERMEDIÁRIO)</t>
        </is>
      </c>
      <c r="F1359" s="118" t="n">
        <v>46836</v>
      </c>
      <c r="G1359" s="118" t="n">
        <v>46856</v>
      </c>
      <c r="H1359" s="118" t="n">
        <v>46289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31791084</v>
      </c>
      <c r="C1360" s="4" t="inlineStr">
        <is>
          <t>PREPARAÇÃO PARA FACHADA AERADA - F3 + F4 (2º ETAPA)</t>
        </is>
      </c>
      <c r="D1360" s="4" t="inlineStr">
        <is>
          <t>-</t>
        </is>
      </c>
      <c r="E1360" s="4" t="inlineStr">
        <is>
          <t>FACHADA</t>
        </is>
      </c>
      <c r="F1360" s="118" t="n">
        <v>46836</v>
      </c>
      <c r="G1360" s="118" t="n">
        <v>46867</v>
      </c>
      <c r="H1360" s="118" t="n">
        <v>46289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30206065</v>
      </c>
      <c r="C1361" s="4" t="inlineStr">
        <is>
          <t>CONTRAMARCO</t>
        </is>
      </c>
      <c r="D1361" s="4" t="inlineStr">
        <is>
          <t>-</t>
        </is>
      </c>
      <c r="E1361" s="4" t="inlineStr">
        <is>
          <t>6º PAV (PILOTIS) - SAUNA + DUCHA</t>
        </is>
      </c>
      <c r="F1361" s="118" t="n">
        <v>46839</v>
      </c>
      <c r="G1361" s="118" t="n">
        <v>46843</v>
      </c>
      <c r="H1361" s="118" t="n">
        <v>46289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30206056</v>
      </c>
      <c r="C1362" s="4" t="inlineStr">
        <is>
          <t>DISTRIBUIÇÃO HIDROSSANITÁRIA</t>
        </is>
      </c>
      <c r="D1362" s="4" t="inlineStr">
        <is>
          <t>-</t>
        </is>
      </c>
      <c r="E1362" s="4" t="inlineStr">
        <is>
          <t>6º PAV (PILOTIS) - CHURRASQUEIRA + IS MASC. PCD + IS FEM. PCD + CIRCULAÇÃO 1 + HALL 1</t>
        </is>
      </c>
      <c r="F1362" s="118" t="n">
        <v>46839</v>
      </c>
      <c r="G1362" s="118" t="n">
        <v>46850</v>
      </c>
      <c r="H1362" s="118" t="n">
        <v>46289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30206027</v>
      </c>
      <c r="C1363" s="4" t="inlineStr">
        <is>
          <t>DISTRIBUIÇÃO ELÉTRICA / QUADRO</t>
        </is>
      </c>
      <c r="D1363" s="4" t="inlineStr">
        <is>
          <t>-</t>
        </is>
      </c>
      <c r="E1363" s="4" t="inlineStr">
        <is>
          <t>6º PAV (PILOTIS) - CHURRASQUEIRA + IS MASC. PCD + IS FEM. PCD + CIRCULAÇÃO 1 + HALL 1</t>
        </is>
      </c>
      <c r="F1363" s="118" t="n">
        <v>46839</v>
      </c>
      <c r="G1363" s="118" t="n">
        <v>46850</v>
      </c>
      <c r="H1363" s="118" t="n">
        <v>46289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30206057</v>
      </c>
      <c r="C1364" s="4" t="inlineStr">
        <is>
          <t>DISTRIBUIÇÃO DE GÁS</t>
        </is>
      </c>
      <c r="D1364" s="4" t="inlineStr">
        <is>
          <t>-</t>
        </is>
      </c>
      <c r="E1364" s="4" t="inlineStr">
        <is>
          <t>6º PAV (PILOTIS) - CHURRASQUEIRA + IS MASC. PCD + IS FEM. PCD + CIRCULAÇÃO 1 + HALL 1</t>
        </is>
      </c>
      <c r="F1364" s="118" t="n">
        <v>46839</v>
      </c>
      <c r="G1364" s="118" t="n">
        <v>46850</v>
      </c>
      <c r="H1364" s="118" t="n">
        <v>46289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30206007</v>
      </c>
      <c r="C1365" s="4" t="inlineStr">
        <is>
          <t>TALISCAMENTO</t>
        </is>
      </c>
      <c r="D1365" s="4" t="inlineStr">
        <is>
          <t>-</t>
        </is>
      </c>
      <c r="E1365" s="4" t="inlineStr">
        <is>
          <t>6º PAV (PILOTIS) - COWORKING 1 E 2 + CIRC. 2 + HALL 2 + DML + VEST. MASC. + VEST. FEM</t>
        </is>
      </c>
      <c r="F1365" s="118" t="n">
        <v>46839</v>
      </c>
      <c r="G1365" s="118" t="n">
        <v>46850</v>
      </c>
      <c r="H1365" s="118" t="n">
        <v>46289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29981538</v>
      </c>
      <c r="C1366" s="4" t="inlineStr">
        <is>
          <t>PINTURA 2º DEMÃO</t>
        </is>
      </c>
      <c r="D1366" s="4" t="inlineStr">
        <is>
          <t>-</t>
        </is>
      </c>
      <c r="E1366" s="4" t="inlineStr">
        <is>
          <t>7º PAV.</t>
        </is>
      </c>
      <c r="F1366" s="118" t="n">
        <v>46839</v>
      </c>
      <c r="G1366" s="118" t="n">
        <v>46849</v>
      </c>
      <c r="H1366" s="118" t="n">
        <v>46289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33919785</v>
      </c>
      <c r="C1367" s="4" t="inlineStr">
        <is>
          <t>TEXTURA - EXTERNA</t>
        </is>
      </c>
      <c r="D1367" s="4" t="inlineStr">
        <is>
          <t>-</t>
        </is>
      </c>
      <c r="E1367" s="4" t="inlineStr">
        <is>
          <t>7º PAV.</t>
        </is>
      </c>
      <c r="F1367" s="118" t="n">
        <v>46839</v>
      </c>
      <c r="G1367" s="118" t="n">
        <v>46849</v>
      </c>
      <c r="H1367" s="118" t="n">
        <v>46289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29981500</v>
      </c>
      <c r="C1368" s="4" t="inlineStr">
        <is>
          <t>LIMPEZA GROSSA</t>
        </is>
      </c>
      <c r="D1368" s="4" t="inlineStr">
        <is>
          <t>-</t>
        </is>
      </c>
      <c r="E1368" s="4" t="inlineStr">
        <is>
          <t>8º PAV.</t>
        </is>
      </c>
      <c r="F1368" s="118" t="n">
        <v>46839</v>
      </c>
      <c r="G1368" s="118" t="n">
        <v>46849</v>
      </c>
      <c r="H1368" s="118" t="n">
        <v>46289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29981457</v>
      </c>
      <c r="C1369" s="4" t="inlineStr">
        <is>
          <t>LOUÇAS</t>
        </is>
      </c>
      <c r="D1369" s="4" t="inlineStr">
        <is>
          <t>-</t>
        </is>
      </c>
      <c r="E1369" s="4" t="inlineStr">
        <is>
          <t>9º PAV.</t>
        </is>
      </c>
      <c r="F1369" s="118" t="n">
        <v>46839</v>
      </c>
      <c r="G1369" s="118" t="n">
        <v>46849</v>
      </c>
      <c r="H1369" s="118" t="n">
        <v>46289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29981462</v>
      </c>
      <c r="C1370" s="4" t="inlineStr">
        <is>
          <t>METAIS</t>
        </is>
      </c>
      <c r="D1370" s="4" t="inlineStr">
        <is>
          <t>-</t>
        </is>
      </c>
      <c r="E1370" s="4" t="inlineStr">
        <is>
          <t>9º PAV.</t>
        </is>
      </c>
      <c r="F1370" s="118" t="n">
        <v>46839</v>
      </c>
      <c r="G1370" s="118" t="n">
        <v>46849</v>
      </c>
      <c r="H1370" s="118" t="n">
        <v>46289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29981461</v>
      </c>
      <c r="C1371" s="4" t="inlineStr">
        <is>
          <t>DISJUNTORES / MIOLOS</t>
        </is>
      </c>
      <c r="D1371" s="4" t="inlineStr">
        <is>
          <t>-</t>
        </is>
      </c>
      <c r="E1371" s="4" t="inlineStr">
        <is>
          <t>9º PAV.</t>
        </is>
      </c>
      <c r="F1371" s="118" t="n">
        <v>46839</v>
      </c>
      <c r="G1371" s="118" t="n">
        <v>46849</v>
      </c>
      <c r="H1371" s="118" t="n">
        <v>46289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29981460</v>
      </c>
      <c r="C1372" s="4" t="inlineStr">
        <is>
          <t>COMUNICAÇÃO E ALARME</t>
        </is>
      </c>
      <c r="D1372" s="4" t="inlineStr">
        <is>
          <t>-</t>
        </is>
      </c>
      <c r="E1372" s="4" t="inlineStr">
        <is>
          <t>9º PAV.</t>
        </is>
      </c>
      <c r="F1372" s="118" t="n">
        <v>46839</v>
      </c>
      <c r="G1372" s="118" t="n">
        <v>46849</v>
      </c>
      <c r="H1372" s="118" t="n">
        <v>46289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29981419</v>
      </c>
      <c r="C1373" s="4" t="inlineStr">
        <is>
          <t>RODAPÉ MADEIRA / PVC</t>
        </is>
      </c>
      <c r="D1373" s="4" t="inlineStr">
        <is>
          <t>-</t>
        </is>
      </c>
      <c r="E1373" s="4" t="inlineStr">
        <is>
          <t>10º PAV.</t>
        </is>
      </c>
      <c r="F1373" s="118" t="n">
        <v>46839</v>
      </c>
      <c r="G1373" s="118" t="n">
        <v>46849</v>
      </c>
      <c r="H1373" s="118" t="n">
        <v>46289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29981381</v>
      </c>
      <c r="C1374" s="4" t="inlineStr">
        <is>
          <t>ESQUADRIA MADEIRA</t>
        </is>
      </c>
      <c r="D1374" s="4" t="inlineStr">
        <is>
          <t>-</t>
        </is>
      </c>
      <c r="E1374" s="4" t="inlineStr">
        <is>
          <t>11º PAV.</t>
        </is>
      </c>
      <c r="F1374" s="118" t="n">
        <v>46839</v>
      </c>
      <c r="G1374" s="118" t="n">
        <v>46849</v>
      </c>
      <c r="H1374" s="118" t="n">
        <v>46289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29981343</v>
      </c>
      <c r="C1375" s="4" t="inlineStr">
        <is>
          <t>PISO VINÍLICO / LAMINADO</t>
        </is>
      </c>
      <c r="D1375" s="4" t="inlineStr">
        <is>
          <t>-</t>
        </is>
      </c>
      <c r="E1375" s="4" t="inlineStr">
        <is>
          <t>12º PAV.</t>
        </is>
      </c>
      <c r="F1375" s="118" t="n">
        <v>46839</v>
      </c>
      <c r="G1375" s="118" t="n">
        <v>46849</v>
      </c>
      <c r="H1375" s="118" t="n">
        <v>46289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29981305</v>
      </c>
      <c r="C1376" s="4" t="inlineStr">
        <is>
          <t>PINTURA 1º DEMÃO</t>
        </is>
      </c>
      <c r="D1376" s="4" t="inlineStr">
        <is>
          <t>-</t>
        </is>
      </c>
      <c r="E1376" s="4" t="inlineStr">
        <is>
          <t>13º PAV.</t>
        </is>
      </c>
      <c r="F1376" s="118" t="n">
        <v>46839</v>
      </c>
      <c r="G1376" s="118" t="n">
        <v>46849</v>
      </c>
      <c r="H1376" s="118" t="n">
        <v>46289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29981294</v>
      </c>
      <c r="C1377" s="4" t="inlineStr">
        <is>
          <t>MASSA CORRIDA</t>
        </is>
      </c>
      <c r="D1377" s="4" t="inlineStr">
        <is>
          <t>-</t>
        </is>
      </c>
      <c r="E1377" s="4" t="inlineStr">
        <is>
          <t>14º PAV.</t>
        </is>
      </c>
      <c r="F1377" s="118" t="n">
        <v>46839</v>
      </c>
      <c r="G1377" s="118" t="n">
        <v>46849</v>
      </c>
      <c r="H1377" s="118" t="n">
        <v>46289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33898096</v>
      </c>
      <c r="C1378" s="4" t="inlineStr">
        <is>
          <t>ESQUADRIA DE ALUMÍNIO</t>
        </is>
      </c>
      <c r="D1378" s="4" t="inlineStr">
        <is>
          <t>-</t>
        </is>
      </c>
      <c r="E1378" s="4" t="inlineStr">
        <is>
          <t>15º PAV.</t>
        </is>
      </c>
      <c r="F1378" s="118" t="n">
        <v>46839</v>
      </c>
      <c r="G1378" s="118" t="n">
        <v>46849</v>
      </c>
      <c r="H1378" s="118" t="n">
        <v>46289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29981070</v>
      </c>
      <c r="C1379" s="4" t="inlineStr">
        <is>
          <t>FORRO</t>
        </is>
      </c>
      <c r="D1379" s="4" t="inlineStr">
        <is>
          <t>-</t>
        </is>
      </c>
      <c r="E1379" s="4" t="inlineStr">
        <is>
          <t>20º PAV.</t>
        </is>
      </c>
      <c r="F1379" s="118" t="n">
        <v>46840</v>
      </c>
      <c r="G1379" s="118" t="n">
        <v>46850</v>
      </c>
      <c r="H1379" s="118" t="n">
        <v>46289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29981031</v>
      </c>
      <c r="C1380" s="4" t="inlineStr">
        <is>
          <t>FIAÇÃO ELÉTRICA</t>
        </is>
      </c>
      <c r="D1380" s="4" t="inlineStr">
        <is>
          <t>-</t>
        </is>
      </c>
      <c r="E1380" s="4" t="inlineStr">
        <is>
          <t>21º PAV.</t>
        </is>
      </c>
      <c r="F1380" s="118" t="n">
        <v>46840</v>
      </c>
      <c r="G1380" s="118" t="n">
        <v>46850</v>
      </c>
      <c r="H1380" s="118" t="n">
        <v>46289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29981036</v>
      </c>
      <c r="C1381" s="4" t="inlineStr">
        <is>
          <t>PRUMADA ELÉTRICA - CABOS</t>
        </is>
      </c>
      <c r="D1381" s="4" t="inlineStr">
        <is>
          <t>-</t>
        </is>
      </c>
      <c r="E1381" s="4" t="inlineStr">
        <is>
          <t>21º PAV.</t>
        </is>
      </c>
      <c r="F1381" s="118" t="n">
        <v>46840</v>
      </c>
      <c r="G1381" s="118" t="n">
        <v>46850</v>
      </c>
      <c r="H1381" s="118" t="n">
        <v>46289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30214083</v>
      </c>
      <c r="C1382" s="4" t="inlineStr">
        <is>
          <t>FIAÇÃO TELECOM/DADOS</t>
        </is>
      </c>
      <c r="D1382" s="4" t="inlineStr">
        <is>
          <t>-</t>
        </is>
      </c>
      <c r="E1382" s="4" t="inlineStr">
        <is>
          <t>21º PAV.</t>
        </is>
      </c>
      <c r="F1382" s="118" t="n">
        <v>46840</v>
      </c>
      <c r="G1382" s="118" t="n">
        <v>46853</v>
      </c>
      <c r="H1382" s="118" t="n">
        <v>46289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29980978</v>
      </c>
      <c r="C1383" s="4" t="inlineStr">
        <is>
          <t>BANCADAS</t>
        </is>
      </c>
      <c r="D1383" s="4" t="inlineStr">
        <is>
          <t>-</t>
        </is>
      </c>
      <c r="E1383" s="4" t="inlineStr">
        <is>
          <t>22º PAV.</t>
        </is>
      </c>
      <c r="F1383" s="118" t="n">
        <v>46840</v>
      </c>
      <c r="G1383" s="118" t="n">
        <v>46850</v>
      </c>
      <c r="H1383" s="118" t="n">
        <v>46289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29980940</v>
      </c>
      <c r="C1384" s="4" t="inlineStr">
        <is>
          <t>REVESTIMENTOS PORCELANATO PISO</t>
        </is>
      </c>
      <c r="D1384" s="4" t="inlineStr">
        <is>
          <t>-</t>
        </is>
      </c>
      <c r="E1384" s="4" t="inlineStr">
        <is>
          <t>23º PAV.</t>
        </is>
      </c>
      <c r="F1384" s="118" t="n">
        <v>46840</v>
      </c>
      <c r="G1384" s="118" t="n">
        <v>46850</v>
      </c>
      <c r="H1384" s="118" t="n">
        <v>46289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29980919</v>
      </c>
      <c r="C1385" s="4" t="inlineStr">
        <is>
          <t>REVESTIMENTO PORCELANATO PAREDE</t>
        </is>
      </c>
      <c r="D1385" s="4" t="inlineStr">
        <is>
          <t>-</t>
        </is>
      </c>
      <c r="E1385" s="4" t="inlineStr">
        <is>
          <t>24º PAV.</t>
        </is>
      </c>
      <c r="F1385" s="118" t="n">
        <v>46840</v>
      </c>
      <c r="G1385" s="118" t="n">
        <v>46850</v>
      </c>
      <c r="H1385" s="118" t="n">
        <v>46289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29980880</v>
      </c>
      <c r="C1386" s="4" t="inlineStr">
        <is>
          <t>IMPERMEABILIZAÇÃO</t>
        </is>
      </c>
      <c r="D1386" s="4" t="inlineStr">
        <is>
          <t>-</t>
        </is>
      </c>
      <c r="E1386" s="4" t="inlineStr">
        <is>
          <t>25º PAV.</t>
        </is>
      </c>
      <c r="F1386" s="118" t="n">
        <v>46840</v>
      </c>
      <c r="G1386" s="118" t="n">
        <v>46850</v>
      </c>
      <c r="H1386" s="118" t="n">
        <v>46289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32750452</v>
      </c>
      <c r="C1387" s="4" t="inlineStr">
        <is>
          <t>DRYWALL 2º FACE</t>
        </is>
      </c>
      <c r="D1387" s="4" t="inlineStr">
        <is>
          <t>-</t>
        </is>
      </c>
      <c r="E1387" s="4" t="inlineStr">
        <is>
          <t>26º PAV.</t>
        </is>
      </c>
      <c r="F1387" s="118" t="n">
        <v>46840</v>
      </c>
      <c r="G1387" s="118" t="n">
        <v>46850</v>
      </c>
      <c r="H1387" s="118" t="n">
        <v>46289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32750375</v>
      </c>
      <c r="C1388" s="4" t="inlineStr">
        <is>
          <t>DISTRIBUIÇÃO DE GÁS - DRYWALL</t>
        </is>
      </c>
      <c r="D1388" s="4" t="inlineStr">
        <is>
          <t>-</t>
        </is>
      </c>
      <c r="E1388" s="4" t="inlineStr">
        <is>
          <t>27º PAV.</t>
        </is>
      </c>
      <c r="F1388" s="118" t="n">
        <v>46840</v>
      </c>
      <c r="G1388" s="118" t="n">
        <v>46850</v>
      </c>
      <c r="H1388" s="118" t="n">
        <v>46289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32750401</v>
      </c>
      <c r="C1389" s="4" t="inlineStr">
        <is>
          <t>DISTRIBUIÇÃO ELÉTRICA/QUADRO - DRYWALL</t>
        </is>
      </c>
      <c r="D1389" s="4" t="inlineStr">
        <is>
          <t>-</t>
        </is>
      </c>
      <c r="E1389" s="4" t="inlineStr">
        <is>
          <t>27º PAV.</t>
        </is>
      </c>
      <c r="F1389" s="118" t="n">
        <v>46840</v>
      </c>
      <c r="G1389" s="118" t="n">
        <v>46850</v>
      </c>
      <c r="H1389" s="118" t="n">
        <v>46289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32750427</v>
      </c>
      <c r="C1390" s="4" t="inlineStr">
        <is>
          <t>DISTRIBUIÇÃO HIDRÁULICA - DRYWALL</t>
        </is>
      </c>
      <c r="D1390" s="4" t="inlineStr">
        <is>
          <t>-</t>
        </is>
      </c>
      <c r="E1390" s="4" t="inlineStr">
        <is>
          <t>27º PAV.</t>
        </is>
      </c>
      <c r="F1390" s="118" t="n">
        <v>46840</v>
      </c>
      <c r="G1390" s="118" t="n">
        <v>46850</v>
      </c>
      <c r="H1390" s="118" t="n">
        <v>46289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33896845</v>
      </c>
      <c r="C1391" s="4" t="inlineStr">
        <is>
          <t>INFRAESTRUTURA - AR CONDICIONADO</t>
        </is>
      </c>
      <c r="D1391" s="4" t="inlineStr">
        <is>
          <t>-</t>
        </is>
      </c>
      <c r="E1391" s="4" t="inlineStr">
        <is>
          <t>27º PAV.</t>
        </is>
      </c>
      <c r="F1391" s="118" t="n">
        <v>46840</v>
      </c>
      <c r="G1391" s="118" t="n">
        <v>46850</v>
      </c>
      <c r="H1391" s="118" t="n">
        <v>46289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32749871</v>
      </c>
      <c r="C1392" s="4" t="inlineStr">
        <is>
          <t>DRYWALL 1º FACE</t>
        </is>
      </c>
      <c r="D1392" s="4" t="inlineStr">
        <is>
          <t>-</t>
        </is>
      </c>
      <c r="E1392" s="4" t="inlineStr">
        <is>
          <t>28º PAV.</t>
        </is>
      </c>
      <c r="F1392" s="118" t="n">
        <v>46840</v>
      </c>
      <c r="G1392" s="118" t="n">
        <v>46850</v>
      </c>
      <c r="H1392" s="118" t="n">
        <v>46289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29980733</v>
      </c>
      <c r="C1393" s="4" t="inlineStr">
        <is>
          <t>CONTRAPISO</t>
        </is>
      </c>
      <c r="D1393" s="4" t="inlineStr">
        <is>
          <t>-</t>
        </is>
      </c>
      <c r="E1393" s="4" t="inlineStr">
        <is>
          <t>29º PAV.</t>
        </is>
      </c>
      <c r="F1393" s="118" t="n">
        <v>46840</v>
      </c>
      <c r="G1393" s="118" t="n">
        <v>46850</v>
      </c>
      <c r="H1393" s="118" t="n">
        <v>46289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29980673</v>
      </c>
      <c r="C1394" s="4" t="inlineStr">
        <is>
          <t>SHAFT INTERNO INST. HIDRAÚLICAS</t>
        </is>
      </c>
      <c r="D1394" s="4" t="inlineStr">
        <is>
          <t>-</t>
        </is>
      </c>
      <c r="E1394" s="4" t="inlineStr">
        <is>
          <t>30º PAV.</t>
        </is>
      </c>
      <c r="F1394" s="118" t="n">
        <v>46840</v>
      </c>
      <c r="G1394" s="118" t="n">
        <v>46850</v>
      </c>
      <c r="H1394" s="118" t="n">
        <v>46289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29980706</v>
      </c>
      <c r="C1395" s="4" t="inlineStr">
        <is>
          <t>PRUMADA ELÉTRICA - INFRA</t>
        </is>
      </c>
      <c r="D1395" s="4" t="inlineStr">
        <is>
          <t>-</t>
        </is>
      </c>
      <c r="E1395" s="4" t="inlineStr">
        <is>
          <t>30º PAV.</t>
        </is>
      </c>
      <c r="F1395" s="118" t="n">
        <v>46840</v>
      </c>
      <c r="G1395" s="118" t="n">
        <v>46850</v>
      </c>
      <c r="H1395" s="118" t="n">
        <v>46289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29980635</v>
      </c>
      <c r="C1396" s="4" t="inlineStr">
        <is>
          <t>REBOCO INTERNO</t>
        </is>
      </c>
      <c r="D1396" s="4" t="inlineStr">
        <is>
          <t>-</t>
        </is>
      </c>
      <c r="E1396" s="4" t="inlineStr">
        <is>
          <t>31º PAV. - COBERTURA LINEAR</t>
        </is>
      </c>
      <c r="F1396" s="118" t="n">
        <v>46840</v>
      </c>
      <c r="G1396" s="118" t="n">
        <v>46850</v>
      </c>
      <c r="H1396" s="118" t="n">
        <v>46289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29980601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32º PAV - COBERTURA GERAL</t>
        </is>
      </c>
      <c r="F1397" s="118" t="n">
        <v>46840</v>
      </c>
      <c r="G1397" s="118" t="n">
        <v>46850</v>
      </c>
      <c r="H1397" s="118" t="n">
        <v>46289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30211208</v>
      </c>
      <c r="C1398" s="4" t="inlineStr">
        <is>
          <t>INSTALAÇÕES HIDRÁULICAS</t>
        </is>
      </c>
      <c r="D1398" s="4" t="inlineStr">
        <is>
          <t>-</t>
        </is>
      </c>
      <c r="E1398" s="4" t="inlineStr">
        <is>
          <t>34º PAV - RESERVATÓRIO</t>
        </is>
      </c>
      <c r="F1398" s="118" t="n">
        <v>46840</v>
      </c>
      <c r="G1398" s="118" t="n">
        <v>46861</v>
      </c>
      <c r="H1398" s="118" t="n">
        <v>46289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30205690</v>
      </c>
      <c r="C1399" s="4" t="inlineStr">
        <is>
          <t>ESQUADRIA MADEIRA</t>
        </is>
      </c>
      <c r="D1399" s="4" t="inlineStr">
        <is>
          <t>-</t>
        </is>
      </c>
      <c r="E1399" s="4" t="inlineStr">
        <is>
          <t>TÉRREO - LOJA 1</t>
        </is>
      </c>
      <c r="F1399" s="118" t="n">
        <v>46841</v>
      </c>
      <c r="G1399" s="118" t="n">
        <v>46854</v>
      </c>
      <c r="H1399" s="118" t="n">
        <v>46289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30205689</v>
      </c>
      <c r="C1400" s="4" t="inlineStr">
        <is>
          <t>LOUÇAS</t>
        </is>
      </c>
      <c r="D1400" s="4" t="inlineStr">
        <is>
          <t>-</t>
        </is>
      </c>
      <c r="E1400" s="4" t="inlineStr">
        <is>
          <t>TÉRREO - LOJA 1</t>
        </is>
      </c>
      <c r="F1400" s="118" t="n">
        <v>46841</v>
      </c>
      <c r="G1400" s="118" t="n">
        <v>46854</v>
      </c>
      <c r="H1400" s="118" t="n">
        <v>46289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30205687</v>
      </c>
      <c r="C1401" s="4" t="inlineStr">
        <is>
          <t>METAIS</t>
        </is>
      </c>
      <c r="D1401" s="4" t="inlineStr">
        <is>
          <t>-</t>
        </is>
      </c>
      <c r="E1401" s="4" t="inlineStr">
        <is>
          <t>TÉRREO - LOJA 1</t>
        </is>
      </c>
      <c r="F1401" s="118" t="n">
        <v>46841</v>
      </c>
      <c r="G1401" s="118" t="n">
        <v>46854</v>
      </c>
      <c r="H1401" s="118" t="n">
        <v>46289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30205672</v>
      </c>
      <c r="C1402" s="4" t="inlineStr">
        <is>
          <t>PINTURA 1º DEMÃO</t>
        </is>
      </c>
      <c r="D1402" s="4" t="inlineStr">
        <is>
          <t>-</t>
        </is>
      </c>
      <c r="E1402" s="4" t="inlineStr">
        <is>
          <t>TÉRREO - LOJA 2</t>
        </is>
      </c>
      <c r="F1402" s="118" t="n">
        <v>46841</v>
      </c>
      <c r="G1402" s="118" t="n">
        <v>46854</v>
      </c>
      <c r="H1402" s="118" t="n">
        <v>46289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30210378</v>
      </c>
      <c r="C1403" s="4" t="inlineStr">
        <is>
          <t>PONTOS DE ANCORAGEM INOX</t>
        </is>
      </c>
      <c r="D1403" s="4" t="inlineStr">
        <is>
          <t>-</t>
        </is>
      </c>
      <c r="E1403" s="4" t="inlineStr">
        <is>
          <t>34º PAV - RESERVATÓRIO</t>
        </is>
      </c>
      <c r="F1403" s="118" t="n">
        <v>46841</v>
      </c>
      <c r="G1403" s="118" t="n">
        <v>46847</v>
      </c>
      <c r="H1403" s="118" t="n">
        <v>46289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30206100</v>
      </c>
      <c r="C1404" s="4" t="inlineStr">
        <is>
          <t>SHAFT INTERNO INST. HIDRAÚLICAS</t>
        </is>
      </c>
      <c r="D1404" s="4" t="inlineStr">
        <is>
          <t>-</t>
        </is>
      </c>
      <c r="E1404" s="4" t="inlineStr">
        <is>
          <t>6º PAV (PILOTIS) - ACADEMIA</t>
        </is>
      </c>
      <c r="F1404" s="118" t="n">
        <v>46846</v>
      </c>
      <c r="G1404" s="118" t="n">
        <v>46860</v>
      </c>
      <c r="H1404" s="118" t="n">
        <v>46289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30206062</v>
      </c>
      <c r="C1405" s="4" t="inlineStr">
        <is>
          <t>REBOCO INTERNO</t>
        </is>
      </c>
      <c r="D1405" s="4" t="inlineStr">
        <is>
          <t>-</t>
        </is>
      </c>
      <c r="E1405" s="4" t="inlineStr">
        <is>
          <t>6º PAV (PILOTIS) - SAUNA + DUCHA</t>
        </is>
      </c>
      <c r="F1405" s="118" t="n">
        <v>46846</v>
      </c>
      <c r="G1405" s="118" t="n">
        <v>46860</v>
      </c>
      <c r="H1405" s="118" t="n">
        <v>46289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30205972</v>
      </c>
      <c r="C1406" s="4" t="inlineStr">
        <is>
          <t>ENCUNHAMENTO</t>
        </is>
      </c>
      <c r="D1406" s="4" t="inlineStr">
        <is>
          <t>-</t>
        </is>
      </c>
      <c r="E1406" s="4" t="inlineStr">
        <is>
          <t>6º PAV (PILOTIS) - LOUNGE + SALÃO + COZINHA + GOURMET + ESPAÇO KIDS</t>
        </is>
      </c>
      <c r="F1406" s="118" t="n">
        <v>46847</v>
      </c>
      <c r="G1406" s="118" t="n">
        <v>46861</v>
      </c>
      <c r="H1406" s="118" t="n">
        <v>46289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29981111</v>
      </c>
      <c r="C1407" s="4" t="inlineStr">
        <is>
          <t>PRUMADA DE INCÊNDIO</t>
        </is>
      </c>
      <c r="D1407" s="4" t="inlineStr">
        <is>
          <t>-</t>
        </is>
      </c>
      <c r="E1407" s="4" t="inlineStr">
        <is>
          <t>19º PAV.</t>
        </is>
      </c>
      <c r="F1407" s="118" t="n">
        <v>46848</v>
      </c>
      <c r="G1407" s="118" t="n">
        <v>46861</v>
      </c>
      <c r="H1407" s="118" t="n">
        <v>46289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30205795</v>
      </c>
      <c r="C1408" s="4" t="inlineStr">
        <is>
          <t>FORRO</t>
        </is>
      </c>
      <c r="D1408" s="4" t="inlineStr">
        <is>
          <t>-</t>
        </is>
      </c>
      <c r="E1408" s="4" t="inlineStr">
        <is>
          <t>TÉRREO - ACESSO COMERCIAL + DML + ARS + ÁREA TEC + LAVABO + DISPENSA</t>
        </is>
      </c>
      <c r="F1408" s="118" t="n">
        <v>46850</v>
      </c>
      <c r="G1408" s="118" t="n">
        <v>46867</v>
      </c>
      <c r="H1408" s="118" t="n">
        <v>46289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30205821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TÉRREO - HALL SOCIAL + ECLUSA + CIRCULAÇÃO</t>
        </is>
      </c>
      <c r="F1409" s="118" t="n">
        <v>46850</v>
      </c>
      <c r="G1409" s="118" t="n">
        <v>46867</v>
      </c>
      <c r="H1409" s="118" t="n">
        <v>46289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29981541</v>
      </c>
      <c r="C1410" s="4" t="inlineStr">
        <is>
          <t>ACABAMENTOS ELÉTRICOS</t>
        </is>
      </c>
      <c r="D1410" s="4" t="inlineStr">
        <is>
          <t>-</t>
        </is>
      </c>
      <c r="E1410" s="4" t="inlineStr">
        <is>
          <t>7º PAV.</t>
        </is>
      </c>
      <c r="F1410" s="118" t="n">
        <v>46850</v>
      </c>
      <c r="G1410" s="118" t="n">
        <v>46863</v>
      </c>
      <c r="H1410" s="118" t="n">
        <v>46289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29981501</v>
      </c>
      <c r="C1411" s="4" t="inlineStr">
        <is>
          <t>PINTURA 2º DEMÃO</t>
        </is>
      </c>
      <c r="D1411" s="4" t="inlineStr">
        <is>
          <t>-</t>
        </is>
      </c>
      <c r="E1411" s="4" t="inlineStr">
        <is>
          <t>8º PAV.</t>
        </is>
      </c>
      <c r="F1411" s="118" t="n">
        <v>46850</v>
      </c>
      <c r="G1411" s="118" t="n">
        <v>46863</v>
      </c>
      <c r="H1411" s="118" t="n">
        <v>46289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33919786</v>
      </c>
      <c r="C1412" s="4" t="inlineStr">
        <is>
          <t>TEXTURA - EXTERNA</t>
        </is>
      </c>
      <c r="D1412" s="4" t="inlineStr">
        <is>
          <t>-</t>
        </is>
      </c>
      <c r="E1412" s="4" t="inlineStr">
        <is>
          <t>8º PAV.</t>
        </is>
      </c>
      <c r="F1412" s="118" t="n">
        <v>46850</v>
      </c>
      <c r="G1412" s="118" t="n">
        <v>46863</v>
      </c>
      <c r="H1412" s="118" t="n">
        <v>46289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29981463</v>
      </c>
      <c r="C1413" s="4" t="inlineStr">
        <is>
          <t>LIMPEZA GROSSA</t>
        </is>
      </c>
      <c r="D1413" s="4" t="inlineStr">
        <is>
          <t>-</t>
        </is>
      </c>
      <c r="E1413" s="4" t="inlineStr">
        <is>
          <t>9º PAV.</t>
        </is>
      </c>
      <c r="F1413" s="118" t="n">
        <v>46850</v>
      </c>
      <c r="G1413" s="118" t="n">
        <v>46863</v>
      </c>
      <c r="H1413" s="118" t="n">
        <v>46289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29981420</v>
      </c>
      <c r="C1414" s="4" t="inlineStr">
        <is>
          <t>LOUÇAS</t>
        </is>
      </c>
      <c r="D1414" s="4" t="inlineStr">
        <is>
          <t>-</t>
        </is>
      </c>
      <c r="E1414" s="4" t="inlineStr">
        <is>
          <t>10º PAV.</t>
        </is>
      </c>
      <c r="F1414" s="118" t="n">
        <v>46850</v>
      </c>
      <c r="G1414" s="118" t="n">
        <v>46863</v>
      </c>
      <c r="H1414" s="118" t="n">
        <v>46289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29981425</v>
      </c>
      <c r="C1415" s="4" t="inlineStr">
        <is>
          <t>METAIS</t>
        </is>
      </c>
      <c r="D1415" s="4" t="inlineStr">
        <is>
          <t>-</t>
        </is>
      </c>
      <c r="E1415" s="4" t="inlineStr">
        <is>
          <t>10º PAV.</t>
        </is>
      </c>
      <c r="F1415" s="118" t="n">
        <v>46850</v>
      </c>
      <c r="G1415" s="118" t="n">
        <v>46863</v>
      </c>
      <c r="H1415" s="118" t="n">
        <v>46289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29981424</v>
      </c>
      <c r="C1416" s="4" t="inlineStr">
        <is>
          <t>DISJUNTORES / MIOLOS</t>
        </is>
      </c>
      <c r="D1416" s="4" t="inlineStr">
        <is>
          <t>-</t>
        </is>
      </c>
      <c r="E1416" s="4" t="inlineStr">
        <is>
          <t>10º PAV.</t>
        </is>
      </c>
      <c r="F1416" s="118" t="n">
        <v>46850</v>
      </c>
      <c r="G1416" s="118" t="n">
        <v>46863</v>
      </c>
      <c r="H1416" s="118" t="n">
        <v>46289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29981423</v>
      </c>
      <c r="C1417" s="4" t="inlineStr">
        <is>
          <t>COMUNICAÇÃO E ALARME</t>
        </is>
      </c>
      <c r="D1417" s="4" t="inlineStr">
        <is>
          <t>-</t>
        </is>
      </c>
      <c r="E1417" s="4" t="inlineStr">
        <is>
          <t>10º PAV.</t>
        </is>
      </c>
      <c r="F1417" s="118" t="n">
        <v>46850</v>
      </c>
      <c r="G1417" s="118" t="n">
        <v>46863</v>
      </c>
      <c r="H1417" s="118" t="n">
        <v>46289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29981382</v>
      </c>
      <c r="C1418" s="4" t="inlineStr">
        <is>
          <t>RODAPÉ MADEIRA / PVC</t>
        </is>
      </c>
      <c r="D1418" s="4" t="inlineStr">
        <is>
          <t>-</t>
        </is>
      </c>
      <c r="E1418" s="4" t="inlineStr">
        <is>
          <t>11º PAV.</t>
        </is>
      </c>
      <c r="F1418" s="118" t="n">
        <v>46850</v>
      </c>
      <c r="G1418" s="118" t="n">
        <v>46863</v>
      </c>
      <c r="H1418" s="118" t="n">
        <v>46289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29981344</v>
      </c>
      <c r="C1419" s="4" t="inlineStr">
        <is>
          <t>ESQUADRIA MADEIRA</t>
        </is>
      </c>
      <c r="D1419" s="4" t="inlineStr">
        <is>
          <t>-</t>
        </is>
      </c>
      <c r="E1419" s="4" t="inlineStr">
        <is>
          <t>12º PAV.</t>
        </is>
      </c>
      <c r="F1419" s="118" t="n">
        <v>46850</v>
      </c>
      <c r="G1419" s="118" t="n">
        <v>46863</v>
      </c>
      <c r="H1419" s="118" t="n">
        <v>46289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29981306</v>
      </c>
      <c r="C1420" s="4" t="inlineStr">
        <is>
          <t>PISO VINÍLICO / LAMINADO</t>
        </is>
      </c>
      <c r="D1420" s="4" t="inlineStr">
        <is>
          <t>-</t>
        </is>
      </c>
      <c r="E1420" s="4" t="inlineStr">
        <is>
          <t>13º PAV.</t>
        </is>
      </c>
      <c r="F1420" s="118" t="n">
        <v>46850</v>
      </c>
      <c r="G1420" s="118" t="n">
        <v>46863</v>
      </c>
      <c r="H1420" s="118" t="n">
        <v>46289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29981268</v>
      </c>
      <c r="C1421" s="4" t="inlineStr">
        <is>
          <t>PINTURA 1º DEMÃO</t>
        </is>
      </c>
      <c r="D1421" s="4" t="inlineStr">
        <is>
          <t>-</t>
        </is>
      </c>
      <c r="E1421" s="4" t="inlineStr">
        <is>
          <t>14º PAV.</t>
        </is>
      </c>
      <c r="F1421" s="118" t="n">
        <v>46850</v>
      </c>
      <c r="G1421" s="118" t="n">
        <v>46863</v>
      </c>
      <c r="H1421" s="118" t="n">
        <v>46289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29981257</v>
      </c>
      <c r="C1422" s="4" t="inlineStr">
        <is>
          <t>MASSA CORRIDA</t>
        </is>
      </c>
      <c r="D1422" s="4" t="inlineStr">
        <is>
          <t>-</t>
        </is>
      </c>
      <c r="E1422" s="4" t="inlineStr">
        <is>
          <t>15º PAV.</t>
        </is>
      </c>
      <c r="F1422" s="118" t="n">
        <v>46850</v>
      </c>
      <c r="G1422" s="118" t="n">
        <v>46863</v>
      </c>
      <c r="H1422" s="118" t="n">
        <v>46289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33898097</v>
      </c>
      <c r="C1423" s="4" t="inlineStr">
        <is>
          <t>ESQUADRIA DE ALUMÍNIO</t>
        </is>
      </c>
      <c r="D1423" s="4" t="inlineStr">
        <is>
          <t>-</t>
        </is>
      </c>
      <c r="E1423" s="4" t="inlineStr">
        <is>
          <t>16º PAV.</t>
        </is>
      </c>
      <c r="F1423" s="118" t="n">
        <v>46850</v>
      </c>
      <c r="G1423" s="118" t="n">
        <v>46863</v>
      </c>
      <c r="H1423" s="118" t="n">
        <v>46289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30206028</v>
      </c>
      <c r="C1424" s="4" t="inlineStr">
        <is>
          <t>CONTRAMARCO</t>
        </is>
      </c>
      <c r="D1424" s="4" t="inlineStr">
        <is>
          <t>-</t>
        </is>
      </c>
      <c r="E1424" s="4" t="inlineStr">
        <is>
          <t>6º PAV (PILOTIS) - CHURRASQUEIRA + IS MASC. PCD + IS FEM. PCD + CIRCULAÇÃO 1 + HALL 1</t>
        </is>
      </c>
      <c r="F1424" s="118" t="n">
        <v>46853</v>
      </c>
      <c r="G1424" s="118" t="n">
        <v>46860</v>
      </c>
      <c r="H1424" s="118" t="n">
        <v>46289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30206019</v>
      </c>
      <c r="C1425" s="4" t="inlineStr">
        <is>
          <t>DISTRIBUIÇÃO HIDROSSANITÁRIA</t>
        </is>
      </c>
      <c r="D1425" s="4" t="inlineStr">
        <is>
          <t>-</t>
        </is>
      </c>
      <c r="E1425" s="4" t="inlineStr">
        <is>
          <t>6º PAV (PILOTIS) - COWORKING 1 E 2 + CIRC. 2 + HALL 2 + DML + VEST. MASC. + VEST. FEM</t>
        </is>
      </c>
      <c r="F1425" s="118" t="n">
        <v>46853</v>
      </c>
      <c r="G1425" s="118" t="n">
        <v>46868</v>
      </c>
      <c r="H1425" s="118" t="n">
        <v>46289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30205990</v>
      </c>
      <c r="C1426" s="4" t="inlineStr">
        <is>
          <t>DISTRIBUIÇÃO ELÉTRICA / QUADRO</t>
        </is>
      </c>
      <c r="D1426" s="4" t="inlineStr">
        <is>
          <t>-</t>
        </is>
      </c>
      <c r="E1426" s="4" t="inlineStr">
        <is>
          <t>6º PAV (PILOTIS) - COWORKING 1 E 2 + CIRC. 2 + HALL 2 + DML + VEST. MASC. + VEST. FEM</t>
        </is>
      </c>
      <c r="F1426" s="118" t="n">
        <v>46853</v>
      </c>
      <c r="G1426" s="118" t="n">
        <v>46868</v>
      </c>
      <c r="H1426" s="118" t="n">
        <v>46289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30205970</v>
      </c>
      <c r="C1427" s="4" t="inlineStr">
        <is>
          <t>TALISCAMENTO</t>
        </is>
      </c>
      <c r="D1427" s="4" t="inlineStr">
        <is>
          <t>-</t>
        </is>
      </c>
      <c r="E1427" s="4" t="inlineStr">
        <is>
          <t>6º PAV (PILOTIS) - LOUNGE + SALÃO + COZINHA + GOURMET + ESPAÇO KIDS</t>
        </is>
      </c>
      <c r="F1427" s="118" t="n">
        <v>46853</v>
      </c>
      <c r="G1427" s="118" t="n">
        <v>46868</v>
      </c>
      <c r="H1427" s="118" t="n">
        <v>46289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29981033</v>
      </c>
      <c r="C1428" s="4" t="inlineStr">
        <is>
          <t>FORRO</t>
        </is>
      </c>
      <c r="D1428" s="4" t="inlineStr">
        <is>
          <t>-</t>
        </is>
      </c>
      <c r="E1428" s="4" t="inlineStr">
        <is>
          <t>21º PAV.</t>
        </is>
      </c>
      <c r="F1428" s="118" t="n">
        <v>46853</v>
      </c>
      <c r="G1428" s="118" t="n">
        <v>46867</v>
      </c>
      <c r="H1428" s="118" t="n">
        <v>46289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29980994</v>
      </c>
      <c r="C1429" s="4" t="inlineStr">
        <is>
          <t>FIAÇÃO ELÉTRICA</t>
        </is>
      </c>
      <c r="D1429" s="4" t="inlineStr">
        <is>
          <t>-</t>
        </is>
      </c>
      <c r="E1429" s="4" t="inlineStr">
        <is>
          <t>22º PAV.</t>
        </is>
      </c>
      <c r="F1429" s="118" t="n">
        <v>46853</v>
      </c>
      <c r="G1429" s="118" t="n">
        <v>46867</v>
      </c>
      <c r="H1429" s="118" t="n">
        <v>46289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29980999</v>
      </c>
      <c r="C1430" s="4" t="inlineStr">
        <is>
          <t>PRUMADA ELÉTRICA - CABOS</t>
        </is>
      </c>
      <c r="D1430" s="4" t="inlineStr">
        <is>
          <t>-</t>
        </is>
      </c>
      <c r="E1430" s="4" t="inlineStr">
        <is>
          <t>22º PAV.</t>
        </is>
      </c>
      <c r="F1430" s="118" t="n">
        <v>46853</v>
      </c>
      <c r="G1430" s="118" t="n">
        <v>46867</v>
      </c>
      <c r="H1430" s="118" t="n">
        <v>46289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30214084</v>
      </c>
      <c r="C1431" s="4" t="inlineStr">
        <is>
          <t>FIAÇÃO TELECOM/DADOS</t>
        </is>
      </c>
      <c r="D1431" s="4" t="inlineStr">
        <is>
          <t>-</t>
        </is>
      </c>
      <c r="E1431" s="4" t="inlineStr">
        <is>
          <t>22º PAV.</t>
        </is>
      </c>
      <c r="F1431" s="118" t="n">
        <v>46853</v>
      </c>
      <c r="G1431" s="118" t="n">
        <v>46868</v>
      </c>
      <c r="H1431" s="118" t="n">
        <v>46289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29980941</v>
      </c>
      <c r="C1432" s="4" t="inlineStr">
        <is>
          <t>BANCADAS</t>
        </is>
      </c>
      <c r="D1432" s="4" t="inlineStr">
        <is>
          <t>-</t>
        </is>
      </c>
      <c r="E1432" s="4" t="inlineStr">
        <is>
          <t>23º PAV.</t>
        </is>
      </c>
      <c r="F1432" s="118" t="n">
        <v>46853</v>
      </c>
      <c r="G1432" s="118" t="n">
        <v>46867</v>
      </c>
      <c r="H1432" s="118" t="n">
        <v>46289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29980903</v>
      </c>
      <c r="C1433" s="4" t="inlineStr">
        <is>
          <t>REVESTIMENTOS PORCELANATO PISO</t>
        </is>
      </c>
      <c r="D1433" s="4" t="inlineStr">
        <is>
          <t>-</t>
        </is>
      </c>
      <c r="E1433" s="4" t="inlineStr">
        <is>
          <t>24º PAV.</t>
        </is>
      </c>
      <c r="F1433" s="118" t="n">
        <v>46853</v>
      </c>
      <c r="G1433" s="118" t="n">
        <v>46867</v>
      </c>
      <c r="H1433" s="118" t="n">
        <v>46289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29980882</v>
      </c>
      <c r="C1434" s="4" t="inlineStr">
        <is>
          <t>REVESTIMENTO PORCELANATO PAREDE</t>
        </is>
      </c>
      <c r="D1434" s="4" t="inlineStr">
        <is>
          <t>-</t>
        </is>
      </c>
      <c r="E1434" s="4" t="inlineStr">
        <is>
          <t>25º PAV.</t>
        </is>
      </c>
      <c r="F1434" s="118" t="n">
        <v>46853</v>
      </c>
      <c r="G1434" s="118" t="n">
        <v>46867</v>
      </c>
      <c r="H1434" s="118" t="n">
        <v>46289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29980843</v>
      </c>
      <c r="C1435" s="4" t="inlineStr">
        <is>
          <t>IMPERMEABILIZAÇÃO</t>
        </is>
      </c>
      <c r="D1435" s="4" t="inlineStr">
        <is>
          <t>-</t>
        </is>
      </c>
      <c r="E1435" s="4" t="inlineStr">
        <is>
          <t>26º PAV.</t>
        </is>
      </c>
      <c r="F1435" s="118" t="n">
        <v>46853</v>
      </c>
      <c r="G1435" s="118" t="n">
        <v>46867</v>
      </c>
      <c r="H1435" s="118" t="n">
        <v>46289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32750453</v>
      </c>
      <c r="C1436" s="4" t="inlineStr">
        <is>
          <t>DRYWALL 2º FACE</t>
        </is>
      </c>
      <c r="D1436" s="4" t="inlineStr">
        <is>
          <t>-</t>
        </is>
      </c>
      <c r="E1436" s="4" t="inlineStr">
        <is>
          <t>27º PAV.</t>
        </is>
      </c>
      <c r="F1436" s="118" t="n">
        <v>46853</v>
      </c>
      <c r="G1436" s="118" t="n">
        <v>46867</v>
      </c>
      <c r="H1436" s="118" t="n">
        <v>46289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32750376</v>
      </c>
      <c r="C1437" s="4" t="inlineStr">
        <is>
          <t>DISTRIBUIÇÃO DE GÁS - DRYWALL</t>
        </is>
      </c>
      <c r="D1437" s="4" t="inlineStr">
        <is>
          <t>-</t>
        </is>
      </c>
      <c r="E1437" s="4" t="inlineStr">
        <is>
          <t>28º PAV.</t>
        </is>
      </c>
      <c r="F1437" s="118" t="n">
        <v>46853</v>
      </c>
      <c r="G1437" s="118" t="n">
        <v>46867</v>
      </c>
      <c r="H1437" s="118" t="n">
        <v>46289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32750402</v>
      </c>
      <c r="C1438" s="4" t="inlineStr">
        <is>
          <t>DISTRIBUIÇÃO ELÉTRICA/QUADRO - DRYWALL</t>
        </is>
      </c>
      <c r="D1438" s="4" t="inlineStr">
        <is>
          <t>-</t>
        </is>
      </c>
      <c r="E1438" s="4" t="inlineStr">
        <is>
          <t>28º PAV.</t>
        </is>
      </c>
      <c r="F1438" s="118" t="n">
        <v>46853</v>
      </c>
      <c r="G1438" s="118" t="n">
        <v>46867</v>
      </c>
      <c r="H1438" s="118" t="n">
        <v>46289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32750428</v>
      </c>
      <c r="C1439" s="4" t="inlineStr">
        <is>
          <t>DISTRIBUIÇÃO HIDRÁULICA - DRYWALL</t>
        </is>
      </c>
      <c r="D1439" s="4" t="inlineStr">
        <is>
          <t>-</t>
        </is>
      </c>
      <c r="E1439" s="4" t="inlineStr">
        <is>
          <t>28º PAV.</t>
        </is>
      </c>
      <c r="F1439" s="118" t="n">
        <v>46853</v>
      </c>
      <c r="G1439" s="118" t="n">
        <v>46867</v>
      </c>
      <c r="H1439" s="118" t="n">
        <v>46289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33896846</v>
      </c>
      <c r="C1440" s="4" t="inlineStr">
        <is>
          <t>INFRAESTRUTURA - AR CONDICIONADO</t>
        </is>
      </c>
      <c r="D1440" s="4" t="inlineStr">
        <is>
          <t>-</t>
        </is>
      </c>
      <c r="E1440" s="4" t="inlineStr">
        <is>
          <t>28º PAV.</t>
        </is>
      </c>
      <c r="F1440" s="118" t="n">
        <v>46853</v>
      </c>
      <c r="G1440" s="118" t="n">
        <v>46867</v>
      </c>
      <c r="H1440" s="118" t="n">
        <v>46289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32749872</v>
      </c>
      <c r="C1441" s="4" t="inlineStr">
        <is>
          <t>DRYWALL 1º FACE</t>
        </is>
      </c>
      <c r="D1441" s="4" t="inlineStr">
        <is>
          <t>-</t>
        </is>
      </c>
      <c r="E1441" s="4" t="inlineStr">
        <is>
          <t>29º PAV.</t>
        </is>
      </c>
      <c r="F1441" s="118" t="n">
        <v>46853</v>
      </c>
      <c r="G1441" s="118" t="n">
        <v>46867</v>
      </c>
      <c r="H1441" s="118" t="n">
        <v>46289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29980696</v>
      </c>
      <c r="C1442" s="4" t="inlineStr">
        <is>
          <t>CONTRAPISO</t>
        </is>
      </c>
      <c r="D1442" s="4" t="inlineStr">
        <is>
          <t>-</t>
        </is>
      </c>
      <c r="E1442" s="4" t="inlineStr">
        <is>
          <t>30º PAV.</t>
        </is>
      </c>
      <c r="F1442" s="118" t="n">
        <v>46853</v>
      </c>
      <c r="G1442" s="118" t="n">
        <v>46867</v>
      </c>
      <c r="H1442" s="118" t="n">
        <v>46289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29980636</v>
      </c>
      <c r="C1443" s="4" t="inlineStr">
        <is>
          <t>SHAFT INTERNO INST. HIDRAÚLICAS</t>
        </is>
      </c>
      <c r="D1443" s="4" t="inlineStr">
        <is>
          <t>-</t>
        </is>
      </c>
      <c r="E1443" s="4" t="inlineStr">
        <is>
          <t>31º PAV. - COBERTURA LINEAR</t>
        </is>
      </c>
      <c r="F1443" s="118" t="n">
        <v>46853</v>
      </c>
      <c r="G1443" s="118" t="n">
        <v>46867</v>
      </c>
      <c r="H1443" s="118" t="n">
        <v>46289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29980669</v>
      </c>
      <c r="C1444" s="4" t="inlineStr">
        <is>
          <t>PRUMADA ELÉTRICA - INFRA</t>
        </is>
      </c>
      <c r="D1444" s="4" t="inlineStr">
        <is>
          <t>-</t>
        </is>
      </c>
      <c r="E1444" s="4" t="inlineStr">
        <is>
          <t>31º PAV. - COBERTURA LINEAR</t>
        </is>
      </c>
      <c r="F1444" s="118" t="n">
        <v>46853</v>
      </c>
      <c r="G1444" s="118" t="n">
        <v>46867</v>
      </c>
      <c r="H1444" s="118" t="n">
        <v>46289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29980598</v>
      </c>
      <c r="C1445" s="4" t="inlineStr">
        <is>
          <t>REBOCO INTERNO</t>
        </is>
      </c>
      <c r="D1445" s="4" t="inlineStr">
        <is>
          <t>-</t>
        </is>
      </c>
      <c r="E1445" s="4" t="inlineStr">
        <is>
          <t>32º PAV - COBERTURA GERAL</t>
        </is>
      </c>
      <c r="F1445" s="118" t="n">
        <v>46853</v>
      </c>
      <c r="G1445" s="118" t="n">
        <v>46867</v>
      </c>
      <c r="H1445" s="118" t="n">
        <v>46289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29981101</v>
      </c>
      <c r="C1446" s="4" t="inlineStr">
        <is>
          <t>PRUMADA HIDROSSANITÁRIA</t>
        </is>
      </c>
      <c r="D1446" s="4" t="inlineStr">
        <is>
          <t>-</t>
        </is>
      </c>
      <c r="E1446" s="4" t="inlineStr">
        <is>
          <t>19º PAV.</t>
        </is>
      </c>
      <c r="F1446" s="118" t="n">
        <v>46854</v>
      </c>
      <c r="G1446" s="118" t="n">
        <v>46868</v>
      </c>
      <c r="H1446" s="118" t="n">
        <v>46289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30210372</v>
      </c>
      <c r="C1447" s="4" t="inlineStr">
        <is>
          <t>INSTALAÇÕES ELÉTRICAS</t>
        </is>
      </c>
      <c r="D1447" s="4" t="inlineStr">
        <is>
          <t>-</t>
        </is>
      </c>
      <c r="E1447" s="4" t="inlineStr">
        <is>
          <t>33º PAV - BARRILETE</t>
        </is>
      </c>
      <c r="F1447" s="118" t="n">
        <v>46854</v>
      </c>
      <c r="G1447" s="118" t="n">
        <v>46903</v>
      </c>
      <c r="H1447" s="118" t="n">
        <v>46289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30210373</v>
      </c>
      <c r="C1448" s="4" t="inlineStr">
        <is>
          <t>INSTALAÇÕES HIDRÁULICAS</t>
        </is>
      </c>
      <c r="D1448" s="4" t="inlineStr">
        <is>
          <t>-</t>
        </is>
      </c>
      <c r="E1448" s="4" t="inlineStr">
        <is>
          <t>33º PAV - BARRILETE</t>
        </is>
      </c>
      <c r="F1448" s="118" t="n">
        <v>46854</v>
      </c>
      <c r="G1448" s="118" t="n">
        <v>46903</v>
      </c>
      <c r="H1448" s="118" t="n">
        <v>46289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30211205</v>
      </c>
      <c r="C1449" s="4" t="inlineStr">
        <is>
          <t>ALVENARIA</t>
        </is>
      </c>
      <c r="D1449" s="4" t="inlineStr">
        <is>
          <t>-</t>
        </is>
      </c>
      <c r="E1449" s="4" t="inlineStr">
        <is>
          <t>34º PAV - RESERVATÓRIO</t>
        </is>
      </c>
      <c r="F1449" s="118" t="n">
        <v>46854</v>
      </c>
      <c r="G1449" s="118" t="n">
        <v>46877</v>
      </c>
      <c r="H1449" s="118" t="n">
        <v>46289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30205688</v>
      </c>
      <c r="C1450" s="4" t="inlineStr">
        <is>
          <t>DISJUNTORES / MIOLOS</t>
        </is>
      </c>
      <c r="D1450" s="4" t="inlineStr">
        <is>
          <t>-</t>
        </is>
      </c>
      <c r="E1450" s="4" t="inlineStr">
        <is>
          <t>TÉRREO - LOJA 1</t>
        </is>
      </c>
      <c r="F1450" s="118" t="n">
        <v>46855</v>
      </c>
      <c r="G1450" s="118" t="n">
        <v>46862</v>
      </c>
      <c r="H1450" s="118" t="n">
        <v>46289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30205663</v>
      </c>
      <c r="C1451" s="4" t="inlineStr">
        <is>
          <t>ESQUADRIA MADEIRA</t>
        </is>
      </c>
      <c r="D1451" s="4" t="inlineStr">
        <is>
          <t>-</t>
        </is>
      </c>
      <c r="E1451" s="4" t="inlineStr">
        <is>
          <t>TÉRREO - LOJA 2</t>
        </is>
      </c>
      <c r="F1451" s="118" t="n">
        <v>46855</v>
      </c>
      <c r="G1451" s="118" t="n">
        <v>46870</v>
      </c>
      <c r="H1451" s="118" t="n">
        <v>46289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30205662</v>
      </c>
      <c r="C1452" s="4" t="inlineStr">
        <is>
          <t>LOUÇAS</t>
        </is>
      </c>
      <c r="D1452" s="4" t="inlineStr">
        <is>
          <t>-</t>
        </is>
      </c>
      <c r="E1452" s="4" t="inlineStr">
        <is>
          <t>TÉRREO - LOJA 2</t>
        </is>
      </c>
      <c r="F1452" s="118" t="n">
        <v>46855</v>
      </c>
      <c r="G1452" s="118" t="n">
        <v>46870</v>
      </c>
      <c r="H1452" s="118" t="n">
        <v>46289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30205660</v>
      </c>
      <c r="C1453" s="4" t="inlineStr">
        <is>
          <t>METAIS</t>
        </is>
      </c>
      <c r="D1453" s="4" t="inlineStr">
        <is>
          <t>-</t>
        </is>
      </c>
      <c r="E1453" s="4" t="inlineStr">
        <is>
          <t>TÉRREO - LOJA 2</t>
        </is>
      </c>
      <c r="F1453" s="118" t="n">
        <v>46855</v>
      </c>
      <c r="G1453" s="118" t="n">
        <v>46870</v>
      </c>
      <c r="H1453" s="118" t="n">
        <v>46289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30205645</v>
      </c>
      <c r="C1454" s="4" t="inlineStr">
        <is>
          <t>PINTURA 1º DEMÃO</t>
        </is>
      </c>
      <c r="D1454" s="4" t="inlineStr">
        <is>
          <t>-</t>
        </is>
      </c>
      <c r="E1454" s="4" t="inlineStr">
        <is>
          <t>TÉRREO - LOJA 3</t>
        </is>
      </c>
      <c r="F1454" s="118" t="n">
        <v>46855</v>
      </c>
      <c r="G1454" s="118" t="n">
        <v>46870</v>
      </c>
      <c r="H1454" s="118" t="n">
        <v>46289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29981100</v>
      </c>
      <c r="C1455" s="4" t="inlineStr">
        <is>
          <t>ENCUNHAMENTO</t>
        </is>
      </c>
      <c r="D1455" s="4" t="inlineStr">
        <is>
          <t>-</t>
        </is>
      </c>
      <c r="E1455" s="4" t="inlineStr">
        <is>
          <t>19º PAV.</t>
        </is>
      </c>
      <c r="F1455" s="118" t="n">
        <v>46856</v>
      </c>
      <c r="G1455" s="118" t="n">
        <v>46870</v>
      </c>
      <c r="H1455" s="118" t="n">
        <v>46289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30205717</v>
      </c>
      <c r="C1456" s="4" t="inlineStr">
        <is>
          <t>TEXTURA - 1º DEMÃO</t>
        </is>
      </c>
      <c r="D1456" s="4" t="inlineStr">
        <is>
          <t>-</t>
        </is>
      </c>
      <c r="E1456" s="4" t="inlineStr">
        <is>
          <t>SUBSOLO</t>
        </is>
      </c>
      <c r="F1456" s="118" t="n">
        <v>46860</v>
      </c>
      <c r="G1456" s="118" t="n">
        <v>46891</v>
      </c>
      <c r="H1456" s="118" t="n">
        <v>46289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30205733</v>
      </c>
      <c r="C1457" s="4" t="inlineStr">
        <is>
          <t>PINTURA DE TUBULAÇÕES (PAREDE E TETO)</t>
        </is>
      </c>
      <c r="D1457" s="4" t="inlineStr">
        <is>
          <t>-</t>
        </is>
      </c>
      <c r="E1457" s="4" t="inlineStr">
        <is>
          <t>SUBSOLO</t>
        </is>
      </c>
      <c r="F1457" s="118" t="n">
        <v>46860</v>
      </c>
      <c r="G1457" s="118" t="n">
        <v>46891</v>
      </c>
      <c r="H1457" s="118" t="n">
        <v>46289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30205852</v>
      </c>
      <c r="C1458" s="4" t="inlineStr">
        <is>
          <t>BANCADAS</t>
        </is>
      </c>
      <c r="D1458" s="4" t="inlineStr">
        <is>
          <t>-</t>
        </is>
      </c>
      <c r="E1458" s="4" t="inlineStr">
        <is>
          <t>1º PAV. (INTERMEDIÁRIO)</t>
        </is>
      </c>
      <c r="F1458" s="118" t="n">
        <v>46860</v>
      </c>
      <c r="G1458" s="118" t="n">
        <v>46875</v>
      </c>
      <c r="H1458" s="118" t="n">
        <v>46289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31791437</v>
      </c>
      <c r="C1459" s="4" t="inlineStr">
        <is>
          <t>PEITORIS E REQUADROS DE FACHADA - F1 + F2 (2º ETAPA)</t>
        </is>
      </c>
      <c r="D1459" s="4" t="inlineStr">
        <is>
          <t>-</t>
        </is>
      </c>
      <c r="E1459" s="4" t="inlineStr">
        <is>
          <t>FACHADA</t>
        </is>
      </c>
      <c r="F1459" s="118" t="n">
        <v>46860</v>
      </c>
      <c r="G1459" s="118" t="n">
        <v>46882</v>
      </c>
      <c r="H1459" s="118" t="n">
        <v>46289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30206123</v>
      </c>
      <c r="C1460" s="4" t="inlineStr">
        <is>
          <t>CONTRAPISO</t>
        </is>
      </c>
      <c r="D1460" s="4" t="inlineStr">
        <is>
          <t>-</t>
        </is>
      </c>
      <c r="E1460" s="4" t="inlineStr">
        <is>
          <t>6º PAV (PILOTIS) - ACADEMIA</t>
        </is>
      </c>
      <c r="F1460" s="118" t="n">
        <v>46861</v>
      </c>
      <c r="G1460" s="118" t="n">
        <v>46876</v>
      </c>
      <c r="H1460" s="118" t="n">
        <v>46289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30206063</v>
      </c>
      <c r="C1461" s="4" t="inlineStr">
        <is>
          <t>SHAFT INTERNO INST. HIDRAÚLICAS</t>
        </is>
      </c>
      <c r="D1461" s="4" t="inlineStr">
        <is>
          <t>-</t>
        </is>
      </c>
      <c r="E1461" s="4" t="inlineStr">
        <is>
          <t>6º PAV (PILOTIS) - SAUNA + DUCHA</t>
        </is>
      </c>
      <c r="F1461" s="118" t="n">
        <v>46861</v>
      </c>
      <c r="G1461" s="118" t="n">
        <v>46876</v>
      </c>
      <c r="H1461" s="118" t="n">
        <v>46289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30206025</v>
      </c>
      <c r="C1462" s="4" t="inlineStr">
        <is>
          <t>REBOCO INTERNO</t>
        </is>
      </c>
      <c r="D1462" s="4" t="inlineStr">
        <is>
          <t>-</t>
        </is>
      </c>
      <c r="E1462" s="4" t="inlineStr">
        <is>
          <t>6º PAV (PILOTIS) - CHURRASQUEIRA + IS MASC. PCD + IS FEM. PCD + CIRCULAÇÃO 1 + HALL 1</t>
        </is>
      </c>
      <c r="F1462" s="118" t="n">
        <v>46861</v>
      </c>
      <c r="G1462" s="118" t="n">
        <v>46876</v>
      </c>
      <c r="H1462" s="118" t="n">
        <v>46289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30205707</v>
      </c>
      <c r="C1463" s="4" t="inlineStr">
        <is>
          <t>LIMPEZA GROSSA</t>
        </is>
      </c>
      <c r="D1463" s="4" t="inlineStr">
        <is>
          <t>-</t>
        </is>
      </c>
      <c r="E1463" s="4" t="inlineStr">
        <is>
          <t>TÉRREO - LOJA 1</t>
        </is>
      </c>
      <c r="F1463" s="118" t="n">
        <v>46863</v>
      </c>
      <c r="G1463" s="118" t="n">
        <v>46878</v>
      </c>
      <c r="H1463" s="118" t="n">
        <v>46289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30171516</v>
      </c>
      <c r="C1464" s="4" t="inlineStr">
        <is>
          <t>PINTURA 2º DEMÃO</t>
        </is>
      </c>
      <c r="D1464" s="4" t="inlineStr">
        <is>
          <t>-</t>
        </is>
      </c>
      <c r="E1464" s="4" t="inlineStr">
        <is>
          <t>HALL - APTOS</t>
        </is>
      </c>
      <c r="F1464" s="118" t="n">
        <v>46867</v>
      </c>
      <c r="G1464" s="118" t="n">
        <v>47165</v>
      </c>
      <c r="H1464" s="118" t="n">
        <v>46289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29981539</v>
      </c>
      <c r="C1465" s="4" t="inlineStr">
        <is>
          <t>CHECKLIST</t>
        </is>
      </c>
      <c r="D1465" s="4" t="inlineStr">
        <is>
          <t>-</t>
        </is>
      </c>
      <c r="E1465" s="4" t="inlineStr">
        <is>
          <t>7º PAV.</t>
        </is>
      </c>
      <c r="F1465" s="118" t="n">
        <v>46867</v>
      </c>
      <c r="G1465" s="118" t="n">
        <v>46871</v>
      </c>
      <c r="H1465" s="118" t="n">
        <v>46289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29981504</v>
      </c>
      <c r="C1466" s="4" t="inlineStr">
        <is>
          <t>ACABAMENTOS ELÉTRICOS</t>
        </is>
      </c>
      <c r="D1466" s="4" t="inlineStr">
        <is>
          <t>-</t>
        </is>
      </c>
      <c r="E1466" s="4" t="inlineStr">
        <is>
          <t>8º PAV.</t>
        </is>
      </c>
      <c r="F1466" s="118" t="n">
        <v>46867</v>
      </c>
      <c r="G1466" s="118" t="n">
        <v>46878</v>
      </c>
      <c r="H1466" s="118" t="n">
        <v>46289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29981464</v>
      </c>
      <c r="C1467" s="4" t="inlineStr">
        <is>
          <t>PINTURA 2º DEMÃO</t>
        </is>
      </c>
      <c r="D1467" s="4" t="inlineStr">
        <is>
          <t>-</t>
        </is>
      </c>
      <c r="E1467" s="4" t="inlineStr">
        <is>
          <t>9º PAV.</t>
        </is>
      </c>
      <c r="F1467" s="118" t="n">
        <v>46867</v>
      </c>
      <c r="G1467" s="118" t="n">
        <v>46878</v>
      </c>
      <c r="H1467" s="118" t="n">
        <v>46289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33919787</v>
      </c>
      <c r="C1468" s="4" t="inlineStr">
        <is>
          <t>TEXTURA - EXTERNA</t>
        </is>
      </c>
      <c r="D1468" s="4" t="inlineStr">
        <is>
          <t>-</t>
        </is>
      </c>
      <c r="E1468" s="4" t="inlineStr">
        <is>
          <t>9º PAV.</t>
        </is>
      </c>
      <c r="F1468" s="118" t="n">
        <v>46867</v>
      </c>
      <c r="G1468" s="118" t="n">
        <v>46878</v>
      </c>
      <c r="H1468" s="118" t="n">
        <v>46289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29981426</v>
      </c>
      <c r="C1469" s="4" t="inlineStr">
        <is>
          <t>LIMPEZA GROSSA</t>
        </is>
      </c>
      <c r="D1469" s="4" t="inlineStr">
        <is>
          <t>-</t>
        </is>
      </c>
      <c r="E1469" s="4" t="inlineStr">
        <is>
          <t>10º PAV.</t>
        </is>
      </c>
      <c r="F1469" s="118" t="n">
        <v>46867</v>
      </c>
      <c r="G1469" s="118" t="n">
        <v>46878</v>
      </c>
      <c r="H1469" s="118" t="n">
        <v>46289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29981383</v>
      </c>
      <c r="C1470" s="4" t="inlineStr">
        <is>
          <t>LOUÇAS</t>
        </is>
      </c>
      <c r="D1470" s="4" t="inlineStr">
        <is>
          <t>-</t>
        </is>
      </c>
      <c r="E1470" s="4" t="inlineStr">
        <is>
          <t>11º PAV.</t>
        </is>
      </c>
      <c r="F1470" s="118" t="n">
        <v>46867</v>
      </c>
      <c r="G1470" s="118" t="n">
        <v>46878</v>
      </c>
      <c r="H1470" s="118" t="n">
        <v>46289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29981388</v>
      </c>
      <c r="C1471" s="4" t="inlineStr">
        <is>
          <t>METAIS</t>
        </is>
      </c>
      <c r="D1471" s="4" t="inlineStr">
        <is>
          <t>-</t>
        </is>
      </c>
      <c r="E1471" s="4" t="inlineStr">
        <is>
          <t>11º PAV.</t>
        </is>
      </c>
      <c r="F1471" s="118" t="n">
        <v>46867</v>
      </c>
      <c r="G1471" s="118" t="n">
        <v>46878</v>
      </c>
      <c r="H1471" s="118" t="n">
        <v>46289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29981387</v>
      </c>
      <c r="C1472" s="4" t="inlineStr">
        <is>
          <t>DISJUNTORES / MIOLOS</t>
        </is>
      </c>
      <c r="D1472" s="4" t="inlineStr">
        <is>
          <t>-</t>
        </is>
      </c>
      <c r="E1472" s="4" t="inlineStr">
        <is>
          <t>11º PAV.</t>
        </is>
      </c>
      <c r="F1472" s="118" t="n">
        <v>46867</v>
      </c>
      <c r="G1472" s="118" t="n">
        <v>46878</v>
      </c>
      <c r="H1472" s="118" t="n">
        <v>46289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29981386</v>
      </c>
      <c r="C1473" s="4" t="inlineStr">
        <is>
          <t>COMUNICAÇÃO E ALARME</t>
        </is>
      </c>
      <c r="D1473" s="4" t="inlineStr">
        <is>
          <t>-</t>
        </is>
      </c>
      <c r="E1473" s="4" t="inlineStr">
        <is>
          <t>11º PAV.</t>
        </is>
      </c>
      <c r="F1473" s="118" t="n">
        <v>46867</v>
      </c>
      <c r="G1473" s="118" t="n">
        <v>46878</v>
      </c>
      <c r="H1473" s="118" t="n">
        <v>46289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29981345</v>
      </c>
      <c r="C1474" s="4" t="inlineStr">
        <is>
          <t>RODAPÉ MADEIRA / PVC</t>
        </is>
      </c>
      <c r="D1474" s="4" t="inlineStr">
        <is>
          <t>-</t>
        </is>
      </c>
      <c r="E1474" s="4" t="inlineStr">
        <is>
          <t>12º PAV.</t>
        </is>
      </c>
      <c r="F1474" s="118" t="n">
        <v>46867</v>
      </c>
      <c r="G1474" s="118" t="n">
        <v>46878</v>
      </c>
      <c r="H1474" s="118" t="n">
        <v>46289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29981307</v>
      </c>
      <c r="C1475" s="4" t="inlineStr">
        <is>
          <t>ESQUADRIA MADEIRA</t>
        </is>
      </c>
      <c r="D1475" s="4" t="inlineStr">
        <is>
          <t>-</t>
        </is>
      </c>
      <c r="E1475" s="4" t="inlineStr">
        <is>
          <t>13º PAV.</t>
        </is>
      </c>
      <c r="F1475" s="118" t="n">
        <v>46867</v>
      </c>
      <c r="G1475" s="118" t="n">
        <v>46878</v>
      </c>
      <c r="H1475" s="118" t="n">
        <v>46289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29981269</v>
      </c>
      <c r="C1476" s="4" t="inlineStr">
        <is>
          <t>PISO VINÍLICO / LAMINADO</t>
        </is>
      </c>
      <c r="D1476" s="4" t="inlineStr">
        <is>
          <t>-</t>
        </is>
      </c>
      <c r="E1476" s="4" t="inlineStr">
        <is>
          <t>14º PAV.</t>
        </is>
      </c>
      <c r="F1476" s="118" t="n">
        <v>46867</v>
      </c>
      <c r="G1476" s="118" t="n">
        <v>46878</v>
      </c>
      <c r="H1476" s="118" t="n">
        <v>46289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29981231</v>
      </c>
      <c r="C1477" s="4" t="inlineStr">
        <is>
          <t>PINTURA 1º DEMÃO</t>
        </is>
      </c>
      <c r="D1477" s="4" t="inlineStr">
        <is>
          <t>-</t>
        </is>
      </c>
      <c r="E1477" s="4" t="inlineStr">
        <is>
          <t>15º PAV.</t>
        </is>
      </c>
      <c r="F1477" s="118" t="n">
        <v>46867</v>
      </c>
      <c r="G1477" s="118" t="n">
        <v>46878</v>
      </c>
      <c r="H1477" s="118" t="n">
        <v>46289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29981220</v>
      </c>
      <c r="C1478" s="4" t="inlineStr">
        <is>
          <t>MASSA CORRIDA</t>
        </is>
      </c>
      <c r="D1478" s="4" t="inlineStr">
        <is>
          <t>-</t>
        </is>
      </c>
      <c r="E1478" s="4" t="inlineStr">
        <is>
          <t>16º PAV.</t>
        </is>
      </c>
      <c r="F1478" s="118" t="n">
        <v>46867</v>
      </c>
      <c r="G1478" s="118" t="n">
        <v>46878</v>
      </c>
      <c r="H1478" s="118" t="n">
        <v>46289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33898098</v>
      </c>
      <c r="C1479" s="4" t="inlineStr">
        <is>
          <t>ESQUADRIA DE ALUMÍNIO</t>
        </is>
      </c>
      <c r="D1479" s="4" t="inlineStr">
        <is>
          <t>-</t>
        </is>
      </c>
      <c r="E1479" s="4" t="inlineStr">
        <is>
          <t>17º PAV.</t>
        </is>
      </c>
      <c r="F1479" s="118" t="n">
        <v>46867</v>
      </c>
      <c r="G1479" s="118" t="n">
        <v>46878</v>
      </c>
      <c r="H1479" s="118" t="n">
        <v>46289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30205798</v>
      </c>
      <c r="C1480" s="4" t="inlineStr">
        <is>
          <t>MASSA CORRIDA</t>
        </is>
      </c>
      <c r="D1480" s="4" t="inlineStr">
        <is>
          <t>-</t>
        </is>
      </c>
      <c r="E1480" s="4" t="inlineStr">
        <is>
          <t>TÉRREO - ACESSO COMERCIAL + DML + ARS + ÁREA TEC + LAVABO + DISPENSA</t>
        </is>
      </c>
      <c r="F1480" s="118" t="n">
        <v>46868</v>
      </c>
      <c r="G1480" s="118" t="n">
        <v>46889</v>
      </c>
      <c r="H1480" s="118" t="n">
        <v>46289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30205830</v>
      </c>
      <c r="C1481" s="4" t="inlineStr">
        <is>
          <t>FIAÇÃO ELÉTRICA</t>
        </is>
      </c>
      <c r="D1481" s="4" t="inlineStr">
        <is>
          <t>-</t>
        </is>
      </c>
      <c r="E1481" s="4" t="inlineStr">
        <is>
          <t>TÉRREO - HALL SOCIAL + ECLUSA + CIRCULAÇÃO</t>
        </is>
      </c>
      <c r="F1481" s="118" t="n">
        <v>46868</v>
      </c>
      <c r="G1481" s="118" t="n">
        <v>46882</v>
      </c>
      <c r="H1481" s="118" t="n">
        <v>46289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30171649</v>
      </c>
      <c r="C1482" s="4" t="inlineStr">
        <is>
          <t>FIAÇÃO ELÉTRICA</t>
        </is>
      </c>
      <c r="D1482" s="4" t="inlineStr">
        <is>
          <t>-</t>
        </is>
      </c>
      <c r="E1482" s="4" t="inlineStr">
        <is>
          <t>CX DE ESCADA DE INCÊND.</t>
        </is>
      </c>
      <c r="F1482" s="118" t="n">
        <v>46868</v>
      </c>
      <c r="G1482" s="118" t="n">
        <v>46974</v>
      </c>
      <c r="H1482" s="118" t="n">
        <v>46289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29980996</v>
      </c>
      <c r="C1483" s="4" t="inlineStr">
        <is>
          <t>FORRO</t>
        </is>
      </c>
      <c r="D1483" s="4" t="inlineStr">
        <is>
          <t>-</t>
        </is>
      </c>
      <c r="E1483" s="4" t="inlineStr">
        <is>
          <t>22º PAV.</t>
        </is>
      </c>
      <c r="F1483" s="118" t="n">
        <v>46868</v>
      </c>
      <c r="G1483" s="118" t="n">
        <v>46881</v>
      </c>
      <c r="H1483" s="118" t="n">
        <v>46289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29980957</v>
      </c>
      <c r="C1484" s="4" t="inlineStr">
        <is>
          <t>FIAÇÃO ELÉTRICA</t>
        </is>
      </c>
      <c r="D1484" s="4" t="inlineStr">
        <is>
          <t>-</t>
        </is>
      </c>
      <c r="E1484" s="4" t="inlineStr">
        <is>
          <t>23º PAV.</t>
        </is>
      </c>
      <c r="F1484" s="118" t="n">
        <v>46868</v>
      </c>
      <c r="G1484" s="118" t="n">
        <v>46881</v>
      </c>
      <c r="H1484" s="118" t="n">
        <v>46289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29980962</v>
      </c>
      <c r="C1485" s="4" t="inlineStr">
        <is>
          <t>PRUMADA ELÉTRICA - CABOS</t>
        </is>
      </c>
      <c r="D1485" s="4" t="inlineStr">
        <is>
          <t>-</t>
        </is>
      </c>
      <c r="E1485" s="4" t="inlineStr">
        <is>
          <t>23º PAV.</t>
        </is>
      </c>
      <c r="F1485" s="118" t="n">
        <v>46868</v>
      </c>
      <c r="G1485" s="118" t="n">
        <v>46881</v>
      </c>
      <c r="H1485" s="118" t="n">
        <v>46289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30214085</v>
      </c>
      <c r="C1486" s="4" t="inlineStr">
        <is>
          <t>FIAÇÃO TELECOM/DADOS</t>
        </is>
      </c>
      <c r="D1486" s="4" t="inlineStr">
        <is>
          <t>-</t>
        </is>
      </c>
      <c r="E1486" s="4" t="inlineStr">
        <is>
          <t>23º PAV.</t>
        </is>
      </c>
      <c r="F1486" s="118" t="n">
        <v>46868</v>
      </c>
      <c r="G1486" s="118" t="n">
        <v>46882</v>
      </c>
      <c r="H1486" s="118" t="n">
        <v>46289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29980904</v>
      </c>
      <c r="C1487" s="4" t="inlineStr">
        <is>
          <t>BANCADAS</t>
        </is>
      </c>
      <c r="D1487" s="4" t="inlineStr">
        <is>
          <t>-</t>
        </is>
      </c>
      <c r="E1487" s="4" t="inlineStr">
        <is>
          <t>24º PAV.</t>
        </is>
      </c>
      <c r="F1487" s="118" t="n">
        <v>46868</v>
      </c>
      <c r="G1487" s="118" t="n">
        <v>46881</v>
      </c>
      <c r="H1487" s="118" t="n">
        <v>46289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29980866</v>
      </c>
      <c r="C1488" s="4" t="inlineStr">
        <is>
          <t>REVESTIMENTOS PORCELANATO PISO</t>
        </is>
      </c>
      <c r="D1488" s="4" t="inlineStr">
        <is>
          <t>-</t>
        </is>
      </c>
      <c r="E1488" s="4" t="inlineStr">
        <is>
          <t>25º PAV.</t>
        </is>
      </c>
      <c r="F1488" s="118" t="n">
        <v>46868</v>
      </c>
      <c r="G1488" s="118" t="n">
        <v>46881</v>
      </c>
      <c r="H1488" s="118" t="n">
        <v>46289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29980845</v>
      </c>
      <c r="C1489" s="4" t="inlineStr">
        <is>
          <t>REVESTIMENTO PORCELANATO PAREDE</t>
        </is>
      </c>
      <c r="D1489" s="4" t="inlineStr">
        <is>
          <t>-</t>
        </is>
      </c>
      <c r="E1489" s="4" t="inlineStr">
        <is>
          <t>26º PAV.</t>
        </is>
      </c>
      <c r="F1489" s="118" t="n">
        <v>46868</v>
      </c>
      <c r="G1489" s="118" t="n">
        <v>46881</v>
      </c>
      <c r="H1489" s="118" t="n">
        <v>46289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29980806</v>
      </c>
      <c r="C1490" s="4" t="inlineStr">
        <is>
          <t>IMPERMEABILIZAÇÃO</t>
        </is>
      </c>
      <c r="D1490" s="4" t="inlineStr">
        <is>
          <t>-</t>
        </is>
      </c>
      <c r="E1490" s="4" t="inlineStr">
        <is>
          <t>27º PAV.</t>
        </is>
      </c>
      <c r="F1490" s="118" t="n">
        <v>46868</v>
      </c>
      <c r="G1490" s="118" t="n">
        <v>46881</v>
      </c>
      <c r="H1490" s="118" t="n">
        <v>46289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32750454</v>
      </c>
      <c r="C1491" s="4" t="inlineStr">
        <is>
          <t>DRYWALL 2º FACE</t>
        </is>
      </c>
      <c r="D1491" s="4" t="inlineStr">
        <is>
          <t>-</t>
        </is>
      </c>
      <c r="E1491" s="4" t="inlineStr">
        <is>
          <t>28º PAV.</t>
        </is>
      </c>
      <c r="F1491" s="118" t="n">
        <v>46868</v>
      </c>
      <c r="G1491" s="118" t="n">
        <v>46881</v>
      </c>
      <c r="H1491" s="118" t="n">
        <v>46289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32750377</v>
      </c>
      <c r="C1492" s="4" t="inlineStr">
        <is>
          <t>DISTRIBUIÇÃO DE GÁS - DRYWALL</t>
        </is>
      </c>
      <c r="D1492" s="4" t="inlineStr">
        <is>
          <t>-</t>
        </is>
      </c>
      <c r="E1492" s="4" t="inlineStr">
        <is>
          <t>29º PAV.</t>
        </is>
      </c>
      <c r="F1492" s="118" t="n">
        <v>46868</v>
      </c>
      <c r="G1492" s="118" t="n">
        <v>46881</v>
      </c>
      <c r="H1492" s="118" t="n">
        <v>46289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32750403</v>
      </c>
      <c r="C1493" s="4" t="inlineStr">
        <is>
          <t>DISTRIBUIÇÃO ELÉTRICA/QUADRO - DRYWALL</t>
        </is>
      </c>
      <c r="D1493" s="4" t="inlineStr">
        <is>
          <t>-</t>
        </is>
      </c>
      <c r="E1493" s="4" t="inlineStr">
        <is>
          <t>29º PAV.</t>
        </is>
      </c>
      <c r="F1493" s="118" t="n">
        <v>46868</v>
      </c>
      <c r="G1493" s="118" t="n">
        <v>46881</v>
      </c>
      <c r="H1493" s="118" t="n">
        <v>46289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32750429</v>
      </c>
      <c r="C1494" s="4" t="inlineStr">
        <is>
          <t>DISTRIBUIÇÃO HIDRÁULICA - DRYWALL</t>
        </is>
      </c>
      <c r="D1494" s="4" t="inlineStr">
        <is>
          <t>-</t>
        </is>
      </c>
      <c r="E1494" s="4" t="inlineStr">
        <is>
          <t>29º PAV.</t>
        </is>
      </c>
      <c r="F1494" s="118" t="n">
        <v>46868</v>
      </c>
      <c r="G1494" s="118" t="n">
        <v>46881</v>
      </c>
      <c r="H1494" s="118" t="n">
        <v>46289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33896847</v>
      </c>
      <c r="C1495" s="4" t="inlineStr">
        <is>
          <t>INFRAESTRUTURA - AR CONDICIONADO</t>
        </is>
      </c>
      <c r="D1495" s="4" t="inlineStr">
        <is>
          <t>-</t>
        </is>
      </c>
      <c r="E1495" s="4" t="inlineStr">
        <is>
          <t>29º PAV.</t>
        </is>
      </c>
      <c r="F1495" s="118" t="n">
        <v>46868</v>
      </c>
      <c r="G1495" s="118" t="n">
        <v>46881</v>
      </c>
      <c r="H1495" s="118" t="n">
        <v>46289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32749873</v>
      </c>
      <c r="C1496" s="4" t="inlineStr">
        <is>
          <t>DRYWALL 1º FACE</t>
        </is>
      </c>
      <c r="D1496" s="4" t="inlineStr">
        <is>
          <t>-</t>
        </is>
      </c>
      <c r="E1496" s="4" t="inlineStr">
        <is>
          <t>30º PAV.</t>
        </is>
      </c>
      <c r="F1496" s="118" t="n">
        <v>46868</v>
      </c>
      <c r="G1496" s="118" t="n">
        <v>46881</v>
      </c>
      <c r="H1496" s="118" t="n">
        <v>46289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29980659</v>
      </c>
      <c r="C1497" s="4" t="inlineStr">
        <is>
          <t>CONTRAPISO</t>
        </is>
      </c>
      <c r="D1497" s="4" t="inlineStr">
        <is>
          <t>-</t>
        </is>
      </c>
      <c r="E1497" s="4" t="inlineStr">
        <is>
          <t>31º PAV. - COBERTURA LINEAR</t>
        </is>
      </c>
      <c r="F1497" s="118" t="n">
        <v>46868</v>
      </c>
      <c r="G1497" s="118" t="n">
        <v>46881</v>
      </c>
      <c r="H1497" s="118" t="n">
        <v>46289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29980599</v>
      </c>
      <c r="C1498" s="4" t="inlineStr">
        <is>
          <t>SHAFT INTERNO INST. HIDRAÚLICAS</t>
        </is>
      </c>
      <c r="D1498" s="4" t="inlineStr">
        <is>
          <t>-</t>
        </is>
      </c>
      <c r="E1498" s="4" t="inlineStr">
        <is>
          <t>32º PAV - COBERTURA GERAL</t>
        </is>
      </c>
      <c r="F1498" s="118" t="n">
        <v>46868</v>
      </c>
      <c r="G1498" s="118" t="n">
        <v>46881</v>
      </c>
      <c r="H1498" s="118" t="n">
        <v>46289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29980632</v>
      </c>
      <c r="C1499" s="4" t="inlineStr">
        <is>
          <t>PRUMADA ELÉTRICA - INFRA</t>
        </is>
      </c>
      <c r="D1499" s="4" t="inlineStr">
        <is>
          <t>-</t>
        </is>
      </c>
      <c r="E1499" s="4" t="inlineStr">
        <is>
          <t>32º PAV - COBERTURA GERAL</t>
        </is>
      </c>
      <c r="F1499" s="118" t="n">
        <v>46868</v>
      </c>
      <c r="G1499" s="118" t="n">
        <v>46881</v>
      </c>
      <c r="H1499" s="118" t="n">
        <v>46289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30205991</v>
      </c>
      <c r="C1500" s="4" t="inlineStr">
        <is>
          <t>CONTRAMARCO</t>
        </is>
      </c>
      <c r="D1500" s="4" t="inlineStr">
        <is>
          <t>-</t>
        </is>
      </c>
      <c r="E1500" s="4" t="inlineStr">
        <is>
          <t>6º PAV (PILOTIS) - COWORKING 1 E 2 + CIRC. 2 + HALL 2 + DML + VEST. MASC. + VEST. FEM</t>
        </is>
      </c>
      <c r="F1500" s="118" t="n">
        <v>46869</v>
      </c>
      <c r="G1500" s="118" t="n">
        <v>46876</v>
      </c>
      <c r="H1500" s="118" t="n">
        <v>46289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30205982</v>
      </c>
      <c r="C1501" s="4" t="inlineStr">
        <is>
          <t>DISTRIBUIÇÃO HIDROSSANITÁRIA</t>
        </is>
      </c>
      <c r="D1501" s="4" t="inlineStr">
        <is>
          <t>-</t>
        </is>
      </c>
      <c r="E1501" s="4" t="inlineStr">
        <is>
          <t>6º PAV (PILOTIS) - LOUNGE + SALÃO + COZINHA + GOURMET + ESPAÇO KIDS</t>
        </is>
      </c>
      <c r="F1501" s="118" t="n">
        <v>46869</v>
      </c>
      <c r="G1501" s="118" t="n">
        <v>46883</v>
      </c>
      <c r="H1501" s="118" t="n">
        <v>46289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30205953</v>
      </c>
      <c r="C1502" s="4" t="inlineStr">
        <is>
          <t>DISTRIBUIÇÃO ELÉTRICA / QUADRO</t>
        </is>
      </c>
      <c r="D1502" s="4" t="inlineStr">
        <is>
          <t>-</t>
        </is>
      </c>
      <c r="E1502" s="4" t="inlineStr">
        <is>
          <t>6º PAV (PILOTIS) - LOUNGE + SALÃO + COZINHA + GOURMET + ESPAÇO KIDS</t>
        </is>
      </c>
      <c r="F1502" s="118" t="n">
        <v>46869</v>
      </c>
      <c r="G1502" s="118" t="n">
        <v>46883</v>
      </c>
      <c r="H1502" s="118" t="n">
        <v>46289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30205983</v>
      </c>
      <c r="C1503" s="4" t="inlineStr">
        <is>
          <t>DISTRIBUIÇÃO DE GÁS</t>
        </is>
      </c>
      <c r="D1503" s="4" t="inlineStr">
        <is>
          <t>-</t>
        </is>
      </c>
      <c r="E1503" s="4" t="inlineStr">
        <is>
          <t>6º PAV (PILOTIS) - LOUNGE + SALÃO + COZINHA + GOURMET + ESPAÇO KIDS</t>
        </is>
      </c>
      <c r="F1503" s="118" t="n">
        <v>46869</v>
      </c>
      <c r="G1503" s="118" t="n">
        <v>46883</v>
      </c>
      <c r="H1503" s="118" t="n">
        <v>46289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29981098</v>
      </c>
      <c r="C1504" s="4" t="inlineStr">
        <is>
          <t>TALISCAMENTO</t>
        </is>
      </c>
      <c r="D1504" s="4" t="inlineStr">
        <is>
          <t>-</t>
        </is>
      </c>
      <c r="E1504" s="4" t="inlineStr">
        <is>
          <t>19º PAV.</t>
        </is>
      </c>
      <c r="F1504" s="118" t="n">
        <v>46869</v>
      </c>
      <c r="G1504" s="118" t="n">
        <v>46882</v>
      </c>
      <c r="H1504" s="118" t="n">
        <v>46289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31790597</v>
      </c>
      <c r="C1505" s="4" t="inlineStr">
        <is>
          <t>FACHADA AERADA - F3 + F4 (2º ETAPA)</t>
        </is>
      </c>
      <c r="D1505" s="4" t="inlineStr">
        <is>
          <t>-</t>
        </is>
      </c>
      <c r="E1505" s="4" t="inlineStr">
        <is>
          <t>FACHADA</t>
        </is>
      </c>
      <c r="F1505" s="118" t="n">
        <v>46869</v>
      </c>
      <c r="G1505" s="118" t="n">
        <v>46911</v>
      </c>
      <c r="H1505" s="118" t="n">
        <v>46289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30205661</v>
      </c>
      <c r="C1506" s="4" t="inlineStr">
        <is>
          <t>DISJUNTORES / MIOLOS</t>
        </is>
      </c>
      <c r="D1506" s="4" t="inlineStr">
        <is>
          <t>-</t>
        </is>
      </c>
      <c r="E1506" s="4" t="inlineStr">
        <is>
          <t>TÉRREO - LOJA 2</t>
        </is>
      </c>
      <c r="F1506" s="118" t="n">
        <v>46871</v>
      </c>
      <c r="G1506" s="118" t="n">
        <v>46878</v>
      </c>
      <c r="H1506" s="118" t="n">
        <v>46289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30205636</v>
      </c>
      <c r="C1507" s="4" t="inlineStr">
        <is>
          <t>ESQUADRIA MADEIRA</t>
        </is>
      </c>
      <c r="D1507" s="4" t="inlineStr">
        <is>
          <t>-</t>
        </is>
      </c>
      <c r="E1507" s="4" t="inlineStr">
        <is>
          <t>TÉRREO - LOJA 3</t>
        </is>
      </c>
      <c r="F1507" s="118" t="n">
        <v>46871</v>
      </c>
      <c r="G1507" s="118" t="n">
        <v>46885</v>
      </c>
      <c r="H1507" s="118" t="n">
        <v>46289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30205635</v>
      </c>
      <c r="C1508" s="4" t="inlineStr">
        <is>
          <t>LOUÇAS</t>
        </is>
      </c>
      <c r="D1508" s="4" t="inlineStr">
        <is>
          <t>-</t>
        </is>
      </c>
      <c r="E1508" s="4" t="inlineStr">
        <is>
          <t>TÉRREO - LOJA 3</t>
        </is>
      </c>
      <c r="F1508" s="118" t="n">
        <v>46871</v>
      </c>
      <c r="G1508" s="118" t="n">
        <v>46885</v>
      </c>
      <c r="H1508" s="118" t="n">
        <v>46289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30205633</v>
      </c>
      <c r="C1509" s="4" t="inlineStr">
        <is>
          <t>METAIS</t>
        </is>
      </c>
      <c r="D1509" s="4" t="inlineStr">
        <is>
          <t>-</t>
        </is>
      </c>
      <c r="E1509" s="4" t="inlineStr">
        <is>
          <t>TÉRREO - LOJA 3</t>
        </is>
      </c>
      <c r="F1509" s="118" t="n">
        <v>46871</v>
      </c>
      <c r="G1509" s="118" t="n">
        <v>46885</v>
      </c>
      <c r="H1509" s="118" t="n">
        <v>46289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30205618</v>
      </c>
      <c r="C1510" s="4" t="inlineStr">
        <is>
          <t>PINTURA 1º DEMÃO</t>
        </is>
      </c>
      <c r="D1510" s="4" t="inlineStr">
        <is>
          <t>-</t>
        </is>
      </c>
      <c r="E1510" s="4" t="inlineStr">
        <is>
          <t>TÉRREO - LOJA 4</t>
        </is>
      </c>
      <c r="F1510" s="118" t="n">
        <v>46871</v>
      </c>
      <c r="G1510" s="118" t="n">
        <v>46885</v>
      </c>
      <c r="H1510" s="118" t="n">
        <v>46289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30205933</v>
      </c>
      <c r="C1511" s="4" t="inlineStr">
        <is>
          <t>IMPERMEABILIZAÇÃO</t>
        </is>
      </c>
      <c r="D1511" s="4" t="inlineStr">
        <is>
          <t>-</t>
        </is>
      </c>
      <c r="E1511" s="4" t="inlineStr">
        <is>
          <t>5º PAV - GARAGEM</t>
        </is>
      </c>
      <c r="F1511" s="118" t="n">
        <v>46871</v>
      </c>
      <c r="G1511" s="118" t="n">
        <v>46885</v>
      </c>
      <c r="H1511" s="118" t="n">
        <v>46289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30171387</v>
      </c>
      <c r="C1512" s="4" t="inlineStr">
        <is>
          <t>PRUMADA HIDROSSANITÁRIA</t>
        </is>
      </c>
      <c r="D1512" s="4" t="inlineStr">
        <is>
          <t>-</t>
        </is>
      </c>
      <c r="E1512" s="4" t="inlineStr">
        <is>
          <t>5º PAV - GARAGEM</t>
        </is>
      </c>
      <c r="F1512" s="118" t="n">
        <v>46871</v>
      </c>
      <c r="G1512" s="118" t="n">
        <v>46899</v>
      </c>
      <c r="H1512" s="118" t="n">
        <v>46289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30171388</v>
      </c>
      <c r="C1513" s="4" t="inlineStr">
        <is>
          <t>PRUMADA ELÉTRICA - INFRA</t>
        </is>
      </c>
      <c r="D1513" s="4" t="inlineStr">
        <is>
          <t>-</t>
        </is>
      </c>
      <c r="E1513" s="4" t="inlineStr">
        <is>
          <t>5º PAV - GARAGEM</t>
        </is>
      </c>
      <c r="F1513" s="118" t="n">
        <v>46871</v>
      </c>
      <c r="G1513" s="118" t="n">
        <v>46899</v>
      </c>
      <c r="H1513" s="118" t="n">
        <v>46289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30171400</v>
      </c>
      <c r="C1514" s="4" t="inlineStr">
        <is>
          <t>INSTALAÇÕES DE INCÊNDIO</t>
        </is>
      </c>
      <c r="D1514" s="4" t="inlineStr">
        <is>
          <t>-</t>
        </is>
      </c>
      <c r="E1514" s="4" t="inlineStr">
        <is>
          <t>5º PAV - GARAGEM</t>
        </is>
      </c>
      <c r="F1514" s="118" t="n">
        <v>46871</v>
      </c>
      <c r="G1514" s="118" t="n">
        <v>46899</v>
      </c>
      <c r="H1514" s="118" t="n">
        <v>46289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30171519</v>
      </c>
      <c r="C1515" s="4" t="inlineStr">
        <is>
          <t>REBOCO INTERNO</t>
        </is>
      </c>
      <c r="D1515" s="4" t="inlineStr">
        <is>
          <t>-</t>
        </is>
      </c>
      <c r="E1515" s="4" t="inlineStr">
        <is>
          <t>HALL - GARAGENS</t>
        </is>
      </c>
      <c r="F1515" s="118" t="n">
        <v>46871</v>
      </c>
      <c r="G1515" s="118" t="n">
        <v>46903</v>
      </c>
      <c r="H1515" s="118" t="n">
        <v>46289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29981540</v>
      </c>
      <c r="C1516" s="4" t="inlineStr">
        <is>
          <t>PINTURA 3º DEMÃO</t>
        </is>
      </c>
      <c r="D1516" s="4" t="inlineStr">
        <is>
          <t>-</t>
        </is>
      </c>
      <c r="E1516" s="4" t="inlineStr">
        <is>
          <t>7º PAV.</t>
        </is>
      </c>
      <c r="F1516" s="118" t="n">
        <v>46875</v>
      </c>
      <c r="G1516" s="118" t="n">
        <v>46885</v>
      </c>
      <c r="H1516" s="118" t="n">
        <v>46289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30205861</v>
      </c>
      <c r="C1517" s="4" t="inlineStr">
        <is>
          <t>FIAÇÃO ELÉTRICA</t>
        </is>
      </c>
      <c r="D1517" s="4" t="inlineStr">
        <is>
          <t>-</t>
        </is>
      </c>
      <c r="E1517" s="4" t="inlineStr">
        <is>
          <t>1º PAV. (INTERMEDIÁRIO)</t>
        </is>
      </c>
      <c r="F1517" s="118" t="n">
        <v>46876</v>
      </c>
      <c r="G1517" s="118" t="n">
        <v>46889</v>
      </c>
      <c r="H1517" s="118" t="n">
        <v>46289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30208602</v>
      </c>
      <c r="C1518" s="4" t="inlineStr">
        <is>
          <t>PRUMADA ELÉTRICA - CABOS</t>
        </is>
      </c>
      <c r="D1518" s="4" t="inlineStr">
        <is>
          <t>-</t>
        </is>
      </c>
      <c r="E1518" s="4" t="inlineStr">
        <is>
          <t>1º PAV. (INTERMEDIÁRIO)</t>
        </is>
      </c>
      <c r="F1518" s="118" t="n">
        <v>46876</v>
      </c>
      <c r="G1518" s="118" t="n">
        <v>46889</v>
      </c>
      <c r="H1518" s="118" t="n">
        <v>46289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30214058</v>
      </c>
      <c r="C1519" s="4" t="inlineStr">
        <is>
          <t>FIAÇÃO TELECOM/DADOS</t>
        </is>
      </c>
      <c r="D1519" s="4" t="inlineStr">
        <is>
          <t>-</t>
        </is>
      </c>
      <c r="E1519" s="4" t="inlineStr">
        <is>
          <t>1º PAV. (INTERMEDIÁRIO)</t>
        </is>
      </c>
      <c r="F1519" s="118" t="n">
        <v>46876</v>
      </c>
      <c r="G1519" s="118" t="n">
        <v>46889</v>
      </c>
      <c r="H1519" s="118" t="n">
        <v>46289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30208599</v>
      </c>
      <c r="C1520" s="4" t="inlineStr">
        <is>
          <t>PRUMADA ELÉTRICA - INFRA</t>
        </is>
      </c>
      <c r="D1520" s="4" t="inlineStr">
        <is>
          <t>-</t>
        </is>
      </c>
      <c r="E1520" s="4" t="inlineStr">
        <is>
          <t>6º PAV - PILOTIS</t>
        </is>
      </c>
      <c r="F1520" s="118" t="n">
        <v>46877</v>
      </c>
      <c r="G1520" s="118" t="n">
        <v>46890</v>
      </c>
      <c r="H1520" s="118" t="n">
        <v>46289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33897806</v>
      </c>
      <c r="C1521" s="4" t="inlineStr">
        <is>
          <t>INFRAESTRUTURA - AR CONDICIONADO</t>
        </is>
      </c>
      <c r="D1521" s="4" t="inlineStr">
        <is>
          <t>-</t>
        </is>
      </c>
      <c r="E1521" s="4" t="inlineStr">
        <is>
          <t>6º PAV (PILOTIS) - ACADEMIA</t>
        </is>
      </c>
      <c r="F1521" s="118" t="n">
        <v>46877</v>
      </c>
      <c r="G1521" s="118" t="n">
        <v>46890</v>
      </c>
      <c r="H1521" s="118" t="n">
        <v>46289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30206085</v>
      </c>
      <c r="C1522" s="4" t="inlineStr">
        <is>
          <t>IMPERMEABILIZAÇÃO</t>
        </is>
      </c>
      <c r="D1522" s="4" t="inlineStr">
        <is>
          <t>-</t>
        </is>
      </c>
      <c r="E1522" s="4" t="inlineStr">
        <is>
          <t>6º PAV (PILOTIS) - SAUNA + DUCHA</t>
        </is>
      </c>
      <c r="F1522" s="118" t="n">
        <v>46877</v>
      </c>
      <c r="G1522" s="118" t="n">
        <v>46890</v>
      </c>
      <c r="H1522" s="118" t="n">
        <v>46289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30206026</v>
      </c>
      <c r="C1523" s="4" t="inlineStr">
        <is>
          <t>SHAFT INTERNO INST. HIDRAÚLICAS</t>
        </is>
      </c>
      <c r="D1523" s="4" t="inlineStr">
        <is>
          <t>-</t>
        </is>
      </c>
      <c r="E1523" s="4" t="inlineStr">
        <is>
          <t>6º PAV (PILOTIS) - CHURRASQUEIRA + IS MASC. PCD + IS FEM. PCD + CIRCULAÇÃO 1 + HALL 1</t>
        </is>
      </c>
      <c r="F1523" s="118" t="n">
        <v>46877</v>
      </c>
      <c r="G1523" s="118" t="n">
        <v>46890</v>
      </c>
      <c r="H1523" s="118" t="n">
        <v>46289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30205988</v>
      </c>
      <c r="C1524" s="4" t="inlineStr">
        <is>
          <t>REBOCO INTERNO</t>
        </is>
      </c>
      <c r="D1524" s="4" t="inlineStr">
        <is>
          <t>-</t>
        </is>
      </c>
      <c r="E1524" s="4" t="inlineStr">
        <is>
          <t>6º PAV (PILOTIS) - COWORKING 1 E 2 + CIRC. 2 + HALL 2 + DML + VEST. MASC. + VEST. FEM</t>
        </is>
      </c>
      <c r="F1524" s="118" t="n">
        <v>46877</v>
      </c>
      <c r="G1524" s="118" t="n">
        <v>46890</v>
      </c>
      <c r="H1524" s="118" t="n">
        <v>46289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30205880</v>
      </c>
      <c r="C1525" s="4" t="inlineStr">
        <is>
          <t>IMPERMEABILIZAÇÃO</t>
        </is>
      </c>
      <c r="D1525" s="4" t="inlineStr">
        <is>
          <t>-</t>
        </is>
      </c>
      <c r="E1525" s="4" t="inlineStr">
        <is>
          <t>6º PAV (PILOTIS) - PLAYGROUND + TERRAÇO DESCOBERTO + QUADRA DE RECREAÇÃO</t>
        </is>
      </c>
      <c r="F1525" s="118" t="n">
        <v>46878</v>
      </c>
      <c r="G1525" s="118" t="n">
        <v>46940</v>
      </c>
      <c r="H1525" s="118" t="n">
        <v>46289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30171661</v>
      </c>
      <c r="C1526" s="4" t="inlineStr">
        <is>
          <t>PINTURA - CORRIMÃO</t>
        </is>
      </c>
      <c r="D1526" s="4" t="inlineStr">
        <is>
          <t>-</t>
        </is>
      </c>
      <c r="E1526" s="4" t="inlineStr">
        <is>
          <t>CX DE ESCADA DE INCÊND.</t>
        </is>
      </c>
      <c r="F1526" s="118" t="n">
        <v>46878</v>
      </c>
      <c r="G1526" s="118" t="n">
        <v>46905</v>
      </c>
      <c r="H1526" s="118" t="n">
        <v>46289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30211206</v>
      </c>
      <c r="C1527" s="4" t="inlineStr">
        <is>
          <t>REBOCO EXTERNO</t>
        </is>
      </c>
      <c r="D1527" s="4" t="inlineStr">
        <is>
          <t>-</t>
        </is>
      </c>
      <c r="E1527" s="4" t="inlineStr">
        <is>
          <t>34º PAV - RESERVATÓRIO</t>
        </is>
      </c>
      <c r="F1527" s="118" t="n">
        <v>46878</v>
      </c>
      <c r="G1527" s="118" t="n">
        <v>46898</v>
      </c>
      <c r="H1527" s="118" t="n">
        <v>46289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30205694</v>
      </c>
      <c r="C1528" s="4" t="inlineStr">
        <is>
          <t>PINTURA 2º DEMÃO</t>
        </is>
      </c>
      <c r="D1528" s="4" t="inlineStr">
        <is>
          <t>-</t>
        </is>
      </c>
      <c r="E1528" s="4" t="inlineStr">
        <is>
          <t>TÉRREO - LOJA 1</t>
        </is>
      </c>
      <c r="F1528" s="118" t="n">
        <v>46881</v>
      </c>
      <c r="G1528" s="118" t="n">
        <v>46892</v>
      </c>
      <c r="H1528" s="118" t="n">
        <v>46289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30205680</v>
      </c>
      <c r="C1529" s="4" t="inlineStr">
        <is>
          <t>LIMPEZA GROSSA</t>
        </is>
      </c>
      <c r="D1529" s="4" t="inlineStr">
        <is>
          <t>-</t>
        </is>
      </c>
      <c r="E1529" s="4" t="inlineStr">
        <is>
          <t>TÉRREO - LOJA 2</t>
        </is>
      </c>
      <c r="F1529" s="118" t="n">
        <v>46881</v>
      </c>
      <c r="G1529" s="118" t="n">
        <v>46892</v>
      </c>
      <c r="H1529" s="118" t="n">
        <v>46289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29981502</v>
      </c>
      <c r="C1530" s="4" t="inlineStr">
        <is>
          <t>CHECKLIST</t>
        </is>
      </c>
      <c r="D1530" s="4" t="inlineStr">
        <is>
          <t>-</t>
        </is>
      </c>
      <c r="E1530" s="4" t="inlineStr">
        <is>
          <t>8º PAV.</t>
        </is>
      </c>
      <c r="F1530" s="118" t="n">
        <v>46881</v>
      </c>
      <c r="G1530" s="118" t="n">
        <v>46885</v>
      </c>
      <c r="H1530" s="118" t="n">
        <v>46289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29981467</v>
      </c>
      <c r="C1531" s="4" t="inlineStr">
        <is>
          <t>ACABAMENTOS ELÉTRICOS</t>
        </is>
      </c>
      <c r="D1531" s="4" t="inlineStr">
        <is>
          <t>-</t>
        </is>
      </c>
      <c r="E1531" s="4" t="inlineStr">
        <is>
          <t>9º PAV.</t>
        </is>
      </c>
      <c r="F1531" s="118" t="n">
        <v>46881</v>
      </c>
      <c r="G1531" s="118" t="n">
        <v>46891</v>
      </c>
      <c r="H1531" s="118" t="n">
        <v>46289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29981427</v>
      </c>
      <c r="C1532" s="4" t="inlineStr">
        <is>
          <t>PINTURA 2º DEMÃO</t>
        </is>
      </c>
      <c r="D1532" s="4" t="inlineStr">
        <is>
          <t>-</t>
        </is>
      </c>
      <c r="E1532" s="4" t="inlineStr">
        <is>
          <t>10º PAV.</t>
        </is>
      </c>
      <c r="F1532" s="118" t="n">
        <v>46881</v>
      </c>
      <c r="G1532" s="118" t="n">
        <v>46891</v>
      </c>
      <c r="H1532" s="118" t="n">
        <v>46289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33919788</v>
      </c>
      <c r="C1533" s="4" t="inlineStr">
        <is>
          <t>TEXTURA - EXTERNA</t>
        </is>
      </c>
      <c r="D1533" s="4" t="inlineStr">
        <is>
          <t>-</t>
        </is>
      </c>
      <c r="E1533" s="4" t="inlineStr">
        <is>
          <t>10º PAV.</t>
        </is>
      </c>
      <c r="F1533" s="118" t="n">
        <v>46881</v>
      </c>
      <c r="G1533" s="118" t="n">
        <v>46891</v>
      </c>
      <c r="H1533" s="118" t="n">
        <v>46289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29981389</v>
      </c>
      <c r="C1534" s="4" t="inlineStr">
        <is>
          <t>LIMPEZA GROSSA</t>
        </is>
      </c>
      <c r="D1534" s="4" t="inlineStr">
        <is>
          <t>-</t>
        </is>
      </c>
      <c r="E1534" s="4" t="inlineStr">
        <is>
          <t>11º PAV.</t>
        </is>
      </c>
      <c r="F1534" s="118" t="n">
        <v>46881</v>
      </c>
      <c r="G1534" s="118" t="n">
        <v>46891</v>
      </c>
      <c r="H1534" s="118" t="n">
        <v>46289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29981346</v>
      </c>
      <c r="C1535" s="4" t="inlineStr">
        <is>
          <t>LOUÇAS</t>
        </is>
      </c>
      <c r="D1535" s="4" t="inlineStr">
        <is>
          <t>-</t>
        </is>
      </c>
      <c r="E1535" s="4" t="inlineStr">
        <is>
          <t>12º PAV.</t>
        </is>
      </c>
      <c r="F1535" s="118" t="n">
        <v>46881</v>
      </c>
      <c r="G1535" s="118" t="n">
        <v>46891</v>
      </c>
      <c r="H1535" s="118" t="n">
        <v>46289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29981351</v>
      </c>
      <c r="C1536" s="4" t="inlineStr">
        <is>
          <t>METAIS</t>
        </is>
      </c>
      <c r="D1536" s="4" t="inlineStr">
        <is>
          <t>-</t>
        </is>
      </c>
      <c r="E1536" s="4" t="inlineStr">
        <is>
          <t>12º PAV.</t>
        </is>
      </c>
      <c r="F1536" s="118" t="n">
        <v>46881</v>
      </c>
      <c r="G1536" s="118" t="n">
        <v>46891</v>
      </c>
      <c r="H1536" s="118" t="n">
        <v>46289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29981350</v>
      </c>
      <c r="C1537" s="4" t="inlineStr">
        <is>
          <t>DISJUNTORES / MIOLOS</t>
        </is>
      </c>
      <c r="D1537" s="4" t="inlineStr">
        <is>
          <t>-</t>
        </is>
      </c>
      <c r="E1537" s="4" t="inlineStr">
        <is>
          <t>12º PAV.</t>
        </is>
      </c>
      <c r="F1537" s="118" t="n">
        <v>46881</v>
      </c>
      <c r="G1537" s="118" t="n">
        <v>46891</v>
      </c>
      <c r="H1537" s="118" t="n">
        <v>46289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29981349</v>
      </c>
      <c r="C1538" s="4" t="inlineStr">
        <is>
          <t>COMUNICAÇÃO E ALARME</t>
        </is>
      </c>
      <c r="D1538" s="4" t="inlineStr">
        <is>
          <t>-</t>
        </is>
      </c>
      <c r="E1538" s="4" t="inlineStr">
        <is>
          <t>12º PAV.</t>
        </is>
      </c>
      <c r="F1538" s="118" t="n">
        <v>46881</v>
      </c>
      <c r="G1538" s="118" t="n">
        <v>46891</v>
      </c>
      <c r="H1538" s="118" t="n">
        <v>46289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29981308</v>
      </c>
      <c r="C1539" s="4" t="inlineStr">
        <is>
          <t>RODAPÉ MADEIRA / PVC</t>
        </is>
      </c>
      <c r="D1539" s="4" t="inlineStr">
        <is>
          <t>-</t>
        </is>
      </c>
      <c r="E1539" s="4" t="inlineStr">
        <is>
          <t>13º PAV.</t>
        </is>
      </c>
      <c r="F1539" s="118" t="n">
        <v>46881</v>
      </c>
      <c r="G1539" s="118" t="n">
        <v>46891</v>
      </c>
      <c r="H1539" s="118" t="n">
        <v>46289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29981270</v>
      </c>
      <c r="C1540" s="4" t="inlineStr">
        <is>
          <t>ESQUADRIA MADEIRA</t>
        </is>
      </c>
      <c r="D1540" s="4" t="inlineStr">
        <is>
          <t>-</t>
        </is>
      </c>
      <c r="E1540" s="4" t="inlineStr">
        <is>
          <t>14º PAV.</t>
        </is>
      </c>
      <c r="F1540" s="118" t="n">
        <v>46881</v>
      </c>
      <c r="G1540" s="118" t="n">
        <v>46891</v>
      </c>
      <c r="H1540" s="118" t="n">
        <v>46289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29981232</v>
      </c>
      <c r="C1541" s="4" t="inlineStr">
        <is>
          <t>PISO VINÍLICO / LAMINADO</t>
        </is>
      </c>
      <c r="D1541" s="4" t="inlineStr">
        <is>
          <t>-</t>
        </is>
      </c>
      <c r="E1541" s="4" t="inlineStr">
        <is>
          <t>15º PAV.</t>
        </is>
      </c>
      <c r="F1541" s="118" t="n">
        <v>46881</v>
      </c>
      <c r="G1541" s="118" t="n">
        <v>46891</v>
      </c>
      <c r="H1541" s="118" t="n">
        <v>46289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29981194</v>
      </c>
      <c r="C1542" s="4" t="inlineStr">
        <is>
          <t>PINTURA 1º DEMÃO</t>
        </is>
      </c>
      <c r="D1542" s="4" t="inlineStr">
        <is>
          <t>-</t>
        </is>
      </c>
      <c r="E1542" s="4" t="inlineStr">
        <is>
          <t>16º PAV.</t>
        </is>
      </c>
      <c r="F1542" s="118" t="n">
        <v>46881</v>
      </c>
      <c r="G1542" s="118" t="n">
        <v>46891</v>
      </c>
      <c r="H1542" s="118" t="n">
        <v>46289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29981183</v>
      </c>
      <c r="C1543" s="4" t="inlineStr">
        <is>
          <t>MASSA CORRIDA</t>
        </is>
      </c>
      <c r="D1543" s="4" t="inlineStr">
        <is>
          <t>-</t>
        </is>
      </c>
      <c r="E1543" s="4" t="inlineStr">
        <is>
          <t>17º PAV.</t>
        </is>
      </c>
      <c r="F1543" s="118" t="n">
        <v>46881</v>
      </c>
      <c r="G1543" s="118" t="n">
        <v>46891</v>
      </c>
      <c r="H1543" s="118" t="n">
        <v>46289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33898099</v>
      </c>
      <c r="C1544" s="4" t="inlineStr">
        <is>
          <t>ESQUADRIA DE ALUMÍNIO</t>
        </is>
      </c>
      <c r="D1544" s="4" t="inlineStr">
        <is>
          <t>-</t>
        </is>
      </c>
      <c r="E1544" s="4" t="inlineStr">
        <is>
          <t>18º PAV.</t>
        </is>
      </c>
      <c r="F1544" s="118" t="n">
        <v>46881</v>
      </c>
      <c r="G1544" s="118" t="n">
        <v>46891</v>
      </c>
      <c r="H1544" s="118" t="n">
        <v>46289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29980959</v>
      </c>
      <c r="C1545" s="4" t="inlineStr">
        <is>
          <t>FORRO</t>
        </is>
      </c>
      <c r="D1545" s="4" t="inlineStr">
        <is>
          <t>-</t>
        </is>
      </c>
      <c r="E1545" s="4" t="inlineStr">
        <is>
          <t>23º PAV.</t>
        </is>
      </c>
      <c r="F1545" s="118" t="n">
        <v>46882</v>
      </c>
      <c r="G1545" s="118" t="n">
        <v>46892</v>
      </c>
      <c r="H1545" s="118" t="n">
        <v>46289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29980920</v>
      </c>
      <c r="C1546" s="4" t="inlineStr">
        <is>
          <t>FIAÇÃO ELÉTRICA</t>
        </is>
      </c>
      <c r="D1546" s="4" t="inlineStr">
        <is>
          <t>-</t>
        </is>
      </c>
      <c r="E1546" s="4" t="inlineStr">
        <is>
          <t>24º PAV.</t>
        </is>
      </c>
      <c r="F1546" s="118" t="n">
        <v>46882</v>
      </c>
      <c r="G1546" s="118" t="n">
        <v>46892</v>
      </c>
      <c r="H1546" s="118" t="n">
        <v>46289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29980925</v>
      </c>
      <c r="C1547" s="4" t="inlineStr">
        <is>
          <t>PRUMADA ELÉTRICA - CABOS</t>
        </is>
      </c>
      <c r="D1547" s="4" t="inlineStr">
        <is>
          <t>-</t>
        </is>
      </c>
      <c r="E1547" s="4" t="inlineStr">
        <is>
          <t>24º PAV.</t>
        </is>
      </c>
      <c r="F1547" s="118" t="n">
        <v>46882</v>
      </c>
      <c r="G1547" s="118" t="n">
        <v>46892</v>
      </c>
      <c r="H1547" s="118" t="n">
        <v>46289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30214086</v>
      </c>
      <c r="C1548" s="4" t="inlineStr">
        <is>
          <t>FIAÇÃO TELECOM/DADOS</t>
        </is>
      </c>
      <c r="D1548" s="4" t="inlineStr">
        <is>
          <t>-</t>
        </is>
      </c>
      <c r="E1548" s="4" t="inlineStr">
        <is>
          <t>24º PAV.</t>
        </is>
      </c>
      <c r="F1548" s="118" t="n">
        <v>46882</v>
      </c>
      <c r="G1548" s="118" t="n">
        <v>46895</v>
      </c>
      <c r="H1548" s="118" t="n">
        <v>46289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29980867</v>
      </c>
      <c r="C1549" s="4" t="inlineStr">
        <is>
          <t>BANCADAS</t>
        </is>
      </c>
      <c r="D1549" s="4" t="inlineStr">
        <is>
          <t>-</t>
        </is>
      </c>
      <c r="E1549" s="4" t="inlineStr">
        <is>
          <t>25º PAV.</t>
        </is>
      </c>
      <c r="F1549" s="118" t="n">
        <v>46882</v>
      </c>
      <c r="G1549" s="118" t="n">
        <v>46892</v>
      </c>
      <c r="H1549" s="118" t="n">
        <v>46289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29980829</v>
      </c>
      <c r="C1550" s="4" t="inlineStr">
        <is>
          <t>REVESTIMENTOS PORCELANATO PISO</t>
        </is>
      </c>
      <c r="D1550" s="4" t="inlineStr">
        <is>
          <t>-</t>
        </is>
      </c>
      <c r="E1550" s="4" t="inlineStr">
        <is>
          <t>26º PAV.</t>
        </is>
      </c>
      <c r="F1550" s="118" t="n">
        <v>46882</v>
      </c>
      <c r="G1550" s="118" t="n">
        <v>46892</v>
      </c>
      <c r="H1550" s="118" t="n">
        <v>46289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29980808</v>
      </c>
      <c r="C1551" s="4" t="inlineStr">
        <is>
          <t>REVESTIMENTO PORCELANATO PAREDE</t>
        </is>
      </c>
      <c r="D1551" s="4" t="inlineStr">
        <is>
          <t>-</t>
        </is>
      </c>
      <c r="E1551" s="4" t="inlineStr">
        <is>
          <t>27º PAV.</t>
        </is>
      </c>
      <c r="F1551" s="118" t="n">
        <v>46882</v>
      </c>
      <c r="G1551" s="118" t="n">
        <v>46892</v>
      </c>
      <c r="H1551" s="118" t="n">
        <v>46289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29980769</v>
      </c>
      <c r="C1552" s="4" t="inlineStr">
        <is>
          <t>IMPERMEABILIZAÇÃO</t>
        </is>
      </c>
      <c r="D1552" s="4" t="inlineStr">
        <is>
          <t>-</t>
        </is>
      </c>
      <c r="E1552" s="4" t="inlineStr">
        <is>
          <t>28º PAV.</t>
        </is>
      </c>
      <c r="F1552" s="118" t="n">
        <v>46882</v>
      </c>
      <c r="G1552" s="118" t="n">
        <v>46892</v>
      </c>
      <c r="H1552" s="118" t="n">
        <v>46289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32750455</v>
      </c>
      <c r="C1553" s="4" t="inlineStr">
        <is>
          <t>DRYWALL 2º FACE</t>
        </is>
      </c>
      <c r="D1553" s="4" t="inlineStr">
        <is>
          <t>-</t>
        </is>
      </c>
      <c r="E1553" s="4" t="inlineStr">
        <is>
          <t>29º PAV.</t>
        </is>
      </c>
      <c r="F1553" s="118" t="n">
        <v>46882</v>
      </c>
      <c r="G1553" s="118" t="n">
        <v>46892</v>
      </c>
      <c r="H1553" s="118" t="n">
        <v>46289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32750378</v>
      </c>
      <c r="C1554" s="4" t="inlineStr">
        <is>
          <t>DISTRIBUIÇÃO DE GÁS - DRYWALL</t>
        </is>
      </c>
      <c r="D1554" s="4" t="inlineStr">
        <is>
          <t>-</t>
        </is>
      </c>
      <c r="E1554" s="4" t="inlineStr">
        <is>
          <t>30º PAV.</t>
        </is>
      </c>
      <c r="F1554" s="118" t="n">
        <v>46882</v>
      </c>
      <c r="G1554" s="118" t="n">
        <v>46892</v>
      </c>
      <c r="H1554" s="118" t="n">
        <v>46289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32750404</v>
      </c>
      <c r="C1555" s="4" t="inlineStr">
        <is>
          <t>DISTRIBUIÇÃO ELÉTRICA/QUADRO - DRYWALL</t>
        </is>
      </c>
      <c r="D1555" s="4" t="inlineStr">
        <is>
          <t>-</t>
        </is>
      </c>
      <c r="E1555" s="4" t="inlineStr">
        <is>
          <t>30º PAV.</t>
        </is>
      </c>
      <c r="F1555" s="118" t="n">
        <v>46882</v>
      </c>
      <c r="G1555" s="118" t="n">
        <v>46892</v>
      </c>
      <c r="H1555" s="118" t="n">
        <v>46289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32750430</v>
      </c>
      <c r="C1556" s="4" t="inlineStr">
        <is>
          <t>DISTRIBUIÇÃO HIDRÁULICA - DRYWALL</t>
        </is>
      </c>
      <c r="D1556" s="4" t="inlineStr">
        <is>
          <t>-</t>
        </is>
      </c>
      <c r="E1556" s="4" t="inlineStr">
        <is>
          <t>30º PAV.</t>
        </is>
      </c>
      <c r="F1556" s="118" t="n">
        <v>46882</v>
      </c>
      <c r="G1556" s="118" t="n">
        <v>46892</v>
      </c>
      <c r="H1556" s="118" t="n">
        <v>46289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33896848</v>
      </c>
      <c r="C1557" s="4" t="inlineStr">
        <is>
          <t>INFRAESTRUTURA - AR CONDICIONADO</t>
        </is>
      </c>
      <c r="D1557" s="4" t="inlineStr">
        <is>
          <t>-</t>
        </is>
      </c>
      <c r="E1557" s="4" t="inlineStr">
        <is>
          <t>30º PAV.</t>
        </is>
      </c>
      <c r="F1557" s="118" t="n">
        <v>46882</v>
      </c>
      <c r="G1557" s="118" t="n">
        <v>46892</v>
      </c>
      <c r="H1557" s="118" t="n">
        <v>46289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32749874</v>
      </c>
      <c r="C1558" s="4" t="inlineStr">
        <is>
          <t>DRYWALL 1º FACE</t>
        </is>
      </c>
      <c r="D1558" s="4" t="inlineStr">
        <is>
          <t>-</t>
        </is>
      </c>
      <c r="E1558" s="4" t="inlineStr">
        <is>
          <t>31º PAV. - COBERTURA LINEAR</t>
        </is>
      </c>
      <c r="F1558" s="118" t="n">
        <v>46882</v>
      </c>
      <c r="G1558" s="118" t="n">
        <v>46892</v>
      </c>
      <c r="H1558" s="118" t="n">
        <v>46289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29980622</v>
      </c>
      <c r="C1559" s="4" t="inlineStr">
        <is>
          <t>CONTRAPISO</t>
        </is>
      </c>
      <c r="D1559" s="4" t="inlineStr">
        <is>
          <t>-</t>
        </is>
      </c>
      <c r="E1559" s="4" t="inlineStr">
        <is>
          <t>32º PAV - COBERTURA GERAL</t>
        </is>
      </c>
      <c r="F1559" s="118" t="n">
        <v>46882</v>
      </c>
      <c r="G1559" s="118" t="n">
        <v>46892</v>
      </c>
      <c r="H1559" s="118" t="n">
        <v>46289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30205822</v>
      </c>
      <c r="C1560" s="4" t="inlineStr">
        <is>
          <t>FORRO</t>
        </is>
      </c>
      <c r="D1560" s="4" t="inlineStr">
        <is>
          <t>-</t>
        </is>
      </c>
      <c r="E1560" s="4" t="inlineStr">
        <is>
          <t>TÉRREO - HALL SOCIAL + ECLUSA + CIRCULAÇÃO</t>
        </is>
      </c>
      <c r="F1560" s="118" t="n">
        <v>46883</v>
      </c>
      <c r="G1560" s="118" t="n">
        <v>46896</v>
      </c>
      <c r="H1560" s="118" t="n">
        <v>46289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30208604</v>
      </c>
      <c r="C1561" s="4" t="inlineStr">
        <is>
          <t>PRUMADA ELÉTRICA - CABOS</t>
        </is>
      </c>
      <c r="D1561" s="4" t="inlineStr">
        <is>
          <t>-</t>
        </is>
      </c>
      <c r="E1561" s="4" t="inlineStr">
        <is>
          <t>TÉRREO - GERAL</t>
        </is>
      </c>
      <c r="F1561" s="118" t="n">
        <v>46883</v>
      </c>
      <c r="G1561" s="118" t="n">
        <v>46896</v>
      </c>
      <c r="H1561" s="118" t="n">
        <v>46289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30208610</v>
      </c>
      <c r="C1562" s="4" t="inlineStr">
        <is>
          <t>CONTRAPISO</t>
        </is>
      </c>
      <c r="D1562" s="4" t="inlineStr">
        <is>
          <t>-</t>
        </is>
      </c>
      <c r="E1562" s="4" t="inlineStr">
        <is>
          <t>6º PAV (PILOTIS) - PISCINA + PRAINHA + DECK</t>
        </is>
      </c>
      <c r="F1562" s="118" t="n">
        <v>46883</v>
      </c>
      <c r="G1562" s="118" t="n">
        <v>46903</v>
      </c>
      <c r="H1562" s="118" t="n">
        <v>46289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29981112</v>
      </c>
      <c r="C1563" s="4" t="inlineStr">
        <is>
          <t>DISTRIBUIÇÃO HIDROSSANITÁRIA</t>
        </is>
      </c>
      <c r="D1563" s="4" t="inlineStr">
        <is>
          <t>-</t>
        </is>
      </c>
      <c r="E1563" s="4" t="inlineStr">
        <is>
          <t>19º PAV.</t>
        </is>
      </c>
      <c r="F1563" s="118" t="n">
        <v>46883</v>
      </c>
      <c r="G1563" s="118" t="n">
        <v>46895</v>
      </c>
      <c r="H1563" s="118" t="n">
        <v>46289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29981081</v>
      </c>
      <c r="C1564" s="4" t="inlineStr">
        <is>
          <t>DISTRIBUIÇÃO ELÉTRICA / QUADRO</t>
        </is>
      </c>
      <c r="D1564" s="4" t="inlineStr">
        <is>
          <t>-</t>
        </is>
      </c>
      <c r="E1564" s="4" t="inlineStr">
        <is>
          <t>19º PAV.</t>
        </is>
      </c>
      <c r="F1564" s="118" t="n">
        <v>46883</v>
      </c>
      <c r="G1564" s="118" t="n">
        <v>46895</v>
      </c>
      <c r="H1564" s="118" t="n">
        <v>46289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29981114</v>
      </c>
      <c r="C1565" s="4" t="inlineStr">
        <is>
          <t>DISTRIBUIÇÃO DE GÁS</t>
        </is>
      </c>
      <c r="D1565" s="4" t="inlineStr">
        <is>
          <t>-</t>
        </is>
      </c>
      <c r="E1565" s="4" t="inlineStr">
        <is>
          <t>19º PAV.</t>
        </is>
      </c>
      <c r="F1565" s="118" t="n">
        <v>46883</v>
      </c>
      <c r="G1565" s="118" t="n">
        <v>46895</v>
      </c>
      <c r="H1565" s="118" t="n">
        <v>46289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31791087</v>
      </c>
      <c r="C1566" s="4" t="inlineStr">
        <is>
          <t>PREPARAÇÃO PARA FACHADA AERADA - F5 (2º ETAPA)</t>
        </is>
      </c>
      <c r="D1566" s="4" t="inlineStr">
        <is>
          <t>-</t>
        </is>
      </c>
      <c r="E1566" s="4" t="inlineStr">
        <is>
          <t>FACHADA</t>
        </is>
      </c>
      <c r="F1566" s="118" t="n">
        <v>46883</v>
      </c>
      <c r="G1566" s="118" t="n">
        <v>46910</v>
      </c>
      <c r="H1566" s="118" t="n">
        <v>46289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31800444</v>
      </c>
      <c r="C1567" s="4" t="inlineStr">
        <is>
          <t>INSTALAÇÃO DE SHADOWBOX E BRISE - F1 + F2</t>
        </is>
      </c>
      <c r="D1567" s="4" t="inlineStr">
        <is>
          <t>-</t>
        </is>
      </c>
      <c r="E1567" s="4" t="inlineStr">
        <is>
          <t>FACHADA</t>
        </is>
      </c>
      <c r="F1567" s="118" t="n">
        <v>46883</v>
      </c>
      <c r="G1567" s="118" t="n">
        <v>46925</v>
      </c>
      <c r="H1567" s="118" t="n">
        <v>46289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30205954</v>
      </c>
      <c r="C1568" s="4" t="inlineStr">
        <is>
          <t>CONTRAMARCO</t>
        </is>
      </c>
      <c r="D1568" s="4" t="inlineStr">
        <is>
          <t>-</t>
        </is>
      </c>
      <c r="E1568" s="4" t="inlineStr">
        <is>
          <t>6º PAV (PILOTIS) - LOUNGE + SALÃO + COZINHA + GOURMET + ESPAÇO KIDS</t>
        </is>
      </c>
      <c r="F1568" s="118" t="n">
        <v>46884</v>
      </c>
      <c r="G1568" s="118" t="n">
        <v>46890</v>
      </c>
      <c r="H1568" s="118" t="n">
        <v>46289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30205634</v>
      </c>
      <c r="C1569" s="4" t="inlineStr">
        <is>
          <t>DISJUNTORES / MIOLOS</t>
        </is>
      </c>
      <c r="D1569" s="4" t="inlineStr">
        <is>
          <t>-</t>
        </is>
      </c>
      <c r="E1569" s="4" t="inlineStr">
        <is>
          <t>TÉRREO - LOJA 3</t>
        </is>
      </c>
      <c r="F1569" s="118" t="n">
        <v>46888</v>
      </c>
      <c r="G1569" s="118" t="n">
        <v>46892</v>
      </c>
      <c r="H1569" s="118" t="n">
        <v>46289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30205609</v>
      </c>
      <c r="C1570" s="4" t="inlineStr">
        <is>
          <t>ESQUADRIA MADEIRA</t>
        </is>
      </c>
      <c r="D1570" s="4" t="inlineStr">
        <is>
          <t>-</t>
        </is>
      </c>
      <c r="E1570" s="4" t="inlineStr">
        <is>
          <t>TÉRREO - LOJA 4</t>
        </is>
      </c>
      <c r="F1570" s="118" t="n">
        <v>46888</v>
      </c>
      <c r="G1570" s="118" t="n">
        <v>46899</v>
      </c>
      <c r="H1570" s="118" t="n">
        <v>46289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30205608</v>
      </c>
      <c r="C1571" s="4" t="inlineStr">
        <is>
          <t>LOUÇAS</t>
        </is>
      </c>
      <c r="D1571" s="4" t="inlineStr">
        <is>
          <t>-</t>
        </is>
      </c>
      <c r="E1571" s="4" t="inlineStr">
        <is>
          <t>TÉRREO - LOJA 4</t>
        </is>
      </c>
      <c r="F1571" s="118" t="n">
        <v>46888</v>
      </c>
      <c r="G1571" s="118" t="n">
        <v>46899</v>
      </c>
      <c r="H1571" s="118" t="n">
        <v>46289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30205606</v>
      </c>
      <c r="C1572" s="4" t="inlineStr">
        <is>
          <t>METAIS</t>
        </is>
      </c>
      <c r="D1572" s="4" t="inlineStr">
        <is>
          <t>-</t>
        </is>
      </c>
      <c r="E1572" s="4" t="inlineStr">
        <is>
          <t>TÉRREO - LOJA 4</t>
        </is>
      </c>
      <c r="F1572" s="118" t="n">
        <v>46888</v>
      </c>
      <c r="G1572" s="118" t="n">
        <v>46899</v>
      </c>
      <c r="H1572" s="118" t="n">
        <v>46289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30205591</v>
      </c>
      <c r="C1573" s="4" t="inlineStr">
        <is>
          <t>PINTURA 1º DEMÃO</t>
        </is>
      </c>
      <c r="D1573" s="4" t="inlineStr">
        <is>
          <t>-</t>
        </is>
      </c>
      <c r="E1573" s="4" t="inlineStr">
        <is>
          <t>TÉRREO - LOJA 5</t>
        </is>
      </c>
      <c r="F1573" s="118" t="n">
        <v>46888</v>
      </c>
      <c r="G1573" s="118" t="n">
        <v>46899</v>
      </c>
      <c r="H1573" s="118" t="n">
        <v>46289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29981550</v>
      </c>
      <c r="C1574" s="4" t="inlineStr">
        <is>
          <t>LIMPEZA FINA</t>
        </is>
      </c>
      <c r="D1574" s="4" t="inlineStr">
        <is>
          <t>-</t>
        </is>
      </c>
      <c r="E1574" s="4" t="inlineStr">
        <is>
          <t>7º PAV.</t>
        </is>
      </c>
      <c r="F1574" s="118" t="n">
        <v>46888</v>
      </c>
      <c r="G1574" s="118" t="n">
        <v>46898</v>
      </c>
      <c r="H1574" s="118" t="n">
        <v>46289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29981503</v>
      </c>
      <c r="C1575" s="4" t="inlineStr">
        <is>
          <t>PINTURA 3º DEMÃO</t>
        </is>
      </c>
      <c r="D1575" s="4" t="inlineStr">
        <is>
          <t>-</t>
        </is>
      </c>
      <c r="E1575" s="4" t="inlineStr">
        <is>
          <t>8º PAV.</t>
        </is>
      </c>
      <c r="F1575" s="118" t="n">
        <v>46888</v>
      </c>
      <c r="G1575" s="118" t="n">
        <v>46898</v>
      </c>
      <c r="H1575" s="118" t="n">
        <v>46289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30205790</v>
      </c>
      <c r="C1576" s="4" t="inlineStr">
        <is>
          <t>ESQUADRIA DE ALUMÍNIO</t>
        </is>
      </c>
      <c r="D1576" s="4" t="inlineStr">
        <is>
          <t>-</t>
        </is>
      </c>
      <c r="E1576" s="4" t="inlineStr">
        <is>
          <t>TÉRREO - ACESSO COMERCIAL + DML + ARS + ÁREA TEC + LAVABO + DISPENSA</t>
        </is>
      </c>
      <c r="F1576" s="118" t="n">
        <v>46890</v>
      </c>
      <c r="G1576" s="118" t="n">
        <v>46910</v>
      </c>
      <c r="H1576" s="118" t="n">
        <v>46289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30205853</v>
      </c>
      <c r="C1577" s="4" t="inlineStr">
        <is>
          <t>FORRO</t>
        </is>
      </c>
      <c r="D1577" s="4" t="inlineStr">
        <is>
          <t>-</t>
        </is>
      </c>
      <c r="E1577" s="4" t="inlineStr">
        <is>
          <t>1º PAV. (INTERMEDIÁRIO)</t>
        </is>
      </c>
      <c r="F1577" s="118" t="n">
        <v>46890</v>
      </c>
      <c r="G1577" s="118" t="n">
        <v>46903</v>
      </c>
      <c r="H1577" s="118" t="n">
        <v>46289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30208615</v>
      </c>
      <c r="C1578" s="4" t="inlineStr">
        <is>
          <t>PISO EMBORRACHADO</t>
        </is>
      </c>
      <c r="D1578" s="4" t="inlineStr">
        <is>
          <t>-</t>
        </is>
      </c>
      <c r="E1578" s="4" t="inlineStr">
        <is>
          <t>6º PAV (PILOTIS) - ACADEMIA</t>
        </is>
      </c>
      <c r="F1578" s="118" t="n">
        <v>46891</v>
      </c>
      <c r="G1578" s="118" t="n">
        <v>46904</v>
      </c>
      <c r="H1578" s="118" t="n">
        <v>46289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30206086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6º PAV (PILOTIS) - SAUNA + DUCHA</t>
        </is>
      </c>
      <c r="F1579" s="118" t="n">
        <v>46891</v>
      </c>
      <c r="G1579" s="118" t="n">
        <v>46904</v>
      </c>
      <c r="H1579" s="118" t="n">
        <v>46289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30206048</v>
      </c>
      <c r="C1580" s="4" t="inlineStr">
        <is>
          <t>IMPERMEABILIZAÇÃO</t>
        </is>
      </c>
      <c r="D1580" s="4" t="inlineStr">
        <is>
          <t>-</t>
        </is>
      </c>
      <c r="E1580" s="4" t="inlineStr">
        <is>
          <t>6º PAV (PILOTIS) - CHURRASQUEIRA + IS MASC. PCD + IS FEM. PCD + CIRCULAÇÃO 1 + HALL 1</t>
        </is>
      </c>
      <c r="F1580" s="118" t="n">
        <v>46891</v>
      </c>
      <c r="G1580" s="118" t="n">
        <v>46904</v>
      </c>
      <c r="H1580" s="118" t="n">
        <v>46289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30205989</v>
      </c>
      <c r="C1581" s="4" t="inlineStr">
        <is>
          <t>SHAFT INTERNO INST. HIDRAÚLICAS</t>
        </is>
      </c>
      <c r="D1581" s="4" t="inlineStr">
        <is>
          <t>-</t>
        </is>
      </c>
      <c r="E1581" s="4" t="inlineStr">
        <is>
          <t>6º PAV (PILOTIS) - COWORKING 1 E 2 + CIRC. 2 + HALL 2 + DML + VEST. MASC. + VEST. FEM</t>
        </is>
      </c>
      <c r="F1581" s="118" t="n">
        <v>46891</v>
      </c>
      <c r="G1581" s="118" t="n">
        <v>46904</v>
      </c>
      <c r="H1581" s="118" t="n">
        <v>46289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30205951</v>
      </c>
      <c r="C1582" s="4" t="inlineStr">
        <is>
          <t>REBOCO INTERNO</t>
        </is>
      </c>
      <c r="D1582" s="4" t="inlineStr">
        <is>
          <t>-</t>
        </is>
      </c>
      <c r="E1582" s="4" t="inlineStr">
        <is>
          <t>6º PAV (PILOTIS) - LOUNGE + SALÃO + COZINHA + GOURMET + ESPAÇO KIDS</t>
        </is>
      </c>
      <c r="F1582" s="118" t="n">
        <v>46891</v>
      </c>
      <c r="G1582" s="118" t="n">
        <v>46904</v>
      </c>
      <c r="H1582" s="118" t="n">
        <v>46289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30205719</v>
      </c>
      <c r="C1583" s="4" t="inlineStr">
        <is>
          <t>ACABAMENTOS ELÉTRICOS</t>
        </is>
      </c>
      <c r="D1583" s="4" t="inlineStr">
        <is>
          <t>-</t>
        </is>
      </c>
      <c r="E1583" s="4" t="inlineStr">
        <is>
          <t>SUBSOLO</t>
        </is>
      </c>
      <c r="F1583" s="118" t="n">
        <v>46892</v>
      </c>
      <c r="G1583" s="118" t="n">
        <v>46905</v>
      </c>
      <c r="H1583" s="118" t="n">
        <v>46289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30205718</v>
      </c>
      <c r="C1584" s="4" t="inlineStr">
        <is>
          <t>DEMARCAÇÃO DE VAGAS</t>
        </is>
      </c>
      <c r="D1584" s="4" t="inlineStr">
        <is>
          <t>-</t>
        </is>
      </c>
      <c r="E1584" s="4" t="inlineStr">
        <is>
          <t>SUBSOLO</t>
        </is>
      </c>
      <c r="F1584" s="118" t="n">
        <v>46892</v>
      </c>
      <c r="G1584" s="118" t="n">
        <v>46912</v>
      </c>
      <c r="H1584" s="118" t="n">
        <v>46289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30205730</v>
      </c>
      <c r="C1585" s="4" t="inlineStr">
        <is>
          <t>INSTALAÇÃO DE METAIS</t>
        </is>
      </c>
      <c r="D1585" s="4" t="inlineStr">
        <is>
          <t>-</t>
        </is>
      </c>
      <c r="E1585" s="4" t="inlineStr">
        <is>
          <t>SUBSOLO</t>
        </is>
      </c>
      <c r="F1585" s="118" t="n">
        <v>46892</v>
      </c>
      <c r="G1585" s="118" t="n">
        <v>46905</v>
      </c>
      <c r="H1585" s="118" t="n">
        <v>46289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30205731</v>
      </c>
      <c r="C1586" s="4" t="inlineStr">
        <is>
          <t>INST. CARREGADOR DE VEÍCULOS</t>
        </is>
      </c>
      <c r="D1586" s="4" t="inlineStr">
        <is>
          <t>-</t>
        </is>
      </c>
      <c r="E1586" s="4" t="inlineStr">
        <is>
          <t>SUBSOLO</t>
        </is>
      </c>
      <c r="F1586" s="118" t="n">
        <v>46892</v>
      </c>
      <c r="G1586" s="118" t="n">
        <v>46905</v>
      </c>
      <c r="H1586" s="118" t="n">
        <v>46289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30205734</v>
      </c>
      <c r="C1587" s="4" t="inlineStr">
        <is>
          <t>PLACAS E IDEINTIFIC. VISUAIS</t>
        </is>
      </c>
      <c r="D1587" s="4" t="inlineStr">
        <is>
          <t>-</t>
        </is>
      </c>
      <c r="E1587" s="4" t="inlineStr">
        <is>
          <t>SUBSOLO</t>
        </is>
      </c>
      <c r="F1587" s="118" t="n">
        <v>46892</v>
      </c>
      <c r="G1587" s="118" t="n">
        <v>46905</v>
      </c>
      <c r="H1587" s="118" t="n">
        <v>46289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29981465</v>
      </c>
      <c r="C1588" s="4" t="inlineStr">
        <is>
          <t>CHECKLIST</t>
        </is>
      </c>
      <c r="D1588" s="4" t="inlineStr">
        <is>
          <t>-</t>
        </is>
      </c>
      <c r="E1588" s="4" t="inlineStr">
        <is>
          <t>9º PAV.</t>
        </is>
      </c>
      <c r="F1588" s="118" t="n">
        <v>46892</v>
      </c>
      <c r="G1588" s="118" t="n">
        <v>46898</v>
      </c>
      <c r="H1588" s="118" t="n">
        <v>46289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29981430</v>
      </c>
      <c r="C1589" s="4" t="inlineStr">
        <is>
          <t>ACABAMENTOS ELÉTRICOS</t>
        </is>
      </c>
      <c r="D1589" s="4" t="inlineStr">
        <is>
          <t>-</t>
        </is>
      </c>
      <c r="E1589" s="4" t="inlineStr">
        <is>
          <t>10º PAV.</t>
        </is>
      </c>
      <c r="F1589" s="118" t="n">
        <v>46892</v>
      </c>
      <c r="G1589" s="118" t="n">
        <v>46904</v>
      </c>
      <c r="H1589" s="118" t="n">
        <v>46289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29981390</v>
      </c>
      <c r="C1590" s="4" t="inlineStr">
        <is>
          <t>PINTURA 2º DEMÃO</t>
        </is>
      </c>
      <c r="D1590" s="4" t="inlineStr">
        <is>
          <t>-</t>
        </is>
      </c>
      <c r="E1590" s="4" t="inlineStr">
        <is>
          <t>11º PAV.</t>
        </is>
      </c>
      <c r="F1590" s="118" t="n">
        <v>46892</v>
      </c>
      <c r="G1590" s="118" t="n">
        <v>46904</v>
      </c>
      <c r="H1590" s="118" t="n">
        <v>46289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33919789</v>
      </c>
      <c r="C1591" s="4" t="inlineStr">
        <is>
          <t>TEXTURA - EXTERNA</t>
        </is>
      </c>
      <c r="D1591" s="4" t="inlineStr">
        <is>
          <t>-</t>
        </is>
      </c>
      <c r="E1591" s="4" t="inlineStr">
        <is>
          <t>11º PAV.</t>
        </is>
      </c>
      <c r="F1591" s="118" t="n">
        <v>46892</v>
      </c>
      <c r="G1591" s="118" t="n">
        <v>46904</v>
      </c>
      <c r="H1591" s="118" t="n">
        <v>46289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29981352</v>
      </c>
      <c r="C1592" s="4" t="inlineStr">
        <is>
          <t>LIMPEZA GROSSA</t>
        </is>
      </c>
      <c r="D1592" s="4" t="inlineStr">
        <is>
          <t>-</t>
        </is>
      </c>
      <c r="E1592" s="4" t="inlineStr">
        <is>
          <t>12º PAV.</t>
        </is>
      </c>
      <c r="F1592" s="118" t="n">
        <v>46892</v>
      </c>
      <c r="G1592" s="118" t="n">
        <v>46904</v>
      </c>
      <c r="H1592" s="118" t="n">
        <v>46289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29981309</v>
      </c>
      <c r="C1593" s="4" t="inlineStr">
        <is>
          <t>LOUÇAS</t>
        </is>
      </c>
      <c r="D1593" s="4" t="inlineStr">
        <is>
          <t>-</t>
        </is>
      </c>
      <c r="E1593" s="4" t="inlineStr">
        <is>
          <t>13º PAV.</t>
        </is>
      </c>
      <c r="F1593" s="118" t="n">
        <v>46892</v>
      </c>
      <c r="G1593" s="118" t="n">
        <v>46904</v>
      </c>
      <c r="H1593" s="118" t="n">
        <v>46289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29981314</v>
      </c>
      <c r="C1594" s="4" t="inlineStr">
        <is>
          <t>METAIS</t>
        </is>
      </c>
      <c r="D1594" s="4" t="inlineStr">
        <is>
          <t>-</t>
        </is>
      </c>
      <c r="E1594" s="4" t="inlineStr">
        <is>
          <t>13º PAV.</t>
        </is>
      </c>
      <c r="F1594" s="118" t="n">
        <v>46892</v>
      </c>
      <c r="G1594" s="118" t="n">
        <v>46904</v>
      </c>
      <c r="H1594" s="118" t="n">
        <v>46289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29981313</v>
      </c>
      <c r="C1595" s="4" t="inlineStr">
        <is>
          <t>DISJUNTORES / MIOLOS</t>
        </is>
      </c>
      <c r="D1595" s="4" t="inlineStr">
        <is>
          <t>-</t>
        </is>
      </c>
      <c r="E1595" s="4" t="inlineStr">
        <is>
          <t>13º PAV.</t>
        </is>
      </c>
      <c r="F1595" s="118" t="n">
        <v>46892</v>
      </c>
      <c r="G1595" s="118" t="n">
        <v>46904</v>
      </c>
      <c r="H1595" s="118" t="n">
        <v>46289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29981312</v>
      </c>
      <c r="C1596" s="4" t="inlineStr">
        <is>
          <t>COMUNICAÇÃO E ALARME</t>
        </is>
      </c>
      <c r="D1596" s="4" t="inlineStr">
        <is>
          <t>-</t>
        </is>
      </c>
      <c r="E1596" s="4" t="inlineStr">
        <is>
          <t>13º PAV.</t>
        </is>
      </c>
      <c r="F1596" s="118" t="n">
        <v>46892</v>
      </c>
      <c r="G1596" s="118" t="n">
        <v>46904</v>
      </c>
      <c r="H1596" s="118" t="n">
        <v>46289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29981271</v>
      </c>
      <c r="C1597" s="4" t="inlineStr">
        <is>
          <t>RODAPÉ MADEIRA / PVC</t>
        </is>
      </c>
      <c r="D1597" s="4" t="inlineStr">
        <is>
          <t>-</t>
        </is>
      </c>
      <c r="E1597" s="4" t="inlineStr">
        <is>
          <t>14º PAV.</t>
        </is>
      </c>
      <c r="F1597" s="118" t="n">
        <v>46892</v>
      </c>
      <c r="G1597" s="118" t="n">
        <v>46904</v>
      </c>
      <c r="H1597" s="118" t="n">
        <v>46289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29981233</v>
      </c>
      <c r="C1598" s="4" t="inlineStr">
        <is>
          <t>ESQUADRIA MADEIRA</t>
        </is>
      </c>
      <c r="D1598" s="4" t="inlineStr">
        <is>
          <t>-</t>
        </is>
      </c>
      <c r="E1598" s="4" t="inlineStr">
        <is>
          <t>15º PAV.</t>
        </is>
      </c>
      <c r="F1598" s="118" t="n">
        <v>46892</v>
      </c>
      <c r="G1598" s="118" t="n">
        <v>46904</v>
      </c>
      <c r="H1598" s="118" t="n">
        <v>46289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29981195</v>
      </c>
      <c r="C1599" s="4" t="inlineStr">
        <is>
          <t>PISO VINÍLICO / LAMINADO</t>
        </is>
      </c>
      <c r="D1599" s="4" t="inlineStr">
        <is>
          <t>-</t>
        </is>
      </c>
      <c r="E1599" s="4" t="inlineStr">
        <is>
          <t>16º PAV.</t>
        </is>
      </c>
      <c r="F1599" s="118" t="n">
        <v>46892</v>
      </c>
      <c r="G1599" s="118" t="n">
        <v>46904</v>
      </c>
      <c r="H1599" s="118" t="n">
        <v>46289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29981157</v>
      </c>
      <c r="C1600" s="4" t="inlineStr">
        <is>
          <t>PINTURA 1º DEMÃO</t>
        </is>
      </c>
      <c r="D1600" s="4" t="inlineStr">
        <is>
          <t>-</t>
        </is>
      </c>
      <c r="E1600" s="4" t="inlineStr">
        <is>
          <t>17º PAV.</t>
        </is>
      </c>
      <c r="F1600" s="118" t="n">
        <v>46892</v>
      </c>
      <c r="G1600" s="118" t="n">
        <v>46904</v>
      </c>
      <c r="H1600" s="118" t="n">
        <v>46289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29981146</v>
      </c>
      <c r="C1601" s="4" t="inlineStr">
        <is>
          <t>MASSA CORRIDA</t>
        </is>
      </c>
      <c r="D1601" s="4" t="inlineStr">
        <is>
          <t>-</t>
        </is>
      </c>
      <c r="E1601" s="4" t="inlineStr">
        <is>
          <t>18º PAV.</t>
        </is>
      </c>
      <c r="F1601" s="118" t="n">
        <v>46892</v>
      </c>
      <c r="G1601" s="118" t="n">
        <v>46904</v>
      </c>
      <c r="H1601" s="118" t="n">
        <v>46289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33898103</v>
      </c>
      <c r="C1602" s="4" t="inlineStr">
        <is>
          <t>ESQUADRIA DE ALUMÍNIO</t>
        </is>
      </c>
      <c r="D1602" s="4" t="inlineStr">
        <is>
          <t>-</t>
        </is>
      </c>
      <c r="E1602" s="4" t="inlineStr">
        <is>
          <t>20º PAV.</t>
        </is>
      </c>
      <c r="F1602" s="118" t="n">
        <v>46892</v>
      </c>
      <c r="G1602" s="118" t="n">
        <v>46904</v>
      </c>
      <c r="H1602" s="118" t="n">
        <v>46289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30210366</v>
      </c>
      <c r="C1603" s="4" t="inlineStr">
        <is>
          <t>MONTAGEM - ELEVADOR 1</t>
        </is>
      </c>
      <c r="D1603" s="4" t="inlineStr">
        <is>
          <t>-</t>
        </is>
      </c>
      <c r="E1603" s="4" t="inlineStr">
        <is>
          <t>ELEVADORES</t>
        </is>
      </c>
      <c r="F1603" s="118" t="n">
        <v>46892</v>
      </c>
      <c r="G1603" s="118" t="n">
        <v>46939</v>
      </c>
      <c r="H1603" s="118" t="n">
        <v>46289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30205695</v>
      </c>
      <c r="C1604" s="4" t="inlineStr">
        <is>
          <t>ACABAMENTOS ELÉTRICOS</t>
        </is>
      </c>
      <c r="D1604" s="4" t="inlineStr">
        <is>
          <t>-</t>
        </is>
      </c>
      <c r="E1604" s="4" t="inlineStr">
        <is>
          <t>TÉRREO - LOJA 1</t>
        </is>
      </c>
      <c r="F1604" s="118" t="n">
        <v>46895</v>
      </c>
      <c r="G1604" s="118" t="n">
        <v>46906</v>
      </c>
      <c r="H1604" s="118" t="n">
        <v>46289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30205667</v>
      </c>
      <c r="C1605" s="4" t="inlineStr">
        <is>
          <t>PINTURA 2º DEMÃO</t>
        </is>
      </c>
      <c r="D1605" s="4" t="inlineStr">
        <is>
          <t>-</t>
        </is>
      </c>
      <c r="E1605" s="4" t="inlineStr">
        <is>
          <t>TÉRREO - LOJA 2</t>
        </is>
      </c>
      <c r="F1605" s="118" t="n">
        <v>46895</v>
      </c>
      <c r="G1605" s="118" t="n">
        <v>46906</v>
      </c>
      <c r="H1605" s="118" t="n">
        <v>46289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30205653</v>
      </c>
      <c r="C1606" s="4" t="inlineStr">
        <is>
          <t>LIMPEZA GROSSA</t>
        </is>
      </c>
      <c r="D1606" s="4" t="inlineStr">
        <is>
          <t>-</t>
        </is>
      </c>
      <c r="E1606" s="4" t="inlineStr">
        <is>
          <t>TÉRREO - LOJA 3</t>
        </is>
      </c>
      <c r="F1606" s="118" t="n">
        <v>46895</v>
      </c>
      <c r="G1606" s="118" t="n">
        <v>46906</v>
      </c>
      <c r="H1606" s="118" t="n">
        <v>46289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30171510</v>
      </c>
      <c r="C1607" s="4" t="inlineStr">
        <is>
          <t>ACABAMENTOS ELÉTRICOS</t>
        </is>
      </c>
      <c r="D1607" s="4" t="inlineStr">
        <is>
          <t>-</t>
        </is>
      </c>
      <c r="E1607" s="4" t="inlineStr">
        <is>
          <t>HALL - APTOS</t>
        </is>
      </c>
      <c r="F1607" s="118" t="n">
        <v>46895</v>
      </c>
      <c r="G1607" s="118" t="n">
        <v>47176</v>
      </c>
      <c r="H1607" s="118" t="n">
        <v>46289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29980922</v>
      </c>
      <c r="C1608" s="4" t="inlineStr">
        <is>
          <t>FORRO</t>
        </is>
      </c>
      <c r="D1608" s="4" t="inlineStr">
        <is>
          <t>-</t>
        </is>
      </c>
      <c r="E1608" s="4" t="inlineStr">
        <is>
          <t>24º PAV.</t>
        </is>
      </c>
      <c r="F1608" s="118" t="n">
        <v>46895</v>
      </c>
      <c r="G1608" s="118" t="n">
        <v>46905</v>
      </c>
      <c r="H1608" s="118" t="n">
        <v>46289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29980883</v>
      </c>
      <c r="C1609" s="4" t="inlineStr">
        <is>
          <t>FIAÇÃO ELÉTRICA</t>
        </is>
      </c>
      <c r="D1609" s="4" t="inlineStr">
        <is>
          <t>-</t>
        </is>
      </c>
      <c r="E1609" s="4" t="inlineStr">
        <is>
          <t>25º PAV.</t>
        </is>
      </c>
      <c r="F1609" s="118" t="n">
        <v>46895</v>
      </c>
      <c r="G1609" s="118" t="n">
        <v>46905</v>
      </c>
      <c r="H1609" s="118" t="n">
        <v>46289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29980888</v>
      </c>
      <c r="C1610" s="4" t="inlineStr">
        <is>
          <t>PRUMADA ELÉTRICA - CABOS</t>
        </is>
      </c>
      <c r="D1610" s="4" t="inlineStr">
        <is>
          <t>-</t>
        </is>
      </c>
      <c r="E1610" s="4" t="inlineStr">
        <is>
          <t>25º PAV.</t>
        </is>
      </c>
      <c r="F1610" s="118" t="n">
        <v>46895</v>
      </c>
      <c r="G1610" s="118" t="n">
        <v>46905</v>
      </c>
      <c r="H1610" s="118" t="n">
        <v>46289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30214087</v>
      </c>
      <c r="C1611" s="4" t="inlineStr">
        <is>
          <t>FIAÇÃO TELECOM/DADOS</t>
        </is>
      </c>
      <c r="D1611" s="4" t="inlineStr">
        <is>
          <t>-</t>
        </is>
      </c>
      <c r="E1611" s="4" t="inlineStr">
        <is>
          <t>25º PAV.</t>
        </is>
      </c>
      <c r="F1611" s="118" t="n">
        <v>46895</v>
      </c>
      <c r="G1611" s="118" t="n">
        <v>46906</v>
      </c>
      <c r="H1611" s="118" t="n">
        <v>46289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29980830</v>
      </c>
      <c r="C1612" s="4" t="inlineStr">
        <is>
          <t>BANCADAS</t>
        </is>
      </c>
      <c r="D1612" s="4" t="inlineStr">
        <is>
          <t>-</t>
        </is>
      </c>
      <c r="E1612" s="4" t="inlineStr">
        <is>
          <t>26º PAV.</t>
        </is>
      </c>
      <c r="F1612" s="118" t="n">
        <v>46895</v>
      </c>
      <c r="G1612" s="118" t="n">
        <v>46905</v>
      </c>
      <c r="H1612" s="118" t="n">
        <v>46289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29980792</v>
      </c>
      <c r="C1613" s="4" t="inlineStr">
        <is>
          <t>REVESTIMENTOS PORCELANATO PISO</t>
        </is>
      </c>
      <c r="D1613" s="4" t="inlineStr">
        <is>
          <t>-</t>
        </is>
      </c>
      <c r="E1613" s="4" t="inlineStr">
        <is>
          <t>27º PAV.</t>
        </is>
      </c>
      <c r="F1613" s="118" t="n">
        <v>46895</v>
      </c>
      <c r="G1613" s="118" t="n">
        <v>46905</v>
      </c>
      <c r="H1613" s="118" t="n">
        <v>46289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29980771</v>
      </c>
      <c r="C1614" s="4" t="inlineStr">
        <is>
          <t>REVESTIMENTO PORCELANATO PAREDE</t>
        </is>
      </c>
      <c r="D1614" s="4" t="inlineStr">
        <is>
          <t>-</t>
        </is>
      </c>
      <c r="E1614" s="4" t="inlineStr">
        <is>
          <t>28º PAV.</t>
        </is>
      </c>
      <c r="F1614" s="118" t="n">
        <v>46895</v>
      </c>
      <c r="G1614" s="118" t="n">
        <v>46905</v>
      </c>
      <c r="H1614" s="118" t="n">
        <v>46289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29980732</v>
      </c>
      <c r="C1615" s="4" t="inlineStr">
        <is>
          <t>IMPERMEABILIZAÇÃO</t>
        </is>
      </c>
      <c r="D1615" s="4" t="inlineStr">
        <is>
          <t>-</t>
        </is>
      </c>
      <c r="E1615" s="4" t="inlineStr">
        <is>
          <t>29º PAV.</t>
        </is>
      </c>
      <c r="F1615" s="118" t="n">
        <v>46895</v>
      </c>
      <c r="G1615" s="118" t="n">
        <v>46905</v>
      </c>
      <c r="H1615" s="118" t="n">
        <v>46289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32750456</v>
      </c>
      <c r="C1616" s="4" t="inlineStr">
        <is>
          <t>DRYWALL 2º FACE</t>
        </is>
      </c>
      <c r="D1616" s="4" t="inlineStr">
        <is>
          <t>-</t>
        </is>
      </c>
      <c r="E1616" s="4" t="inlineStr">
        <is>
          <t>30º PAV.</t>
        </is>
      </c>
      <c r="F1616" s="118" t="n">
        <v>46895</v>
      </c>
      <c r="G1616" s="118" t="n">
        <v>46905</v>
      </c>
      <c r="H1616" s="118" t="n">
        <v>46289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32750379</v>
      </c>
      <c r="C1617" s="4" t="inlineStr">
        <is>
          <t>DISTRIBUIÇÃO DE GÁS - DRYWALL</t>
        </is>
      </c>
      <c r="D1617" s="4" t="inlineStr">
        <is>
          <t>-</t>
        </is>
      </c>
      <c r="E1617" s="4" t="inlineStr">
        <is>
          <t>31º PAV. - COBERTURA LINEAR</t>
        </is>
      </c>
      <c r="F1617" s="118" t="n">
        <v>46895</v>
      </c>
      <c r="G1617" s="118" t="n">
        <v>46905</v>
      </c>
      <c r="H1617" s="118" t="n">
        <v>46289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32750405</v>
      </c>
      <c r="C1618" s="4" t="inlineStr">
        <is>
          <t>DISTRIBUIÇÃO ELÉTRICA/QUADRO - DRYWALL</t>
        </is>
      </c>
      <c r="D1618" s="4" t="inlineStr">
        <is>
          <t>-</t>
        </is>
      </c>
      <c r="E1618" s="4" t="inlineStr">
        <is>
          <t>31º PAV. - COBERTURA LINEAR</t>
        </is>
      </c>
      <c r="F1618" s="118" t="n">
        <v>46895</v>
      </c>
      <c r="G1618" s="118" t="n">
        <v>46905</v>
      </c>
      <c r="H1618" s="118" t="n">
        <v>46289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32750431</v>
      </c>
      <c r="C1619" s="4" t="inlineStr">
        <is>
          <t>DISTRIBUIÇÃO HIDRÁULICA - DRYWALL</t>
        </is>
      </c>
      <c r="D1619" s="4" t="inlineStr">
        <is>
          <t>-</t>
        </is>
      </c>
      <c r="E1619" s="4" t="inlineStr">
        <is>
          <t>31º PAV. - COBERTURA LINEAR</t>
        </is>
      </c>
      <c r="F1619" s="118" t="n">
        <v>46895</v>
      </c>
      <c r="G1619" s="118" t="n">
        <v>46905</v>
      </c>
      <c r="H1619" s="118" t="n">
        <v>46289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33896849</v>
      </c>
      <c r="C1620" s="4" t="inlineStr">
        <is>
          <t>INFRAESTRUTURA - AR CONDICIONADO</t>
        </is>
      </c>
      <c r="D1620" s="4" t="inlineStr">
        <is>
          <t>-</t>
        </is>
      </c>
      <c r="E1620" s="4" t="inlineStr">
        <is>
          <t>31º PAV. - COBERTURA LINEAR</t>
        </is>
      </c>
      <c r="F1620" s="118" t="n">
        <v>46895</v>
      </c>
      <c r="G1620" s="118" t="n">
        <v>46905</v>
      </c>
      <c r="H1620" s="118" t="n">
        <v>46289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29981082</v>
      </c>
      <c r="C1621" s="4" t="inlineStr">
        <is>
          <t>CONTRAMARCO</t>
        </is>
      </c>
      <c r="D1621" s="4" t="inlineStr">
        <is>
          <t>-</t>
        </is>
      </c>
      <c r="E1621" s="4" t="inlineStr">
        <is>
          <t>19º PAV.</t>
        </is>
      </c>
      <c r="F1621" s="118" t="n">
        <v>46896</v>
      </c>
      <c r="G1621" s="118" t="n">
        <v>46906</v>
      </c>
      <c r="H1621" s="118" t="n">
        <v>46289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30205825</v>
      </c>
      <c r="C1622" s="4" t="inlineStr">
        <is>
          <t>MASSA CORRIDA</t>
        </is>
      </c>
      <c r="D1622" s="4" t="inlineStr">
        <is>
          <t>-</t>
        </is>
      </c>
      <c r="E1622" s="4" t="inlineStr">
        <is>
          <t>TÉRREO - HALL SOCIAL + ECLUSA + CIRCULAÇÃO</t>
        </is>
      </c>
      <c r="F1622" s="118" t="n">
        <v>46897</v>
      </c>
      <c r="G1622" s="118" t="n">
        <v>46910</v>
      </c>
      <c r="H1622" s="118" t="n">
        <v>46289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29981513</v>
      </c>
      <c r="C1623" s="4" t="inlineStr">
        <is>
          <t>LIMPEZA FINA</t>
        </is>
      </c>
      <c r="D1623" s="4" t="inlineStr">
        <is>
          <t>-</t>
        </is>
      </c>
      <c r="E1623" s="4" t="inlineStr">
        <is>
          <t>8º PAV.</t>
        </is>
      </c>
      <c r="F1623" s="118" t="n">
        <v>46899</v>
      </c>
      <c r="G1623" s="118" t="n">
        <v>46911</v>
      </c>
      <c r="H1623" s="118" t="n">
        <v>46289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29981466</v>
      </c>
      <c r="C1624" s="4" t="inlineStr">
        <is>
          <t>PINTURA 3º DEMÃO</t>
        </is>
      </c>
      <c r="D1624" s="4" t="inlineStr">
        <is>
          <t>-</t>
        </is>
      </c>
      <c r="E1624" s="4" t="inlineStr">
        <is>
          <t>9º PAV.</t>
        </is>
      </c>
      <c r="F1624" s="118" t="n">
        <v>46899</v>
      </c>
      <c r="G1624" s="118" t="n">
        <v>46911</v>
      </c>
      <c r="H1624" s="118" t="n">
        <v>46289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30211209</v>
      </c>
      <c r="C1625" s="4" t="inlineStr">
        <is>
          <t>SERRALHERIA</t>
        </is>
      </c>
      <c r="D1625" s="4" t="inlineStr">
        <is>
          <t>-</t>
        </is>
      </c>
      <c r="E1625" s="4" t="inlineStr">
        <is>
          <t>34º PAV - RESERVATÓRIO</t>
        </is>
      </c>
      <c r="F1625" s="118" t="n">
        <v>46899</v>
      </c>
      <c r="G1625" s="118" t="n">
        <v>46920</v>
      </c>
      <c r="H1625" s="118" t="n">
        <v>46289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30205607</v>
      </c>
      <c r="C1626" s="4" t="inlineStr">
        <is>
          <t>DISJUNTORES / MIOLOS</t>
        </is>
      </c>
      <c r="D1626" s="4" t="inlineStr">
        <is>
          <t>-</t>
        </is>
      </c>
      <c r="E1626" s="4" t="inlineStr">
        <is>
          <t>TÉRREO - LOJA 4</t>
        </is>
      </c>
      <c r="F1626" s="118" t="n">
        <v>46902</v>
      </c>
      <c r="G1626" s="118" t="n">
        <v>46906</v>
      </c>
      <c r="H1626" s="118" t="n">
        <v>46289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30205582</v>
      </c>
      <c r="C1627" s="4" t="inlineStr">
        <is>
          <t>ESQUADRIA MADEIRA</t>
        </is>
      </c>
      <c r="D1627" s="4" t="inlineStr">
        <is>
          <t>-</t>
        </is>
      </c>
      <c r="E1627" s="4" t="inlineStr">
        <is>
          <t>TÉRREO - LOJA 5</t>
        </is>
      </c>
      <c r="F1627" s="118" t="n">
        <v>46902</v>
      </c>
      <c r="G1627" s="118" t="n">
        <v>46913</v>
      </c>
      <c r="H1627" s="118" t="n">
        <v>46289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30205581</v>
      </c>
      <c r="C1628" s="4" t="inlineStr">
        <is>
          <t>LOUÇAS</t>
        </is>
      </c>
      <c r="D1628" s="4" t="inlineStr">
        <is>
          <t>-</t>
        </is>
      </c>
      <c r="E1628" s="4" t="inlineStr">
        <is>
          <t>TÉRREO - LOJA 5</t>
        </is>
      </c>
      <c r="F1628" s="118" t="n">
        <v>46902</v>
      </c>
      <c r="G1628" s="118" t="n">
        <v>46913</v>
      </c>
      <c r="H1628" s="118" t="n">
        <v>46289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30205579</v>
      </c>
      <c r="C1629" s="4" t="inlineStr">
        <is>
          <t>METAIS</t>
        </is>
      </c>
      <c r="D1629" s="4" t="inlineStr">
        <is>
          <t>-</t>
        </is>
      </c>
      <c r="E1629" s="4" t="inlineStr">
        <is>
          <t>TÉRREO - LOJA 5</t>
        </is>
      </c>
      <c r="F1629" s="118" t="n">
        <v>46902</v>
      </c>
      <c r="G1629" s="118" t="n">
        <v>46913</v>
      </c>
      <c r="H1629" s="118" t="n">
        <v>46289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30205564</v>
      </c>
      <c r="C1630" s="4" t="inlineStr">
        <is>
          <t>PINTURA 1º DEMÃO</t>
        </is>
      </c>
      <c r="D1630" s="4" t="inlineStr">
        <is>
          <t>-</t>
        </is>
      </c>
      <c r="E1630" s="4" t="inlineStr">
        <is>
          <t>TÉRREO - LOJA 6</t>
        </is>
      </c>
      <c r="F1630" s="118" t="n">
        <v>46902</v>
      </c>
      <c r="G1630" s="118" t="n">
        <v>46913</v>
      </c>
      <c r="H1630" s="118" t="n">
        <v>46289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30171414</v>
      </c>
      <c r="C1631" s="4" t="inlineStr">
        <is>
          <t>DISJUNTORES / MIOLOS</t>
        </is>
      </c>
      <c r="D1631" s="4" t="inlineStr">
        <is>
          <t>-</t>
        </is>
      </c>
      <c r="E1631" s="4" t="inlineStr">
        <is>
          <t>4º PAV - GARAGEM</t>
        </is>
      </c>
      <c r="F1631" s="118" t="n">
        <v>46902</v>
      </c>
      <c r="G1631" s="118" t="n">
        <v>46930</v>
      </c>
      <c r="H1631" s="118" t="n">
        <v>46289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30171411</v>
      </c>
      <c r="C1632" s="4" t="inlineStr">
        <is>
          <t>INSTALAÇÃO DE LUMINÁRIAS E SENSORES</t>
        </is>
      </c>
      <c r="D1632" s="4" t="inlineStr">
        <is>
          <t>-</t>
        </is>
      </c>
      <c r="E1632" s="4" t="inlineStr">
        <is>
          <t>4º PAV - GARAGEM</t>
        </is>
      </c>
      <c r="F1632" s="118" t="n">
        <v>46902</v>
      </c>
      <c r="G1632" s="118" t="n">
        <v>46930</v>
      </c>
      <c r="H1632" s="118" t="n">
        <v>46289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30171382</v>
      </c>
      <c r="C1633" s="4" t="inlineStr">
        <is>
          <t>FIAÇÃO ELÉTRICA</t>
        </is>
      </c>
      <c r="D1633" s="4" t="inlineStr">
        <is>
          <t>-</t>
        </is>
      </c>
      <c r="E1633" s="4" t="inlineStr">
        <is>
          <t>5º PAV - GARAGEM</t>
        </is>
      </c>
      <c r="F1633" s="118" t="n">
        <v>46902</v>
      </c>
      <c r="G1633" s="118" t="n">
        <v>46962</v>
      </c>
      <c r="H1633" s="118" t="n">
        <v>46289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30171401</v>
      </c>
      <c r="C1634" s="4" t="inlineStr">
        <is>
          <t>PRUMADA ELÉTRICA - CABOS</t>
        </is>
      </c>
      <c r="D1634" s="4" t="inlineStr">
        <is>
          <t>-</t>
        </is>
      </c>
      <c r="E1634" s="4" t="inlineStr">
        <is>
          <t>5º PAV - GARAGEM</t>
        </is>
      </c>
      <c r="F1634" s="118" t="n">
        <v>46902</v>
      </c>
      <c r="G1634" s="118" t="n">
        <v>46962</v>
      </c>
      <c r="H1634" s="118" t="n">
        <v>46289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30171384</v>
      </c>
      <c r="C1635" s="4" t="inlineStr">
        <is>
          <t>SHAFT</t>
        </is>
      </c>
      <c r="D1635" s="4" t="inlineStr">
        <is>
          <t>-</t>
        </is>
      </c>
      <c r="E1635" s="4" t="inlineStr">
        <is>
          <t>5º PAV - GARAGEM</t>
        </is>
      </c>
      <c r="F1635" s="118" t="n">
        <v>46902</v>
      </c>
      <c r="G1635" s="118" t="n">
        <v>46930</v>
      </c>
      <c r="H1635" s="118" t="n">
        <v>46289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30214062</v>
      </c>
      <c r="C1636" s="4" t="inlineStr">
        <is>
          <t>FIAÇÃO TELECOM/DADOS</t>
        </is>
      </c>
      <c r="D1636" s="4" t="inlineStr">
        <is>
          <t>-</t>
        </is>
      </c>
      <c r="E1636" s="4" t="inlineStr">
        <is>
          <t>5º PAV - GARAGEM</t>
        </is>
      </c>
      <c r="F1636" s="118" t="n">
        <v>46902</v>
      </c>
      <c r="G1636" s="118" t="n">
        <v>46913</v>
      </c>
      <c r="H1636" s="118" t="n">
        <v>46289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30205856</v>
      </c>
      <c r="C1637" s="4" t="inlineStr">
        <is>
          <t>MASSA CORRIDA</t>
        </is>
      </c>
      <c r="D1637" s="4" t="inlineStr">
        <is>
          <t>-</t>
        </is>
      </c>
      <c r="E1637" s="4" t="inlineStr">
        <is>
          <t>1º PAV. (INTERMEDIÁRIO)</t>
        </is>
      </c>
      <c r="F1637" s="118" t="n">
        <v>46904</v>
      </c>
      <c r="G1637" s="118" t="n">
        <v>46925</v>
      </c>
      <c r="H1637" s="118" t="n">
        <v>46289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30171525</v>
      </c>
      <c r="C1638" s="4" t="inlineStr">
        <is>
          <t>CONTRAPISO</t>
        </is>
      </c>
      <c r="D1638" s="4" t="inlineStr">
        <is>
          <t>-</t>
        </is>
      </c>
      <c r="E1638" s="4" t="inlineStr">
        <is>
          <t>HALL - GARAGENS</t>
        </is>
      </c>
      <c r="F1638" s="118" t="n">
        <v>46904</v>
      </c>
      <c r="G1638" s="118" t="n">
        <v>46917</v>
      </c>
      <c r="H1638" s="118" t="n">
        <v>46289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30171528</v>
      </c>
      <c r="C1639" s="4" t="inlineStr">
        <is>
          <t>PRUMADA ELÉTRICA - INFRA</t>
        </is>
      </c>
      <c r="D1639" s="4" t="inlineStr">
        <is>
          <t>-</t>
        </is>
      </c>
      <c r="E1639" s="4" t="inlineStr">
        <is>
          <t>HALL - GARAGENS</t>
        </is>
      </c>
      <c r="F1639" s="118" t="n">
        <v>46904</v>
      </c>
      <c r="G1639" s="118" t="n">
        <v>46934</v>
      </c>
      <c r="H1639" s="118" t="n">
        <v>46289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30208611</v>
      </c>
      <c r="C1640" s="4" t="inlineStr">
        <is>
          <t>REVESTIMENTO ACABAMENTO</t>
        </is>
      </c>
      <c r="D1640" s="4" t="inlineStr">
        <is>
          <t>-</t>
        </is>
      </c>
      <c r="E1640" s="4" t="inlineStr">
        <is>
          <t>6º PAV (PILOTIS) - PISCINA + PRAINHA + DECK</t>
        </is>
      </c>
      <c r="F1640" s="118" t="n">
        <v>46904</v>
      </c>
      <c r="G1640" s="118" t="n">
        <v>46966</v>
      </c>
      <c r="H1640" s="118" t="n">
        <v>46289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30210375</v>
      </c>
      <c r="C1641" s="4" t="inlineStr">
        <is>
          <t>REBOCO INTERNO</t>
        </is>
      </c>
      <c r="D1641" s="4" t="inlineStr">
        <is>
          <t>-</t>
        </is>
      </c>
      <c r="E1641" s="4" t="inlineStr">
        <is>
          <t>33º PAV - BARRILETE</t>
        </is>
      </c>
      <c r="F1641" s="118" t="n">
        <v>46904</v>
      </c>
      <c r="G1641" s="118" t="n">
        <v>46925</v>
      </c>
      <c r="H1641" s="118" t="n">
        <v>46289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31791439</v>
      </c>
      <c r="C1642" s="4" t="inlineStr">
        <is>
          <t>PEITORIS E REQUADROS DE FACHADA - F3 + F4 (2º ETAPA)</t>
        </is>
      </c>
      <c r="D1642" s="4" t="inlineStr">
        <is>
          <t>-</t>
        </is>
      </c>
      <c r="E1642" s="4" t="inlineStr">
        <is>
          <t>FACHADA</t>
        </is>
      </c>
      <c r="F1642" s="118" t="n">
        <v>46904</v>
      </c>
      <c r="G1642" s="118" t="n">
        <v>46925</v>
      </c>
      <c r="H1642" s="118" t="n">
        <v>46289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30206125</v>
      </c>
      <c r="C1643" s="4" t="inlineStr">
        <is>
          <t>FIAÇÃO ELÉTRICA</t>
        </is>
      </c>
      <c r="D1643" s="4" t="inlineStr">
        <is>
          <t>-</t>
        </is>
      </c>
      <c r="E1643" s="4" t="inlineStr">
        <is>
          <t>6º PAV (PILOTIS) - ACADEMIA</t>
        </is>
      </c>
      <c r="F1643" s="118" t="n">
        <v>46905</v>
      </c>
      <c r="G1643" s="118" t="n">
        <v>46918</v>
      </c>
      <c r="H1643" s="118" t="n">
        <v>46289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30214065</v>
      </c>
      <c r="C1644" s="4" t="inlineStr">
        <is>
          <t>FIAÇÃO TELECOM/DADOS</t>
        </is>
      </c>
      <c r="D1644" s="4" t="inlineStr">
        <is>
          <t>-</t>
        </is>
      </c>
      <c r="E1644" s="4" t="inlineStr">
        <is>
          <t>6º PAV (PILOTIS) - ACADEMIA</t>
        </is>
      </c>
      <c r="F1644" s="118" t="n">
        <v>46905</v>
      </c>
      <c r="G1644" s="118" t="n">
        <v>46918</v>
      </c>
      <c r="H1644" s="118" t="n">
        <v>46289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30206087</v>
      </c>
      <c r="C1645" s="4" t="inlineStr">
        <is>
          <t>REVESTIMENTO PORCELANATO PAREDE</t>
        </is>
      </c>
      <c r="D1645" s="4" t="inlineStr">
        <is>
          <t>-</t>
        </is>
      </c>
      <c r="E1645" s="4" t="inlineStr">
        <is>
          <t>6º PAV (PILOTIS) - SAUNA + DUCHA</t>
        </is>
      </c>
      <c r="F1645" s="118" t="n">
        <v>46905</v>
      </c>
      <c r="G1645" s="118" t="n">
        <v>46918</v>
      </c>
      <c r="H1645" s="118" t="n">
        <v>46289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30208616</v>
      </c>
      <c r="C1646" s="4" t="inlineStr">
        <is>
          <t>AQUECEDOR (SAUNA)</t>
        </is>
      </c>
      <c r="D1646" s="4" t="inlineStr">
        <is>
          <t>-</t>
        </is>
      </c>
      <c r="E1646" s="4" t="inlineStr">
        <is>
          <t>6º PAV (PILOTIS) - SAUNA + DUCHA</t>
        </is>
      </c>
      <c r="F1646" s="118" t="n">
        <v>46905</v>
      </c>
      <c r="G1646" s="118" t="n">
        <v>46918</v>
      </c>
      <c r="H1646" s="118" t="n">
        <v>46289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30206049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6º PAV (PILOTIS) - CHURRASQUEIRA + IS MASC. PCD + IS FEM. PCD + CIRCULAÇÃO 1 + HALL 1</t>
        </is>
      </c>
      <c r="F1647" s="118" t="n">
        <v>46905</v>
      </c>
      <c r="G1647" s="118" t="n">
        <v>46918</v>
      </c>
      <c r="H1647" s="118" t="n">
        <v>46289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30206011</v>
      </c>
      <c r="C1648" s="4" t="inlineStr">
        <is>
          <t>IMPERMEABILIZAÇÃO</t>
        </is>
      </c>
      <c r="D1648" s="4" t="inlineStr">
        <is>
          <t>-</t>
        </is>
      </c>
      <c r="E1648" s="4" t="inlineStr">
        <is>
          <t>6º PAV (PILOTIS) - COWORKING 1 E 2 + CIRC. 2 + HALL 2 + DML + VEST. MASC. + VEST. FEM</t>
        </is>
      </c>
      <c r="F1648" s="118" t="n">
        <v>46905</v>
      </c>
      <c r="G1648" s="118" t="n">
        <v>46918</v>
      </c>
      <c r="H1648" s="118" t="n">
        <v>46289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30205952</v>
      </c>
      <c r="C1649" s="4" t="inlineStr">
        <is>
          <t>SHAFT INTERNO INST. HIDRAÚLICAS</t>
        </is>
      </c>
      <c r="D1649" s="4" t="inlineStr">
        <is>
          <t>-</t>
        </is>
      </c>
      <c r="E1649" s="4" t="inlineStr">
        <is>
          <t>6º PAV (PILOTIS) - LOUNGE + SALÃO + COZINHA + GOURMET + ESPAÇO KIDS</t>
        </is>
      </c>
      <c r="F1649" s="118" t="n">
        <v>46905</v>
      </c>
      <c r="G1649" s="118" t="n">
        <v>46918</v>
      </c>
      <c r="H1649" s="118" t="n">
        <v>46289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29981428</v>
      </c>
      <c r="C1650" s="4" t="inlineStr">
        <is>
          <t>CHECKLIST</t>
        </is>
      </c>
      <c r="D1650" s="4" t="inlineStr">
        <is>
          <t>-</t>
        </is>
      </c>
      <c r="E1650" s="4" t="inlineStr">
        <is>
          <t>10º PAV.</t>
        </is>
      </c>
      <c r="F1650" s="118" t="n">
        <v>46905</v>
      </c>
      <c r="G1650" s="118" t="n">
        <v>46911</v>
      </c>
      <c r="H1650" s="118" t="n">
        <v>46289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29981393</v>
      </c>
      <c r="C1651" s="4" t="inlineStr">
        <is>
          <t>ACABAMENTOS ELÉTRICOS</t>
        </is>
      </c>
      <c r="D1651" s="4" t="inlineStr">
        <is>
          <t>-</t>
        </is>
      </c>
      <c r="E1651" s="4" t="inlineStr">
        <is>
          <t>11º PAV.</t>
        </is>
      </c>
      <c r="F1651" s="118" t="n">
        <v>46905</v>
      </c>
      <c r="G1651" s="118" t="n">
        <v>46917</v>
      </c>
      <c r="H1651" s="118" t="n">
        <v>46289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29981353</v>
      </c>
      <c r="C1652" s="4" t="inlineStr">
        <is>
          <t>PINTURA 2º DEMÃO</t>
        </is>
      </c>
      <c r="D1652" s="4" t="inlineStr">
        <is>
          <t>-</t>
        </is>
      </c>
      <c r="E1652" s="4" t="inlineStr">
        <is>
          <t>12º PAV.</t>
        </is>
      </c>
      <c r="F1652" s="118" t="n">
        <v>46905</v>
      </c>
      <c r="G1652" s="118" t="n">
        <v>46917</v>
      </c>
      <c r="H1652" s="118" t="n">
        <v>46289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33919790</v>
      </c>
      <c r="C1653" s="4" t="inlineStr">
        <is>
          <t>TEXTURA - EXTERNA</t>
        </is>
      </c>
      <c r="D1653" s="4" t="inlineStr">
        <is>
          <t>-</t>
        </is>
      </c>
      <c r="E1653" s="4" t="inlineStr">
        <is>
          <t>12º PAV.</t>
        </is>
      </c>
      <c r="F1653" s="118" t="n">
        <v>46905</v>
      </c>
      <c r="G1653" s="118" t="n">
        <v>46917</v>
      </c>
      <c r="H1653" s="118" t="n">
        <v>46289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29981315</v>
      </c>
      <c r="C1654" s="4" t="inlineStr">
        <is>
          <t>LIMPEZA GROSSA</t>
        </is>
      </c>
      <c r="D1654" s="4" t="inlineStr">
        <is>
          <t>-</t>
        </is>
      </c>
      <c r="E1654" s="4" t="inlineStr">
        <is>
          <t>13º PAV.</t>
        </is>
      </c>
      <c r="F1654" s="118" t="n">
        <v>46905</v>
      </c>
      <c r="G1654" s="118" t="n">
        <v>46917</v>
      </c>
      <c r="H1654" s="118" t="n">
        <v>46289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29981272</v>
      </c>
      <c r="C1655" s="4" t="inlineStr">
        <is>
          <t>LOUÇAS</t>
        </is>
      </c>
      <c r="D1655" s="4" t="inlineStr">
        <is>
          <t>-</t>
        </is>
      </c>
      <c r="E1655" s="4" t="inlineStr">
        <is>
          <t>14º PAV.</t>
        </is>
      </c>
      <c r="F1655" s="118" t="n">
        <v>46905</v>
      </c>
      <c r="G1655" s="118" t="n">
        <v>46917</v>
      </c>
      <c r="H1655" s="118" t="n">
        <v>46289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29981277</v>
      </c>
      <c r="C1656" s="4" t="inlineStr">
        <is>
          <t>METAIS</t>
        </is>
      </c>
      <c r="D1656" s="4" t="inlineStr">
        <is>
          <t>-</t>
        </is>
      </c>
      <c r="E1656" s="4" t="inlineStr">
        <is>
          <t>14º PAV.</t>
        </is>
      </c>
      <c r="F1656" s="118" t="n">
        <v>46905</v>
      </c>
      <c r="G1656" s="118" t="n">
        <v>46917</v>
      </c>
      <c r="H1656" s="118" t="n">
        <v>46289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29981276</v>
      </c>
      <c r="C1657" s="4" t="inlineStr">
        <is>
          <t>DISJUNTORES / MIOLOS</t>
        </is>
      </c>
      <c r="D1657" s="4" t="inlineStr">
        <is>
          <t>-</t>
        </is>
      </c>
      <c r="E1657" s="4" t="inlineStr">
        <is>
          <t>14º PAV.</t>
        </is>
      </c>
      <c r="F1657" s="118" t="n">
        <v>46905</v>
      </c>
      <c r="G1657" s="118" t="n">
        <v>46917</v>
      </c>
      <c r="H1657" s="118" t="n">
        <v>46289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29981275</v>
      </c>
      <c r="C1658" s="4" t="inlineStr">
        <is>
          <t>COMUNICAÇÃO E ALARME</t>
        </is>
      </c>
      <c r="D1658" s="4" t="inlineStr">
        <is>
          <t>-</t>
        </is>
      </c>
      <c r="E1658" s="4" t="inlineStr">
        <is>
          <t>14º PAV.</t>
        </is>
      </c>
      <c r="F1658" s="118" t="n">
        <v>46905</v>
      </c>
      <c r="G1658" s="118" t="n">
        <v>46917</v>
      </c>
      <c r="H1658" s="118" t="n">
        <v>46289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29981234</v>
      </c>
      <c r="C1659" s="4" t="inlineStr">
        <is>
          <t>RODAPÉ MADEIRA / PVC</t>
        </is>
      </c>
      <c r="D1659" s="4" t="inlineStr">
        <is>
          <t>-</t>
        </is>
      </c>
      <c r="E1659" s="4" t="inlineStr">
        <is>
          <t>15º PAV.</t>
        </is>
      </c>
      <c r="F1659" s="118" t="n">
        <v>46905</v>
      </c>
      <c r="G1659" s="118" t="n">
        <v>46917</v>
      </c>
      <c r="H1659" s="118" t="n">
        <v>46289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29981196</v>
      </c>
      <c r="C1660" s="4" t="inlineStr">
        <is>
          <t>ESQUADRIA MADEIRA</t>
        </is>
      </c>
      <c r="D1660" s="4" t="inlineStr">
        <is>
          <t>-</t>
        </is>
      </c>
      <c r="E1660" s="4" t="inlineStr">
        <is>
          <t>16º PAV.</t>
        </is>
      </c>
      <c r="F1660" s="118" t="n">
        <v>46905</v>
      </c>
      <c r="G1660" s="118" t="n">
        <v>46917</v>
      </c>
      <c r="H1660" s="118" t="n">
        <v>46289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29981158</v>
      </c>
      <c r="C1661" s="4" t="inlineStr">
        <is>
          <t>PISO VINÍLICO / LAMINADO</t>
        </is>
      </c>
      <c r="D1661" s="4" t="inlineStr">
        <is>
          <t>-</t>
        </is>
      </c>
      <c r="E1661" s="4" t="inlineStr">
        <is>
          <t>17º PAV.</t>
        </is>
      </c>
      <c r="F1661" s="118" t="n">
        <v>46905</v>
      </c>
      <c r="G1661" s="118" t="n">
        <v>46917</v>
      </c>
      <c r="H1661" s="118" t="n">
        <v>46289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29981120</v>
      </c>
      <c r="C1662" s="4" t="inlineStr">
        <is>
          <t>PINTURA 1º DEMÃO</t>
        </is>
      </c>
      <c r="D1662" s="4" t="inlineStr">
        <is>
          <t>-</t>
        </is>
      </c>
      <c r="E1662" s="4" t="inlineStr">
        <is>
          <t>18º PAV.</t>
        </is>
      </c>
      <c r="F1662" s="118" t="n">
        <v>46905</v>
      </c>
      <c r="G1662" s="118" t="n">
        <v>46917</v>
      </c>
      <c r="H1662" s="118" t="n">
        <v>46289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29981072</v>
      </c>
      <c r="C1663" s="4" t="inlineStr">
        <is>
          <t>MASSA CORRIDA</t>
        </is>
      </c>
      <c r="D1663" s="4" t="inlineStr">
        <is>
          <t>-</t>
        </is>
      </c>
      <c r="E1663" s="4" t="inlineStr">
        <is>
          <t>20º PAV.</t>
        </is>
      </c>
      <c r="F1663" s="118" t="n">
        <v>46905</v>
      </c>
      <c r="G1663" s="118" t="n">
        <v>46917</v>
      </c>
      <c r="H1663" s="118" t="n">
        <v>46289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33898105</v>
      </c>
      <c r="C1664" s="4" t="inlineStr">
        <is>
          <t>ESQUADRIA DE ALUMÍNIO</t>
        </is>
      </c>
      <c r="D1664" s="4" t="inlineStr">
        <is>
          <t>-</t>
        </is>
      </c>
      <c r="E1664" s="4" t="inlineStr">
        <is>
          <t>21º PAV.</t>
        </is>
      </c>
      <c r="F1664" s="118" t="n">
        <v>46905</v>
      </c>
      <c r="G1664" s="118" t="n">
        <v>46917</v>
      </c>
      <c r="H1664" s="118" t="n">
        <v>46289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30171511</v>
      </c>
      <c r="C1665" s="4" t="inlineStr">
        <is>
          <t>PINTURA 3º DEMÃO</t>
        </is>
      </c>
      <c r="D1665" s="4" t="inlineStr">
        <is>
          <t>-</t>
        </is>
      </c>
      <c r="E1665" s="4" t="inlineStr">
        <is>
          <t>HALL - APTOS</t>
        </is>
      </c>
      <c r="F1665" s="118" t="n">
        <v>46906</v>
      </c>
      <c r="G1665" s="118" t="n">
        <v>47177</v>
      </c>
      <c r="H1665" s="118" t="n">
        <v>46289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29980885</v>
      </c>
      <c r="C1666" s="4" t="inlineStr">
        <is>
          <t>FORRO</t>
        </is>
      </c>
      <c r="D1666" s="4" t="inlineStr">
        <is>
          <t>-</t>
        </is>
      </c>
      <c r="E1666" s="4" t="inlineStr">
        <is>
          <t>25º PAV.</t>
        </is>
      </c>
      <c r="F1666" s="118" t="n">
        <v>46906</v>
      </c>
      <c r="G1666" s="118" t="n">
        <v>46918</v>
      </c>
      <c r="H1666" s="118" t="n">
        <v>46289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29980846</v>
      </c>
      <c r="C1667" s="4" t="inlineStr">
        <is>
          <t>FIAÇÃO ELÉTRICA</t>
        </is>
      </c>
      <c r="D1667" s="4" t="inlineStr">
        <is>
          <t>-</t>
        </is>
      </c>
      <c r="E1667" s="4" t="inlineStr">
        <is>
          <t>26º PAV.</t>
        </is>
      </c>
      <c r="F1667" s="118" t="n">
        <v>46906</v>
      </c>
      <c r="G1667" s="118" t="n">
        <v>46918</v>
      </c>
      <c r="H1667" s="118" t="n">
        <v>46289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29980851</v>
      </c>
      <c r="C1668" s="4" t="inlineStr">
        <is>
          <t>PRUMADA ELÉTRICA - CABOS</t>
        </is>
      </c>
      <c r="D1668" s="4" t="inlineStr">
        <is>
          <t>-</t>
        </is>
      </c>
      <c r="E1668" s="4" t="inlineStr">
        <is>
          <t>26º PAV.</t>
        </is>
      </c>
      <c r="F1668" s="118" t="n">
        <v>46906</v>
      </c>
      <c r="G1668" s="118" t="n">
        <v>46918</v>
      </c>
      <c r="H1668" s="118" t="n">
        <v>46289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30214088</v>
      </c>
      <c r="C1669" s="4" t="inlineStr">
        <is>
          <t>FIAÇÃO TELECOM/DADOS</t>
        </is>
      </c>
      <c r="D1669" s="4" t="inlineStr">
        <is>
          <t>-</t>
        </is>
      </c>
      <c r="E1669" s="4" t="inlineStr">
        <is>
          <t>26º PAV.</t>
        </is>
      </c>
      <c r="F1669" s="118" t="n">
        <v>46906</v>
      </c>
      <c r="G1669" s="118" t="n">
        <v>46920</v>
      </c>
      <c r="H1669" s="118" t="n">
        <v>46289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29980793</v>
      </c>
      <c r="C1670" s="4" t="inlineStr">
        <is>
          <t>BANCADAS</t>
        </is>
      </c>
      <c r="D1670" s="4" t="inlineStr">
        <is>
          <t>-</t>
        </is>
      </c>
      <c r="E1670" s="4" t="inlineStr">
        <is>
          <t>27º PAV.</t>
        </is>
      </c>
      <c r="F1670" s="118" t="n">
        <v>46906</v>
      </c>
      <c r="G1670" s="118" t="n">
        <v>46918</v>
      </c>
      <c r="H1670" s="118" t="n">
        <v>46289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29980755</v>
      </c>
      <c r="C1671" s="4" t="inlineStr">
        <is>
          <t>REVESTIMENTOS PORCELANATO PISO</t>
        </is>
      </c>
      <c r="D1671" s="4" t="inlineStr">
        <is>
          <t>-</t>
        </is>
      </c>
      <c r="E1671" s="4" t="inlineStr">
        <is>
          <t>28º PAV.</t>
        </is>
      </c>
      <c r="F1671" s="118" t="n">
        <v>46906</v>
      </c>
      <c r="G1671" s="118" t="n">
        <v>46918</v>
      </c>
      <c r="H1671" s="118" t="n">
        <v>46289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29980734</v>
      </c>
      <c r="C1672" s="4" t="inlineStr">
        <is>
          <t>REVESTIMENTO PORCELANATO PAREDE</t>
        </is>
      </c>
      <c r="D1672" s="4" t="inlineStr">
        <is>
          <t>-</t>
        </is>
      </c>
      <c r="E1672" s="4" t="inlineStr">
        <is>
          <t>29º PAV.</t>
        </is>
      </c>
      <c r="F1672" s="118" t="n">
        <v>46906</v>
      </c>
      <c r="G1672" s="118" t="n">
        <v>46918</v>
      </c>
      <c r="H1672" s="118" t="n">
        <v>46289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29980695</v>
      </c>
      <c r="C1673" s="4" t="inlineStr">
        <is>
          <t>IMPERMEABILIZAÇÃO</t>
        </is>
      </c>
      <c r="D1673" s="4" t="inlineStr">
        <is>
          <t>-</t>
        </is>
      </c>
      <c r="E1673" s="4" t="inlineStr">
        <is>
          <t>30º PAV.</t>
        </is>
      </c>
      <c r="F1673" s="118" t="n">
        <v>46906</v>
      </c>
      <c r="G1673" s="118" t="n">
        <v>46918</v>
      </c>
      <c r="H1673" s="118" t="n">
        <v>46289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32750457</v>
      </c>
      <c r="C1674" s="4" t="inlineStr">
        <is>
          <t>DRYWALL 2º FACE</t>
        </is>
      </c>
      <c r="D1674" s="4" t="inlineStr">
        <is>
          <t>-</t>
        </is>
      </c>
      <c r="E1674" s="4" t="inlineStr">
        <is>
          <t>31º PAV. - COBERTURA LINEAR</t>
        </is>
      </c>
      <c r="F1674" s="118" t="n">
        <v>46906</v>
      </c>
      <c r="G1674" s="118" t="n">
        <v>46918</v>
      </c>
      <c r="H1674" s="118" t="n">
        <v>46289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32750380</v>
      </c>
      <c r="C1675" s="4" t="inlineStr">
        <is>
          <t>DISTRIBUIÇÃO DE GÁS - DRYWALL</t>
        </is>
      </c>
      <c r="D1675" s="4" t="inlineStr">
        <is>
          <t>-</t>
        </is>
      </c>
      <c r="E1675" s="4" t="inlineStr">
        <is>
          <t>32º PAV - COBERTURA GERAL</t>
        </is>
      </c>
      <c r="F1675" s="118" t="n">
        <v>46906</v>
      </c>
      <c r="G1675" s="118" t="n">
        <v>46918</v>
      </c>
      <c r="H1675" s="118" t="n">
        <v>46289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32750406</v>
      </c>
      <c r="C1676" s="4" t="inlineStr">
        <is>
          <t>DISTRIBUIÇÃO ELÉTRICA/QUADRO - DRYWALL</t>
        </is>
      </c>
      <c r="D1676" s="4" t="inlineStr">
        <is>
          <t>-</t>
        </is>
      </c>
      <c r="E1676" s="4" t="inlineStr">
        <is>
          <t>32º PAV - COBERTURA GERAL</t>
        </is>
      </c>
      <c r="F1676" s="118" t="n">
        <v>46906</v>
      </c>
      <c r="G1676" s="118" t="n">
        <v>46918</v>
      </c>
      <c r="H1676" s="118" t="n">
        <v>46289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32750432</v>
      </c>
      <c r="C1677" s="4" t="inlineStr">
        <is>
          <t>DISTRIBUIÇÃO HIDRÁULICA - DRYWALL</t>
        </is>
      </c>
      <c r="D1677" s="4" t="inlineStr">
        <is>
          <t>-</t>
        </is>
      </c>
      <c r="E1677" s="4" t="inlineStr">
        <is>
          <t>32º PAV - COBERTURA GERAL</t>
        </is>
      </c>
      <c r="F1677" s="118" t="n">
        <v>46906</v>
      </c>
      <c r="G1677" s="118" t="n">
        <v>46918</v>
      </c>
      <c r="H1677" s="118" t="n">
        <v>46289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33896850</v>
      </c>
      <c r="C1678" s="4" t="inlineStr">
        <is>
          <t>INFRAESTRUTURA - AR CONDICIONADO</t>
        </is>
      </c>
      <c r="D1678" s="4" t="inlineStr">
        <is>
          <t>-</t>
        </is>
      </c>
      <c r="E1678" s="4" t="inlineStr">
        <is>
          <t>32º PAV - COBERTURA GERAL</t>
        </is>
      </c>
      <c r="F1678" s="118" t="n">
        <v>46906</v>
      </c>
      <c r="G1678" s="118" t="n">
        <v>46918</v>
      </c>
      <c r="H1678" s="118" t="n">
        <v>46289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30205705</v>
      </c>
      <c r="C1679" s="4" t="inlineStr">
        <is>
          <t>LIMPEZA FINA</t>
        </is>
      </c>
      <c r="D1679" s="4" t="inlineStr">
        <is>
          <t>-</t>
        </is>
      </c>
      <c r="E1679" s="4" t="inlineStr">
        <is>
          <t>TÉRREO - LOJA 1</t>
        </is>
      </c>
      <c r="F1679" s="118" t="n">
        <v>46909</v>
      </c>
      <c r="G1679" s="118" t="n">
        <v>46923</v>
      </c>
      <c r="H1679" s="118" t="n">
        <v>46289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30205668</v>
      </c>
      <c r="C1680" s="4" t="inlineStr">
        <is>
          <t>ACABAMENTOS ELÉTRICOS</t>
        </is>
      </c>
      <c r="D1680" s="4" t="inlineStr">
        <is>
          <t>-</t>
        </is>
      </c>
      <c r="E1680" s="4" t="inlineStr">
        <is>
          <t>TÉRREO - LOJA 2</t>
        </is>
      </c>
      <c r="F1680" s="118" t="n">
        <v>46909</v>
      </c>
      <c r="G1680" s="118" t="n">
        <v>46923</v>
      </c>
      <c r="H1680" s="118" t="n">
        <v>46289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30205640</v>
      </c>
      <c r="C1681" s="4" t="inlineStr">
        <is>
          <t>PINTURA 2º DEMÃO</t>
        </is>
      </c>
      <c r="D1681" s="4" t="inlineStr">
        <is>
          <t>-</t>
        </is>
      </c>
      <c r="E1681" s="4" t="inlineStr">
        <is>
          <t>TÉRREO - LOJA 3</t>
        </is>
      </c>
      <c r="F1681" s="118" t="n">
        <v>46909</v>
      </c>
      <c r="G1681" s="118" t="n">
        <v>46923</v>
      </c>
      <c r="H1681" s="118" t="n">
        <v>46289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30205626</v>
      </c>
      <c r="C1682" s="4" t="inlineStr">
        <is>
          <t>LIMPEZA GROSSA</t>
        </is>
      </c>
      <c r="D1682" s="4" t="inlineStr">
        <is>
          <t>-</t>
        </is>
      </c>
      <c r="E1682" s="4" t="inlineStr">
        <is>
          <t>TÉRREO - LOJA 4</t>
        </is>
      </c>
      <c r="F1682" s="118" t="n">
        <v>46909</v>
      </c>
      <c r="G1682" s="118" t="n">
        <v>46923</v>
      </c>
      <c r="H1682" s="118" t="n">
        <v>46289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29981079</v>
      </c>
      <c r="C1683" s="4" t="inlineStr">
        <is>
          <t>REBOCO INTERNO</t>
        </is>
      </c>
      <c r="D1683" s="4" t="inlineStr">
        <is>
          <t>-</t>
        </is>
      </c>
      <c r="E1683" s="4" t="inlineStr">
        <is>
          <t>19º PAV.</t>
        </is>
      </c>
      <c r="F1683" s="118" t="n">
        <v>46909</v>
      </c>
      <c r="G1683" s="118" t="n">
        <v>46920</v>
      </c>
      <c r="H1683" s="118" t="n">
        <v>46289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30205791</v>
      </c>
      <c r="C1684" s="4" t="inlineStr">
        <is>
          <t>PINTURA 1º DEMÃO</t>
        </is>
      </c>
      <c r="D1684" s="4" t="inlineStr">
        <is>
          <t>-</t>
        </is>
      </c>
      <c r="E1684" s="4" t="inlineStr">
        <is>
          <t>TÉRREO - ACESSO COMERCIAL + DML + ARS + ÁREA TEC + LAVABO + DISPENSA</t>
        </is>
      </c>
      <c r="F1684" s="118" t="n">
        <v>46911</v>
      </c>
      <c r="G1684" s="118" t="n">
        <v>46932</v>
      </c>
      <c r="H1684" s="118" t="n">
        <v>46289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30205817</v>
      </c>
      <c r="C1685" s="4" t="inlineStr">
        <is>
          <t>ESQUADRIA DE ALUMÍNIO</t>
        </is>
      </c>
      <c r="D1685" s="4" t="inlineStr">
        <is>
          <t>-</t>
        </is>
      </c>
      <c r="E1685" s="4" t="inlineStr">
        <is>
          <t>TÉRREO - HALL SOCIAL + ECLUSA + CIRCULAÇÃO</t>
        </is>
      </c>
      <c r="F1685" s="118" t="n">
        <v>46911</v>
      </c>
      <c r="G1685" s="118" t="n">
        <v>46925</v>
      </c>
      <c r="H1685" s="118" t="n">
        <v>46289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34179698</v>
      </c>
      <c r="C1686" s="4" t="inlineStr">
        <is>
          <t>IRRIGAÇÃO</t>
        </is>
      </c>
      <c r="D1686" s="4" t="inlineStr">
        <is>
          <t>-</t>
        </is>
      </c>
      <c r="E1686" s="4" t="inlineStr">
        <is>
          <t>TÉRREO ÁREA EXTERNA - COMERCIAL</t>
        </is>
      </c>
      <c r="F1686" s="118" t="n">
        <v>46912</v>
      </c>
      <c r="G1686" s="118" t="n">
        <v>46944</v>
      </c>
      <c r="H1686" s="118" t="n">
        <v>46289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29981476</v>
      </c>
      <c r="C1687" s="4" t="inlineStr">
        <is>
          <t>LIMPEZA FINA</t>
        </is>
      </c>
      <c r="D1687" s="4" t="inlineStr">
        <is>
          <t>-</t>
        </is>
      </c>
      <c r="E1687" s="4" t="inlineStr">
        <is>
          <t>9º PAV.</t>
        </is>
      </c>
      <c r="F1687" s="118" t="n">
        <v>46912</v>
      </c>
      <c r="G1687" s="118" t="n">
        <v>46925</v>
      </c>
      <c r="H1687" s="118" t="n">
        <v>46289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29981429</v>
      </c>
      <c r="C1688" s="4" t="inlineStr">
        <is>
          <t>PINTURA 3º DEMÃO</t>
        </is>
      </c>
      <c r="D1688" s="4" t="inlineStr">
        <is>
          <t>-</t>
        </is>
      </c>
      <c r="E1688" s="4" t="inlineStr">
        <is>
          <t>10º PAV.</t>
        </is>
      </c>
      <c r="F1688" s="118" t="n">
        <v>46912</v>
      </c>
      <c r="G1688" s="118" t="n">
        <v>46925</v>
      </c>
      <c r="H1688" s="118" t="n">
        <v>46289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31791086</v>
      </c>
      <c r="C1689" s="4" t="inlineStr">
        <is>
          <t>FACHADA AERADA - F5 (2º ETAPA)</t>
        </is>
      </c>
      <c r="D1689" s="4" t="inlineStr">
        <is>
          <t>-</t>
        </is>
      </c>
      <c r="E1689" s="4" t="inlineStr">
        <is>
          <t>FACHADA</t>
        </is>
      </c>
      <c r="F1689" s="118" t="n">
        <v>46912</v>
      </c>
      <c r="G1689" s="118" t="n">
        <v>46961</v>
      </c>
      <c r="H1689" s="118" t="n">
        <v>46289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30205723</v>
      </c>
      <c r="C1690" s="4" t="inlineStr">
        <is>
          <t>TEXTURA - 2º E 3º DEMÃO</t>
        </is>
      </c>
      <c r="D1690" s="4" t="inlineStr">
        <is>
          <t>-</t>
        </is>
      </c>
      <c r="E1690" s="4" t="inlineStr">
        <is>
          <t>SUBSOLO</t>
        </is>
      </c>
      <c r="F1690" s="118" t="n">
        <v>46913</v>
      </c>
      <c r="G1690" s="118" t="n">
        <v>46927</v>
      </c>
      <c r="H1690" s="118" t="n">
        <v>46289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30205580</v>
      </c>
      <c r="C1691" s="4" t="inlineStr">
        <is>
          <t>DISJUNTORES / MIOLOS</t>
        </is>
      </c>
      <c r="D1691" s="4" t="inlineStr">
        <is>
          <t>-</t>
        </is>
      </c>
      <c r="E1691" s="4" t="inlineStr">
        <is>
          <t>TÉRREO - LOJA 5</t>
        </is>
      </c>
      <c r="F1691" s="118" t="n">
        <v>46916</v>
      </c>
      <c r="G1691" s="118" t="n">
        <v>46923</v>
      </c>
      <c r="H1691" s="118" t="n">
        <v>46289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30205555</v>
      </c>
      <c r="C1692" s="4" t="inlineStr">
        <is>
          <t>ESQUADRIA MADEIRA</t>
        </is>
      </c>
      <c r="D1692" s="4" t="inlineStr">
        <is>
          <t>-</t>
        </is>
      </c>
      <c r="E1692" s="4" t="inlineStr">
        <is>
          <t>TÉRREO - LOJA 6</t>
        </is>
      </c>
      <c r="F1692" s="118" t="n">
        <v>46916</v>
      </c>
      <c r="G1692" s="118" t="n">
        <v>46930</v>
      </c>
      <c r="H1692" s="118" t="n">
        <v>46289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30205554</v>
      </c>
      <c r="C1693" s="4" t="inlineStr">
        <is>
          <t>LOUÇAS</t>
        </is>
      </c>
      <c r="D1693" s="4" t="inlineStr">
        <is>
          <t>-</t>
        </is>
      </c>
      <c r="E1693" s="4" t="inlineStr">
        <is>
          <t>TÉRREO - LOJA 6</t>
        </is>
      </c>
      <c r="F1693" s="118" t="n">
        <v>46916</v>
      </c>
      <c r="G1693" s="118" t="n">
        <v>46930</v>
      </c>
      <c r="H1693" s="118" t="n">
        <v>46289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30205552</v>
      </c>
      <c r="C1694" s="4" t="inlineStr">
        <is>
          <t>METAIS</t>
        </is>
      </c>
      <c r="D1694" s="4" t="inlineStr">
        <is>
          <t>-</t>
        </is>
      </c>
      <c r="E1694" s="4" t="inlineStr">
        <is>
          <t>TÉRREO - LOJA 6</t>
        </is>
      </c>
      <c r="F1694" s="118" t="n">
        <v>46916</v>
      </c>
      <c r="G1694" s="118" t="n">
        <v>46930</v>
      </c>
      <c r="H1694" s="118" t="n">
        <v>46289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30205537</v>
      </c>
      <c r="C1695" s="4" t="inlineStr">
        <is>
          <t>PINTURA 1º DEMÃO</t>
        </is>
      </c>
      <c r="D1695" s="4" t="inlineStr">
        <is>
          <t>-</t>
        </is>
      </c>
      <c r="E1695" s="4" t="inlineStr">
        <is>
          <t>TÉRREO - LOJA 7</t>
        </is>
      </c>
      <c r="F1695" s="118" t="n">
        <v>46916</v>
      </c>
      <c r="G1695" s="118" t="n">
        <v>46930</v>
      </c>
      <c r="H1695" s="118" t="n">
        <v>46289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30171522</v>
      </c>
      <c r="C1696" s="4" t="inlineStr">
        <is>
          <t>INSTALAÇÃO DE ADUELAS (ELEVADORES)</t>
        </is>
      </c>
      <c r="D1696" s="4" t="inlineStr">
        <is>
          <t>-</t>
        </is>
      </c>
      <c r="E1696" s="4" t="inlineStr">
        <is>
          <t>HALL - GARAGENS</t>
        </is>
      </c>
      <c r="F1696" s="118" t="n">
        <v>46918</v>
      </c>
      <c r="G1696" s="118" t="n">
        <v>46946</v>
      </c>
      <c r="H1696" s="118" t="n">
        <v>46289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29981391</v>
      </c>
      <c r="C1697" s="4" t="inlineStr">
        <is>
          <t>CHECKLIST</t>
        </is>
      </c>
      <c r="D1697" s="4" t="inlineStr">
        <is>
          <t>-</t>
        </is>
      </c>
      <c r="E1697" s="4" t="inlineStr">
        <is>
          <t>11º PAV.</t>
        </is>
      </c>
      <c r="F1697" s="118" t="n">
        <v>46918</v>
      </c>
      <c r="G1697" s="118" t="n">
        <v>46925</v>
      </c>
      <c r="H1697" s="118" t="n">
        <v>46289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29981356</v>
      </c>
      <c r="C1698" s="4" t="inlineStr">
        <is>
          <t>ACABAMENTOS ELÉTRICOS</t>
        </is>
      </c>
      <c r="D1698" s="4" t="inlineStr">
        <is>
          <t>-</t>
        </is>
      </c>
      <c r="E1698" s="4" t="inlineStr">
        <is>
          <t>12º PAV.</t>
        </is>
      </c>
      <c r="F1698" s="118" t="n">
        <v>46918</v>
      </c>
      <c r="G1698" s="118" t="n">
        <v>46931</v>
      </c>
      <c r="H1698" s="118" t="n">
        <v>46289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29981316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13º PAV.</t>
        </is>
      </c>
      <c r="F1699" s="118" t="n">
        <v>46918</v>
      </c>
      <c r="G1699" s="118" t="n">
        <v>46931</v>
      </c>
      <c r="H1699" s="118" t="n">
        <v>46289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33919791</v>
      </c>
      <c r="C1700" s="4" t="inlineStr">
        <is>
          <t>TEXTURA - EXTERNA</t>
        </is>
      </c>
      <c r="D1700" s="4" t="inlineStr">
        <is>
          <t>-</t>
        </is>
      </c>
      <c r="E1700" s="4" t="inlineStr">
        <is>
          <t>13º PAV.</t>
        </is>
      </c>
      <c r="F1700" s="118" t="n">
        <v>46918</v>
      </c>
      <c r="G1700" s="118" t="n">
        <v>46931</v>
      </c>
      <c r="H1700" s="118" t="n">
        <v>46289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29981278</v>
      </c>
      <c r="C1701" s="4" t="inlineStr">
        <is>
          <t>LIMPEZA GROSSA</t>
        </is>
      </c>
      <c r="D1701" s="4" t="inlineStr">
        <is>
          <t>-</t>
        </is>
      </c>
      <c r="E1701" s="4" t="inlineStr">
        <is>
          <t>14º PAV.</t>
        </is>
      </c>
      <c r="F1701" s="118" t="n">
        <v>46918</v>
      </c>
      <c r="G1701" s="118" t="n">
        <v>46931</v>
      </c>
      <c r="H1701" s="118" t="n">
        <v>46289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29981235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15º PAV.</t>
        </is>
      </c>
      <c r="F1702" s="118" t="n">
        <v>46918</v>
      </c>
      <c r="G1702" s="118" t="n">
        <v>46931</v>
      </c>
      <c r="H1702" s="118" t="n">
        <v>46289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29981240</v>
      </c>
      <c r="C1703" s="4" t="inlineStr">
        <is>
          <t>METAIS</t>
        </is>
      </c>
      <c r="D1703" s="4" t="inlineStr">
        <is>
          <t>-</t>
        </is>
      </c>
      <c r="E1703" s="4" t="inlineStr">
        <is>
          <t>15º PAV.</t>
        </is>
      </c>
      <c r="F1703" s="118" t="n">
        <v>46918</v>
      </c>
      <c r="G1703" s="118" t="n">
        <v>46931</v>
      </c>
      <c r="H1703" s="118" t="n">
        <v>46289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29981239</v>
      </c>
      <c r="C1704" s="4" t="inlineStr">
        <is>
          <t>DISJUNTORES / MIOLOS</t>
        </is>
      </c>
      <c r="D1704" s="4" t="inlineStr">
        <is>
          <t>-</t>
        </is>
      </c>
      <c r="E1704" s="4" t="inlineStr">
        <is>
          <t>15º PAV.</t>
        </is>
      </c>
      <c r="F1704" s="118" t="n">
        <v>46918</v>
      </c>
      <c r="G1704" s="118" t="n">
        <v>46931</v>
      </c>
      <c r="H1704" s="118" t="n">
        <v>46289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29981238</v>
      </c>
      <c r="C1705" s="4" t="inlineStr">
        <is>
          <t>COMUNICAÇÃO E ALARME</t>
        </is>
      </c>
      <c r="D1705" s="4" t="inlineStr">
        <is>
          <t>-</t>
        </is>
      </c>
      <c r="E1705" s="4" t="inlineStr">
        <is>
          <t>15º PAV.</t>
        </is>
      </c>
      <c r="F1705" s="118" t="n">
        <v>46918</v>
      </c>
      <c r="G1705" s="118" t="n">
        <v>46931</v>
      </c>
      <c r="H1705" s="118" t="n">
        <v>46289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29981197</v>
      </c>
      <c r="C1706" s="4" t="inlineStr">
        <is>
          <t>RODAPÉ MADEIRA / PVC</t>
        </is>
      </c>
      <c r="D1706" s="4" t="inlineStr">
        <is>
          <t>-</t>
        </is>
      </c>
      <c r="E1706" s="4" t="inlineStr">
        <is>
          <t>16º PAV.</t>
        </is>
      </c>
      <c r="F1706" s="118" t="n">
        <v>46918</v>
      </c>
      <c r="G1706" s="118" t="n">
        <v>46931</v>
      </c>
      <c r="H1706" s="118" t="n">
        <v>46289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29981159</v>
      </c>
      <c r="C1707" s="4" t="inlineStr">
        <is>
          <t>ESQUADRIA MADEIRA</t>
        </is>
      </c>
      <c r="D1707" s="4" t="inlineStr">
        <is>
          <t>-</t>
        </is>
      </c>
      <c r="E1707" s="4" t="inlineStr">
        <is>
          <t>17º PAV.</t>
        </is>
      </c>
      <c r="F1707" s="118" t="n">
        <v>46918</v>
      </c>
      <c r="G1707" s="118" t="n">
        <v>46931</v>
      </c>
      <c r="H1707" s="118" t="n">
        <v>46289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29981121</v>
      </c>
      <c r="C1708" s="4" t="inlineStr">
        <is>
          <t>PISO VINÍLICO / LAMINADO</t>
        </is>
      </c>
      <c r="D1708" s="4" t="inlineStr">
        <is>
          <t>-</t>
        </is>
      </c>
      <c r="E1708" s="4" t="inlineStr">
        <is>
          <t>18º PAV.</t>
        </is>
      </c>
      <c r="F1708" s="118" t="n">
        <v>46918</v>
      </c>
      <c r="G1708" s="118" t="n">
        <v>46931</v>
      </c>
      <c r="H1708" s="118" t="n">
        <v>46289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29981046</v>
      </c>
      <c r="C1709" s="4" t="inlineStr">
        <is>
          <t>PINTURA 1º DEMÃO</t>
        </is>
      </c>
      <c r="D1709" s="4" t="inlineStr">
        <is>
          <t>-</t>
        </is>
      </c>
      <c r="E1709" s="4" t="inlineStr">
        <is>
          <t>20º PAV.</t>
        </is>
      </c>
      <c r="F1709" s="118" t="n">
        <v>46918</v>
      </c>
      <c r="G1709" s="118" t="n">
        <v>46931</v>
      </c>
      <c r="H1709" s="118" t="n">
        <v>46289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29981035</v>
      </c>
      <c r="C1710" s="4" t="inlineStr">
        <is>
          <t>MASSA CORRIDA</t>
        </is>
      </c>
      <c r="D1710" s="4" t="inlineStr">
        <is>
          <t>-</t>
        </is>
      </c>
      <c r="E1710" s="4" t="inlineStr">
        <is>
          <t>21º PAV.</t>
        </is>
      </c>
      <c r="F1710" s="118" t="n">
        <v>46918</v>
      </c>
      <c r="G1710" s="118" t="n">
        <v>46931</v>
      </c>
      <c r="H1710" s="118" t="n">
        <v>46289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33898106</v>
      </c>
      <c r="C1711" s="4" t="inlineStr">
        <is>
          <t>ESQUADRIA DE ALUMÍNIO</t>
        </is>
      </c>
      <c r="D1711" s="4" t="inlineStr">
        <is>
          <t>-</t>
        </is>
      </c>
      <c r="E1711" s="4" t="inlineStr">
        <is>
          <t>22º PAV.</t>
        </is>
      </c>
      <c r="F1711" s="118" t="n">
        <v>46918</v>
      </c>
      <c r="G1711" s="118" t="n">
        <v>46931</v>
      </c>
      <c r="H1711" s="118" t="n">
        <v>46289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34179691</v>
      </c>
      <c r="C1712" s="4" t="inlineStr">
        <is>
          <t>SERRALHERIA</t>
        </is>
      </c>
      <c r="D1712" s="4" t="inlineStr">
        <is>
          <t>-</t>
        </is>
      </c>
      <c r="E1712" s="4" t="inlineStr">
        <is>
          <t>TÉRREO ÁREA EXTERNA - COMERCIAL</t>
        </is>
      </c>
      <c r="F1712" s="118" t="n">
        <v>46920</v>
      </c>
      <c r="G1712" s="118" t="n">
        <v>46933</v>
      </c>
      <c r="H1712" s="118" t="n">
        <v>46289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34179696</v>
      </c>
      <c r="C1713" s="4" t="inlineStr">
        <is>
          <t>PAISAGISMO</t>
        </is>
      </c>
      <c r="D1713" s="4" t="inlineStr">
        <is>
          <t>-</t>
        </is>
      </c>
      <c r="E1713" s="4" t="inlineStr">
        <is>
          <t>TÉRREO ÁREA EXTERNA - COMERCIAL</t>
        </is>
      </c>
      <c r="F1713" s="118" t="n">
        <v>46920</v>
      </c>
      <c r="G1713" s="118" t="n">
        <v>46982</v>
      </c>
      <c r="H1713" s="118" t="n">
        <v>46289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30205768</v>
      </c>
      <c r="C1714" s="4" t="inlineStr">
        <is>
          <t>SERRALHERIA</t>
        </is>
      </c>
      <c r="D1714" s="4" t="inlineStr">
        <is>
          <t>-</t>
        </is>
      </c>
      <c r="E1714" s="4" t="inlineStr">
        <is>
          <t>TÉRREO - ÁREA EXTERNA RESIDENCIAL</t>
        </is>
      </c>
      <c r="F1714" s="118" t="n">
        <v>46920</v>
      </c>
      <c r="G1714" s="118" t="n">
        <v>46933</v>
      </c>
      <c r="H1714" s="118" t="n">
        <v>46289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30205766</v>
      </c>
      <c r="C1715" s="4" t="inlineStr">
        <is>
          <t>FACHADA</t>
        </is>
      </c>
      <c r="D1715" s="4" t="inlineStr">
        <is>
          <t>-</t>
        </is>
      </c>
      <c r="E1715" s="4" t="inlineStr">
        <is>
          <t>TÉRREO - ÁREA EXTERNA RESIDENCIAL</t>
        </is>
      </c>
      <c r="F1715" s="118" t="n">
        <v>46920</v>
      </c>
      <c r="G1715" s="118" t="n">
        <v>47015</v>
      </c>
      <c r="H1715" s="118" t="n">
        <v>46289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30206127</v>
      </c>
      <c r="C1716" s="4" t="inlineStr">
        <is>
          <t>FORRO</t>
        </is>
      </c>
      <c r="D1716" s="4" t="inlineStr">
        <is>
          <t>-</t>
        </is>
      </c>
      <c r="E1716" s="4" t="inlineStr">
        <is>
          <t>6º PAV (PILOTIS) - ACADEMIA</t>
        </is>
      </c>
      <c r="F1716" s="118" t="n">
        <v>46920</v>
      </c>
      <c r="G1716" s="118" t="n">
        <v>46933</v>
      </c>
      <c r="H1716" s="118" t="n">
        <v>46289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30206071</v>
      </c>
      <c r="C1717" s="4" t="inlineStr">
        <is>
          <t>REVESTIMENTOS PORCELANATO PISO</t>
        </is>
      </c>
      <c r="D1717" s="4" t="inlineStr">
        <is>
          <t>-</t>
        </is>
      </c>
      <c r="E1717" s="4" t="inlineStr">
        <is>
          <t>6º PAV (PILOTIS) - SAUNA + DUCHA</t>
        </is>
      </c>
      <c r="F1717" s="118" t="n">
        <v>46920</v>
      </c>
      <c r="G1717" s="118" t="n">
        <v>46933</v>
      </c>
      <c r="H1717" s="118" t="n">
        <v>46289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30206050</v>
      </c>
      <c r="C1718" s="4" t="inlineStr">
        <is>
          <t>REVESTIMENTO PORCELANATO PAREDE</t>
        </is>
      </c>
      <c r="D1718" s="4" t="inlineStr">
        <is>
          <t>-</t>
        </is>
      </c>
      <c r="E1718" s="4" t="inlineStr">
        <is>
          <t>6º PAV (PILOTIS) - CHURRASQUEIRA + IS MASC. PCD + IS FEM. PCD + CIRCULAÇÃO 1 + HALL 1</t>
        </is>
      </c>
      <c r="F1718" s="118" t="n">
        <v>46920</v>
      </c>
      <c r="G1718" s="118" t="n">
        <v>46933</v>
      </c>
      <c r="H1718" s="118" t="n">
        <v>46289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30206012</v>
      </c>
      <c r="C1719" s="4" t="inlineStr">
        <is>
          <t>CONTRAPISO</t>
        </is>
      </c>
      <c r="D1719" s="4" t="inlineStr">
        <is>
          <t>-</t>
        </is>
      </c>
      <c r="E1719" s="4" t="inlineStr">
        <is>
          <t>6º PAV (PILOTIS) - COWORKING 1 E 2 + CIRC. 2 + HALL 2 + DML + VEST. MASC. + VEST. FEM</t>
        </is>
      </c>
      <c r="F1719" s="118" t="n">
        <v>46920</v>
      </c>
      <c r="G1719" s="118" t="n">
        <v>46933</v>
      </c>
      <c r="H1719" s="118" t="n">
        <v>46289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30205974</v>
      </c>
      <c r="C1720" s="4" t="inlineStr">
        <is>
          <t>IMPERMEABILIZAÇÃO</t>
        </is>
      </c>
      <c r="D1720" s="4" t="inlineStr">
        <is>
          <t>-</t>
        </is>
      </c>
      <c r="E1720" s="4" t="inlineStr">
        <is>
          <t>6º PAV (PILOTIS) - LOUNGE + SALÃO + COZINHA + GOURMET + ESPAÇO KIDS</t>
        </is>
      </c>
      <c r="F1720" s="118" t="n">
        <v>46920</v>
      </c>
      <c r="G1720" s="118" t="n">
        <v>46933</v>
      </c>
      <c r="H1720" s="118" t="n">
        <v>46289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29980848</v>
      </c>
      <c r="C1721" s="4" t="inlineStr">
        <is>
          <t>FORRO</t>
        </is>
      </c>
      <c r="D1721" s="4" t="inlineStr">
        <is>
          <t>-</t>
        </is>
      </c>
      <c r="E1721" s="4" t="inlineStr">
        <is>
          <t>26º PAV.</t>
        </is>
      </c>
      <c r="F1721" s="118" t="n">
        <v>46920</v>
      </c>
      <c r="G1721" s="118" t="n">
        <v>46932</v>
      </c>
      <c r="H1721" s="118" t="n">
        <v>46289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29980809</v>
      </c>
      <c r="C1722" s="4" t="inlineStr">
        <is>
          <t>FIAÇÃO ELÉTRICA</t>
        </is>
      </c>
      <c r="D1722" s="4" t="inlineStr">
        <is>
          <t>-</t>
        </is>
      </c>
      <c r="E1722" s="4" t="inlineStr">
        <is>
          <t>27º PAV.</t>
        </is>
      </c>
      <c r="F1722" s="118" t="n">
        <v>46920</v>
      </c>
      <c r="G1722" s="118" t="n">
        <v>46932</v>
      </c>
      <c r="H1722" s="118" t="n">
        <v>46289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29980814</v>
      </c>
      <c r="C1723" s="4" t="inlineStr">
        <is>
          <t>PRUMADA ELÉTRICA - CABOS</t>
        </is>
      </c>
      <c r="D1723" s="4" t="inlineStr">
        <is>
          <t>-</t>
        </is>
      </c>
      <c r="E1723" s="4" t="inlineStr">
        <is>
          <t>27º PAV.</t>
        </is>
      </c>
      <c r="F1723" s="118" t="n">
        <v>46920</v>
      </c>
      <c r="G1723" s="118" t="n">
        <v>46932</v>
      </c>
      <c r="H1723" s="118" t="n">
        <v>46289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30214089</v>
      </c>
      <c r="C1724" s="4" t="inlineStr">
        <is>
          <t>FIAÇÃO TELECOM/DADOS</t>
        </is>
      </c>
      <c r="D1724" s="4" t="inlineStr">
        <is>
          <t>-</t>
        </is>
      </c>
      <c r="E1724" s="4" t="inlineStr">
        <is>
          <t>27º PAV.</t>
        </is>
      </c>
      <c r="F1724" s="118" t="n">
        <v>46920</v>
      </c>
      <c r="G1724" s="118" t="n">
        <v>46933</v>
      </c>
      <c r="H1724" s="118" t="n">
        <v>46289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29980756</v>
      </c>
      <c r="C1725" s="4" t="inlineStr">
        <is>
          <t>BANCADAS</t>
        </is>
      </c>
      <c r="D1725" s="4" t="inlineStr">
        <is>
          <t>-</t>
        </is>
      </c>
      <c r="E1725" s="4" t="inlineStr">
        <is>
          <t>28º PAV.</t>
        </is>
      </c>
      <c r="F1725" s="118" t="n">
        <v>46920</v>
      </c>
      <c r="G1725" s="118" t="n">
        <v>46932</v>
      </c>
      <c r="H1725" s="118" t="n">
        <v>46289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29980718</v>
      </c>
      <c r="C1726" s="4" t="inlineStr">
        <is>
          <t>REVESTIMENTOS PORCELANATO PISO</t>
        </is>
      </c>
      <c r="D1726" s="4" t="inlineStr">
        <is>
          <t>-</t>
        </is>
      </c>
      <c r="E1726" s="4" t="inlineStr">
        <is>
          <t>29º PAV.</t>
        </is>
      </c>
      <c r="F1726" s="118" t="n">
        <v>46920</v>
      </c>
      <c r="G1726" s="118" t="n">
        <v>46932</v>
      </c>
      <c r="H1726" s="118" t="n">
        <v>46289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29980697</v>
      </c>
      <c r="C1727" s="4" t="inlineStr">
        <is>
          <t>REVESTIMENTO PORCELANATO PAREDE</t>
        </is>
      </c>
      <c r="D1727" s="4" t="inlineStr">
        <is>
          <t>-</t>
        </is>
      </c>
      <c r="E1727" s="4" t="inlineStr">
        <is>
          <t>30º PAV.</t>
        </is>
      </c>
      <c r="F1727" s="118" t="n">
        <v>46920</v>
      </c>
      <c r="G1727" s="118" t="n">
        <v>46932</v>
      </c>
      <c r="H1727" s="118" t="n">
        <v>46289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29980658</v>
      </c>
      <c r="C1728" s="4" t="inlineStr">
        <is>
          <t>IMPERMEABILIZAÇÃO</t>
        </is>
      </c>
      <c r="D1728" s="4" t="inlineStr">
        <is>
          <t>-</t>
        </is>
      </c>
      <c r="E1728" s="4" t="inlineStr">
        <is>
          <t>31º PAV. - COBERTURA LINEAR</t>
        </is>
      </c>
      <c r="F1728" s="118" t="n">
        <v>46920</v>
      </c>
      <c r="G1728" s="118" t="n">
        <v>46932</v>
      </c>
      <c r="H1728" s="118" t="n">
        <v>46289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32750458</v>
      </c>
      <c r="C1729" s="4" t="inlineStr">
        <is>
          <t>DRYWALL 2º FACE</t>
        </is>
      </c>
      <c r="D1729" s="4" t="inlineStr">
        <is>
          <t>-</t>
        </is>
      </c>
      <c r="E1729" s="4" t="inlineStr">
        <is>
          <t>32º PAV - COBERTURA GERAL</t>
        </is>
      </c>
      <c r="F1729" s="118" t="n">
        <v>46920</v>
      </c>
      <c r="G1729" s="118" t="n">
        <v>46932</v>
      </c>
      <c r="H1729" s="118" t="n">
        <v>46289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29981080</v>
      </c>
      <c r="C1730" s="4" t="inlineStr">
        <is>
          <t>SHAFT INTERNO INST. HIDRAÚLICAS</t>
        </is>
      </c>
      <c r="D1730" s="4" t="inlineStr">
        <is>
          <t>-</t>
        </is>
      </c>
      <c r="E1730" s="4" t="inlineStr">
        <is>
          <t>19º PAV.</t>
        </is>
      </c>
      <c r="F1730" s="118" t="n">
        <v>46923</v>
      </c>
      <c r="G1730" s="118" t="n">
        <v>46933</v>
      </c>
      <c r="H1730" s="118" t="n">
        <v>46289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29981113</v>
      </c>
      <c r="C1731" s="4" t="inlineStr">
        <is>
          <t>PRUMADA ELÉTRICA - INFRA</t>
        </is>
      </c>
      <c r="D1731" s="4" t="inlineStr">
        <is>
          <t>-</t>
        </is>
      </c>
      <c r="E1731" s="4" t="inlineStr">
        <is>
          <t>19º PAV.</t>
        </is>
      </c>
      <c r="F1731" s="118" t="n">
        <v>46923</v>
      </c>
      <c r="G1731" s="118" t="n">
        <v>46933</v>
      </c>
      <c r="H1731" s="118" t="n">
        <v>46289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30211207</v>
      </c>
      <c r="C1732" s="4" t="inlineStr">
        <is>
          <t>IMPERMEABILIZAÇÃO</t>
        </is>
      </c>
      <c r="D1732" s="4" t="inlineStr">
        <is>
          <t>-</t>
        </is>
      </c>
      <c r="E1732" s="4" t="inlineStr">
        <is>
          <t>34º PAV - RESERVATÓRIO</t>
        </is>
      </c>
      <c r="F1732" s="118" t="n">
        <v>46923</v>
      </c>
      <c r="G1732" s="118" t="n">
        <v>46941</v>
      </c>
      <c r="H1732" s="118" t="n">
        <v>46289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30205709</v>
      </c>
      <c r="C1733" s="4" t="inlineStr">
        <is>
          <t>CHECKLIST</t>
        </is>
      </c>
      <c r="D1733" s="4" t="inlineStr">
        <is>
          <t>-</t>
        </is>
      </c>
      <c r="E1733" s="4" t="inlineStr">
        <is>
          <t>TÉRREO - LOJA 1</t>
        </is>
      </c>
      <c r="F1733" s="118" t="n">
        <v>46924</v>
      </c>
      <c r="G1733" s="118" t="n">
        <v>46930</v>
      </c>
      <c r="H1733" s="118" t="n">
        <v>46289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30205678</v>
      </c>
      <c r="C1734" s="4" t="inlineStr">
        <is>
          <t>LIMPEZA FINA</t>
        </is>
      </c>
      <c r="D1734" s="4" t="inlineStr">
        <is>
          <t>-</t>
        </is>
      </c>
      <c r="E1734" s="4" t="inlineStr">
        <is>
          <t>TÉRREO - LOJA 2</t>
        </is>
      </c>
      <c r="F1734" s="118" t="n">
        <v>46924</v>
      </c>
      <c r="G1734" s="118" t="n">
        <v>46937</v>
      </c>
      <c r="H1734" s="118" t="n">
        <v>46289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30205641</v>
      </c>
      <c r="C1735" s="4" t="inlineStr">
        <is>
          <t>ACABAMENTOS ELÉTRICOS</t>
        </is>
      </c>
      <c r="D1735" s="4" t="inlineStr">
        <is>
          <t>-</t>
        </is>
      </c>
      <c r="E1735" s="4" t="inlineStr">
        <is>
          <t>TÉRREO - LOJA 3</t>
        </is>
      </c>
      <c r="F1735" s="118" t="n">
        <v>46924</v>
      </c>
      <c r="G1735" s="118" t="n">
        <v>46937</v>
      </c>
      <c r="H1735" s="118" t="n">
        <v>46289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30205613</v>
      </c>
      <c r="C1736" s="4" t="inlineStr">
        <is>
          <t>PINTURA 2º DEMÃO</t>
        </is>
      </c>
      <c r="D1736" s="4" t="inlineStr">
        <is>
          <t>-</t>
        </is>
      </c>
      <c r="E1736" s="4" t="inlineStr">
        <is>
          <t>TÉRREO - LOJA 4</t>
        </is>
      </c>
      <c r="F1736" s="118" t="n">
        <v>46924</v>
      </c>
      <c r="G1736" s="118" t="n">
        <v>46937</v>
      </c>
      <c r="H1736" s="118" t="n">
        <v>46289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30205599</v>
      </c>
      <c r="C1737" s="4" t="inlineStr">
        <is>
          <t>LIMPEZA GROSSA</t>
        </is>
      </c>
      <c r="D1737" s="4" t="inlineStr">
        <is>
          <t>-</t>
        </is>
      </c>
      <c r="E1737" s="4" t="inlineStr">
        <is>
          <t>TÉRREO - LOJA 5</t>
        </is>
      </c>
      <c r="F1737" s="118" t="n">
        <v>46924</v>
      </c>
      <c r="G1737" s="118" t="n">
        <v>46937</v>
      </c>
      <c r="H1737" s="118" t="n">
        <v>46289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30205848</v>
      </c>
      <c r="C1738" s="4" t="inlineStr">
        <is>
          <t>ESQUADRIA DE ALUMÍNIO</t>
        </is>
      </c>
      <c r="D1738" s="4" t="inlineStr">
        <is>
          <t>-</t>
        </is>
      </c>
      <c r="E1738" s="4" t="inlineStr">
        <is>
          <t>1º PAV. (INTERMEDIÁRIO)</t>
        </is>
      </c>
      <c r="F1738" s="118" t="n">
        <v>46926</v>
      </c>
      <c r="G1738" s="118" t="n">
        <v>46939</v>
      </c>
      <c r="H1738" s="118" t="n">
        <v>46289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29981439</v>
      </c>
      <c r="C1739" s="4" t="inlineStr">
        <is>
          <t>LIMPEZA FINA</t>
        </is>
      </c>
      <c r="D1739" s="4" t="inlineStr">
        <is>
          <t>-</t>
        </is>
      </c>
      <c r="E1739" s="4" t="inlineStr">
        <is>
          <t>10º PAV.</t>
        </is>
      </c>
      <c r="F1739" s="118" t="n">
        <v>46926</v>
      </c>
      <c r="G1739" s="118" t="n">
        <v>46938</v>
      </c>
      <c r="H1739" s="118" t="n">
        <v>46289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29981392</v>
      </c>
      <c r="C1740" s="4" t="inlineStr">
        <is>
          <t>PINTURA 3º DEMÃO</t>
        </is>
      </c>
      <c r="D1740" s="4" t="inlineStr">
        <is>
          <t>-</t>
        </is>
      </c>
      <c r="E1740" s="4" t="inlineStr">
        <is>
          <t>11º PAV.</t>
        </is>
      </c>
      <c r="F1740" s="118" t="n">
        <v>46926</v>
      </c>
      <c r="G1740" s="118" t="n">
        <v>46938</v>
      </c>
      <c r="H1740" s="118" t="n">
        <v>46289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30210374</v>
      </c>
      <c r="C1741" s="4" t="inlineStr">
        <is>
          <t>RESERVATÓRIO</t>
        </is>
      </c>
      <c r="D1741" s="4" t="inlineStr">
        <is>
          <t>-</t>
        </is>
      </c>
      <c r="E1741" s="4" t="inlineStr">
        <is>
          <t>33º PAV - BARRILETE</t>
        </is>
      </c>
      <c r="F1741" s="118" t="n">
        <v>46926</v>
      </c>
      <c r="G1741" s="118" t="n">
        <v>46955</v>
      </c>
      <c r="H1741" s="118" t="n">
        <v>46289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30210376</v>
      </c>
      <c r="C1742" s="4" t="inlineStr">
        <is>
          <t>PRESSURIZAÇÃO (HIDRÁULICA)</t>
        </is>
      </c>
      <c r="D1742" s="4" t="inlineStr">
        <is>
          <t>-</t>
        </is>
      </c>
      <c r="E1742" s="4" t="inlineStr">
        <is>
          <t>33º PAV - BARRILETE</t>
        </is>
      </c>
      <c r="F1742" s="118" t="n">
        <v>46926</v>
      </c>
      <c r="G1742" s="118" t="n">
        <v>46946</v>
      </c>
      <c r="H1742" s="118" t="n">
        <v>46289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31800456</v>
      </c>
      <c r="C1743" s="4" t="inlineStr">
        <is>
          <t>INSTALAÇÃO DE SHADOWBOX E BRISES - F3 + F4</t>
        </is>
      </c>
      <c r="D1743" s="4" t="inlineStr">
        <is>
          <t>-</t>
        </is>
      </c>
      <c r="E1743" s="4" t="inlineStr">
        <is>
          <t>FACHADA</t>
        </is>
      </c>
      <c r="F1743" s="118" t="n">
        <v>46926</v>
      </c>
      <c r="G1743" s="118" t="n">
        <v>46967</v>
      </c>
      <c r="H1743" s="118" t="n">
        <v>46289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31800968</v>
      </c>
      <c r="C1744" s="4" t="inlineStr">
        <is>
          <t>TRATAMENTO DE CONCRETO APARENTE - F1 + F2</t>
        </is>
      </c>
      <c r="D1744" s="4" t="inlineStr">
        <is>
          <t>-</t>
        </is>
      </c>
      <c r="E1744" s="4" t="inlineStr">
        <is>
          <t>FACHADA</t>
        </is>
      </c>
      <c r="F1744" s="118" t="n">
        <v>46926</v>
      </c>
      <c r="G1744" s="118" t="n">
        <v>46953</v>
      </c>
      <c r="H1744" s="118" t="n">
        <v>46289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30205724</v>
      </c>
      <c r="C1745" s="4" t="inlineStr">
        <is>
          <t>LIMPEZA</t>
        </is>
      </c>
      <c r="D1745" s="4" t="inlineStr">
        <is>
          <t>-</t>
        </is>
      </c>
      <c r="E1745" s="4" t="inlineStr">
        <is>
          <t>SUBSOLO</t>
        </is>
      </c>
      <c r="F1745" s="118" t="n">
        <v>46930</v>
      </c>
      <c r="G1745" s="118" t="n">
        <v>46934</v>
      </c>
      <c r="H1745" s="118" t="n">
        <v>46289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30205553</v>
      </c>
      <c r="C1746" s="4" t="inlineStr">
        <is>
          <t>DISJUNTORES / MIOLOS</t>
        </is>
      </c>
      <c r="D1746" s="4" t="inlineStr">
        <is>
          <t>-</t>
        </is>
      </c>
      <c r="E1746" s="4" t="inlineStr">
        <is>
          <t>TÉRREO - LOJA 6</t>
        </is>
      </c>
      <c r="F1746" s="118" t="n">
        <v>46931</v>
      </c>
      <c r="G1746" s="118" t="n">
        <v>46937</v>
      </c>
      <c r="H1746" s="118" t="n">
        <v>46289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30205528</v>
      </c>
      <c r="C1747" s="4" t="inlineStr">
        <is>
          <t>ESQUADRIA MADEIRA</t>
        </is>
      </c>
      <c r="D1747" s="4" t="inlineStr">
        <is>
          <t>-</t>
        </is>
      </c>
      <c r="E1747" s="4" t="inlineStr">
        <is>
          <t>TÉRREO - LOJA 7</t>
        </is>
      </c>
      <c r="F1747" s="118" t="n">
        <v>46931</v>
      </c>
      <c r="G1747" s="118" t="n">
        <v>46944</v>
      </c>
      <c r="H1747" s="118" t="n">
        <v>46289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30205527</v>
      </c>
      <c r="C1748" s="4" t="inlineStr">
        <is>
          <t>LOUÇAS</t>
        </is>
      </c>
      <c r="D1748" s="4" t="inlineStr">
        <is>
          <t>-</t>
        </is>
      </c>
      <c r="E1748" s="4" t="inlineStr">
        <is>
          <t>TÉRREO - LOJA 7</t>
        </is>
      </c>
      <c r="F1748" s="118" t="n">
        <v>46931</v>
      </c>
      <c r="G1748" s="118" t="n">
        <v>46944</v>
      </c>
      <c r="H1748" s="118" t="n">
        <v>46289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30205525</v>
      </c>
      <c r="C1749" s="4" t="inlineStr">
        <is>
          <t>METAIS</t>
        </is>
      </c>
      <c r="D1749" s="4" t="inlineStr">
        <is>
          <t>-</t>
        </is>
      </c>
      <c r="E1749" s="4" t="inlineStr">
        <is>
          <t>TÉRREO - LOJA 7</t>
        </is>
      </c>
      <c r="F1749" s="118" t="n">
        <v>46931</v>
      </c>
      <c r="G1749" s="118" t="n">
        <v>46944</v>
      </c>
      <c r="H1749" s="118" t="n">
        <v>46289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29981354</v>
      </c>
      <c r="C1750" s="4" t="inlineStr">
        <is>
          <t>CHECKLIST</t>
        </is>
      </c>
      <c r="D1750" s="4" t="inlineStr">
        <is>
          <t>-</t>
        </is>
      </c>
      <c r="E1750" s="4" t="inlineStr">
        <is>
          <t>12º PAV.</t>
        </is>
      </c>
      <c r="F1750" s="118" t="n">
        <v>46932</v>
      </c>
      <c r="G1750" s="118" t="n">
        <v>46938</v>
      </c>
      <c r="H1750" s="118" t="n">
        <v>46289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29981319</v>
      </c>
      <c r="C1751" s="4" t="inlineStr">
        <is>
          <t>ACABAMENTOS ELÉTRICOS</t>
        </is>
      </c>
      <c r="D1751" s="4" t="inlineStr">
        <is>
          <t>-</t>
        </is>
      </c>
      <c r="E1751" s="4" t="inlineStr">
        <is>
          <t>13º PAV.</t>
        </is>
      </c>
      <c r="F1751" s="118" t="n">
        <v>46932</v>
      </c>
      <c r="G1751" s="118" t="n">
        <v>46944</v>
      </c>
      <c r="H1751" s="118" t="n">
        <v>46289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29981279</v>
      </c>
      <c r="C1752" s="4" t="inlineStr">
        <is>
          <t>PINTURA 2º DEMÃO</t>
        </is>
      </c>
      <c r="D1752" s="4" t="inlineStr">
        <is>
          <t>-</t>
        </is>
      </c>
      <c r="E1752" s="4" t="inlineStr">
        <is>
          <t>14º PAV.</t>
        </is>
      </c>
      <c r="F1752" s="118" t="n">
        <v>46932</v>
      </c>
      <c r="G1752" s="118" t="n">
        <v>46944</v>
      </c>
      <c r="H1752" s="118" t="n">
        <v>46289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33919792</v>
      </c>
      <c r="C1753" s="4" t="inlineStr">
        <is>
          <t>TEXTURA - EXTERNA</t>
        </is>
      </c>
      <c r="D1753" s="4" t="inlineStr">
        <is>
          <t>-</t>
        </is>
      </c>
      <c r="E1753" s="4" t="inlineStr">
        <is>
          <t>14º PAV.</t>
        </is>
      </c>
      <c r="F1753" s="118" t="n">
        <v>46932</v>
      </c>
      <c r="G1753" s="118" t="n">
        <v>46944</v>
      </c>
      <c r="H1753" s="118" t="n">
        <v>46289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29981241</v>
      </c>
      <c r="C1754" s="4" t="inlineStr">
        <is>
          <t>LIMPEZA GROSSA</t>
        </is>
      </c>
      <c r="D1754" s="4" t="inlineStr">
        <is>
          <t>-</t>
        </is>
      </c>
      <c r="E1754" s="4" t="inlineStr">
        <is>
          <t>15º PAV.</t>
        </is>
      </c>
      <c r="F1754" s="118" t="n">
        <v>46932</v>
      </c>
      <c r="G1754" s="118" t="n">
        <v>46944</v>
      </c>
      <c r="H1754" s="118" t="n">
        <v>46289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29981198</v>
      </c>
      <c r="C1755" s="4" t="inlineStr">
        <is>
          <t>LOUÇAS</t>
        </is>
      </c>
      <c r="D1755" s="4" t="inlineStr">
        <is>
          <t>-</t>
        </is>
      </c>
      <c r="E1755" s="4" t="inlineStr">
        <is>
          <t>16º PAV.</t>
        </is>
      </c>
      <c r="F1755" s="118" t="n">
        <v>46932</v>
      </c>
      <c r="G1755" s="118" t="n">
        <v>46944</v>
      </c>
      <c r="H1755" s="118" t="n">
        <v>46289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29981203</v>
      </c>
      <c r="C1756" s="4" t="inlineStr">
        <is>
          <t>METAIS</t>
        </is>
      </c>
      <c r="D1756" s="4" t="inlineStr">
        <is>
          <t>-</t>
        </is>
      </c>
      <c r="E1756" s="4" t="inlineStr">
        <is>
          <t>16º PAV.</t>
        </is>
      </c>
      <c r="F1756" s="118" t="n">
        <v>46932</v>
      </c>
      <c r="G1756" s="118" t="n">
        <v>46944</v>
      </c>
      <c r="H1756" s="118" t="n">
        <v>46289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29981202</v>
      </c>
      <c r="C1757" s="4" t="inlineStr">
        <is>
          <t>DISJUNTORES / MIOLOS</t>
        </is>
      </c>
      <c r="D1757" s="4" t="inlineStr">
        <is>
          <t>-</t>
        </is>
      </c>
      <c r="E1757" s="4" t="inlineStr">
        <is>
          <t>16º PAV.</t>
        </is>
      </c>
      <c r="F1757" s="118" t="n">
        <v>46932</v>
      </c>
      <c r="G1757" s="118" t="n">
        <v>46944</v>
      </c>
      <c r="H1757" s="118" t="n">
        <v>46289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29981201</v>
      </c>
      <c r="C1758" s="4" t="inlineStr">
        <is>
          <t>COMUNICAÇÃO E ALARME</t>
        </is>
      </c>
      <c r="D1758" s="4" t="inlineStr">
        <is>
          <t>-</t>
        </is>
      </c>
      <c r="E1758" s="4" t="inlineStr">
        <is>
          <t>16º PAV.</t>
        </is>
      </c>
      <c r="F1758" s="118" t="n">
        <v>46932</v>
      </c>
      <c r="G1758" s="118" t="n">
        <v>46944</v>
      </c>
      <c r="H1758" s="118" t="n">
        <v>46289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29981160</v>
      </c>
      <c r="C1759" s="4" t="inlineStr">
        <is>
          <t>RODAPÉ MADEIRA / PVC</t>
        </is>
      </c>
      <c r="D1759" s="4" t="inlineStr">
        <is>
          <t>-</t>
        </is>
      </c>
      <c r="E1759" s="4" t="inlineStr">
        <is>
          <t>17º PAV.</t>
        </is>
      </c>
      <c r="F1759" s="118" t="n">
        <v>46932</v>
      </c>
      <c r="G1759" s="118" t="n">
        <v>46944</v>
      </c>
      <c r="H1759" s="118" t="n">
        <v>46289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29981122</v>
      </c>
      <c r="C1760" s="4" t="inlineStr">
        <is>
          <t>ESQUADRIA MADEIRA</t>
        </is>
      </c>
      <c r="D1760" s="4" t="inlineStr">
        <is>
          <t>-</t>
        </is>
      </c>
      <c r="E1760" s="4" t="inlineStr">
        <is>
          <t>18º PAV.</t>
        </is>
      </c>
      <c r="F1760" s="118" t="n">
        <v>46932</v>
      </c>
      <c r="G1760" s="118" t="n">
        <v>46944</v>
      </c>
      <c r="H1760" s="118" t="n">
        <v>46289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29981047</v>
      </c>
      <c r="C1761" s="4" t="inlineStr">
        <is>
          <t>PISO VINÍLICO / LAMINADO</t>
        </is>
      </c>
      <c r="D1761" s="4" t="inlineStr">
        <is>
          <t>-</t>
        </is>
      </c>
      <c r="E1761" s="4" t="inlineStr">
        <is>
          <t>20º PAV.</t>
        </is>
      </c>
      <c r="F1761" s="118" t="n">
        <v>46932</v>
      </c>
      <c r="G1761" s="118" t="n">
        <v>46944</v>
      </c>
      <c r="H1761" s="118" t="n">
        <v>46289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29981009</v>
      </c>
      <c r="C1762" s="4" t="inlineStr">
        <is>
          <t>PINTURA 1º DEMÃO</t>
        </is>
      </c>
      <c r="D1762" s="4" t="inlineStr">
        <is>
          <t>-</t>
        </is>
      </c>
      <c r="E1762" s="4" t="inlineStr">
        <is>
          <t>21º PAV.</t>
        </is>
      </c>
      <c r="F1762" s="118" t="n">
        <v>46932</v>
      </c>
      <c r="G1762" s="118" t="n">
        <v>46944</v>
      </c>
      <c r="H1762" s="118" t="n">
        <v>46289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29980998</v>
      </c>
      <c r="C1763" s="4" t="inlineStr">
        <is>
          <t>MASSA CORRIDA</t>
        </is>
      </c>
      <c r="D1763" s="4" t="inlineStr">
        <is>
          <t>-</t>
        </is>
      </c>
      <c r="E1763" s="4" t="inlineStr">
        <is>
          <t>22º PAV.</t>
        </is>
      </c>
      <c r="F1763" s="118" t="n">
        <v>46932</v>
      </c>
      <c r="G1763" s="118" t="n">
        <v>46944</v>
      </c>
      <c r="H1763" s="118" t="n">
        <v>46289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33898107</v>
      </c>
      <c r="C1764" s="4" t="inlineStr">
        <is>
          <t>ESQUADRIA DE ALUMÍNIO</t>
        </is>
      </c>
      <c r="D1764" s="4" t="inlineStr">
        <is>
          <t>-</t>
        </is>
      </c>
      <c r="E1764" s="4" t="inlineStr">
        <is>
          <t>23º PAV.</t>
        </is>
      </c>
      <c r="F1764" s="118" t="n">
        <v>46932</v>
      </c>
      <c r="G1764" s="118" t="n">
        <v>46944</v>
      </c>
      <c r="H1764" s="118" t="n">
        <v>46289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30205782</v>
      </c>
      <c r="C1765" s="4" t="inlineStr">
        <is>
          <t>ESQUADRIA MADEIRA</t>
        </is>
      </c>
      <c r="D1765" s="4" t="inlineStr">
        <is>
          <t>-</t>
        </is>
      </c>
      <c r="E1765" s="4" t="inlineStr">
        <is>
          <t>TÉRREO - ACESSO COMERCIAL + DML + ARS + ÁREA TEC + LAVABO + DISPENSA</t>
        </is>
      </c>
      <c r="F1765" s="118" t="n">
        <v>46933</v>
      </c>
      <c r="G1765" s="118" t="n">
        <v>46946</v>
      </c>
      <c r="H1765" s="118" t="n">
        <v>46289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30205781</v>
      </c>
      <c r="C1766" s="4" t="inlineStr">
        <is>
          <t>LOUÇAS</t>
        </is>
      </c>
      <c r="D1766" s="4" t="inlineStr">
        <is>
          <t>-</t>
        </is>
      </c>
      <c r="E1766" s="4" t="inlineStr">
        <is>
          <t>TÉRREO - ACESSO COMERCIAL + DML + ARS + ÁREA TEC + LAVABO + DISPENSA</t>
        </is>
      </c>
      <c r="F1766" s="118" t="n">
        <v>46933</v>
      </c>
      <c r="G1766" s="118" t="n">
        <v>46946</v>
      </c>
      <c r="H1766" s="118" t="n">
        <v>46289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30205779</v>
      </c>
      <c r="C1767" s="4" t="inlineStr">
        <is>
          <t>METAIS</t>
        </is>
      </c>
      <c r="D1767" s="4" t="inlineStr">
        <is>
          <t>-</t>
        </is>
      </c>
      <c r="E1767" s="4" t="inlineStr">
        <is>
          <t>TÉRREO - ACESSO COMERCIAL + DML + ARS + ÁREA TEC + LAVABO + DISPENSA</t>
        </is>
      </c>
      <c r="F1767" s="118" t="n">
        <v>46933</v>
      </c>
      <c r="G1767" s="118" t="n">
        <v>46946</v>
      </c>
      <c r="H1767" s="118" t="n">
        <v>46289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30205818</v>
      </c>
      <c r="C1768" s="4" t="inlineStr">
        <is>
          <t>PINTURA 1º DEMÃO</t>
        </is>
      </c>
      <c r="D1768" s="4" t="inlineStr">
        <is>
          <t>-</t>
        </is>
      </c>
      <c r="E1768" s="4" t="inlineStr">
        <is>
          <t>TÉRREO - HALL SOCIAL + ECLUSA + CIRCULAÇÃO</t>
        </is>
      </c>
      <c r="F1768" s="118" t="n">
        <v>46933</v>
      </c>
      <c r="G1768" s="118" t="n">
        <v>46946</v>
      </c>
      <c r="H1768" s="118" t="n">
        <v>46289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29980811</v>
      </c>
      <c r="C1769" s="4" t="inlineStr">
        <is>
          <t>FORRO</t>
        </is>
      </c>
      <c r="D1769" s="4" t="inlineStr">
        <is>
          <t>-</t>
        </is>
      </c>
      <c r="E1769" s="4" t="inlineStr">
        <is>
          <t>27º PAV.</t>
        </is>
      </c>
      <c r="F1769" s="118" t="n">
        <v>46933</v>
      </c>
      <c r="G1769" s="118" t="n">
        <v>46945</v>
      </c>
      <c r="H1769" s="118" t="n">
        <v>46289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29980772</v>
      </c>
      <c r="C1770" s="4" t="inlineStr">
        <is>
          <t>FIAÇÃO ELÉTRICA</t>
        </is>
      </c>
      <c r="D1770" s="4" t="inlineStr">
        <is>
          <t>-</t>
        </is>
      </c>
      <c r="E1770" s="4" t="inlineStr">
        <is>
          <t>28º PAV.</t>
        </is>
      </c>
      <c r="F1770" s="118" t="n">
        <v>46933</v>
      </c>
      <c r="G1770" s="118" t="n">
        <v>46945</v>
      </c>
      <c r="H1770" s="118" t="n">
        <v>46289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29980777</v>
      </c>
      <c r="C1771" s="4" t="inlineStr">
        <is>
          <t>PRUMADA ELÉTRICA - CABOS</t>
        </is>
      </c>
      <c r="D1771" s="4" t="inlineStr">
        <is>
          <t>-</t>
        </is>
      </c>
      <c r="E1771" s="4" t="inlineStr">
        <is>
          <t>28º PAV.</t>
        </is>
      </c>
      <c r="F1771" s="118" t="n">
        <v>46933</v>
      </c>
      <c r="G1771" s="118" t="n">
        <v>46945</v>
      </c>
      <c r="H1771" s="118" t="n">
        <v>46289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30214090</v>
      </c>
      <c r="C1772" s="4" t="inlineStr">
        <is>
          <t>FIAÇÃO TELECOM/DADOS</t>
        </is>
      </c>
      <c r="D1772" s="4" t="inlineStr">
        <is>
          <t>-</t>
        </is>
      </c>
      <c r="E1772" s="4" t="inlineStr">
        <is>
          <t>28º PAV.</t>
        </is>
      </c>
      <c r="F1772" s="118" t="n">
        <v>46933</v>
      </c>
      <c r="G1772" s="118" t="n">
        <v>46946</v>
      </c>
      <c r="H1772" s="118" t="n">
        <v>46289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29980719</v>
      </c>
      <c r="C1773" s="4" t="inlineStr">
        <is>
          <t>BANCADAS</t>
        </is>
      </c>
      <c r="D1773" s="4" t="inlineStr">
        <is>
          <t>-</t>
        </is>
      </c>
      <c r="E1773" s="4" t="inlineStr">
        <is>
          <t>29º PAV.</t>
        </is>
      </c>
      <c r="F1773" s="118" t="n">
        <v>46933</v>
      </c>
      <c r="G1773" s="118" t="n">
        <v>46945</v>
      </c>
      <c r="H1773" s="118" t="n">
        <v>46289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29980681</v>
      </c>
      <c r="C1774" s="4" t="inlineStr">
        <is>
          <t>REVESTIMENTOS PORCELANATO PISO</t>
        </is>
      </c>
      <c r="D1774" s="4" t="inlineStr">
        <is>
          <t>-</t>
        </is>
      </c>
      <c r="E1774" s="4" t="inlineStr">
        <is>
          <t>30º PAV.</t>
        </is>
      </c>
      <c r="F1774" s="118" t="n">
        <v>46933</v>
      </c>
      <c r="G1774" s="118" t="n">
        <v>46945</v>
      </c>
      <c r="H1774" s="118" t="n">
        <v>46289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29980660</v>
      </c>
      <c r="C1775" s="4" t="inlineStr">
        <is>
          <t>REVESTIMENTO PORCELANATO PAREDE</t>
        </is>
      </c>
      <c r="D1775" s="4" t="inlineStr">
        <is>
          <t>-</t>
        </is>
      </c>
      <c r="E1775" s="4" t="inlineStr">
        <is>
          <t>31º PAV. - COBERTURA LINEAR</t>
        </is>
      </c>
      <c r="F1775" s="118" t="n">
        <v>46933</v>
      </c>
      <c r="G1775" s="118" t="n">
        <v>46945</v>
      </c>
      <c r="H1775" s="118" t="n">
        <v>46289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29980621</v>
      </c>
      <c r="C1776" s="4" t="inlineStr">
        <is>
          <t>IMPERMEABILIZAÇÃO</t>
        </is>
      </c>
      <c r="D1776" s="4" t="inlineStr">
        <is>
          <t>-</t>
        </is>
      </c>
      <c r="E1776" s="4" t="inlineStr">
        <is>
          <t>32º PAV - COBERTURA GERAL</t>
        </is>
      </c>
      <c r="F1776" s="118" t="n">
        <v>46933</v>
      </c>
      <c r="G1776" s="118" t="n">
        <v>46945</v>
      </c>
      <c r="H1776" s="118" t="n">
        <v>46289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33904058</v>
      </c>
      <c r="C1777" s="4" t="inlineStr">
        <is>
          <t>ESQUADRIA DE ALUMÍNIO</t>
        </is>
      </c>
      <c r="D1777" s="4" t="inlineStr">
        <is>
          <t>-</t>
        </is>
      </c>
      <c r="E1777" s="4" t="inlineStr">
        <is>
          <t>6º PAV (PILOTIS) - ACADEMIA</t>
        </is>
      </c>
      <c r="F1777" s="118" t="n">
        <v>46934</v>
      </c>
      <c r="G1777" s="118" t="n">
        <v>46947</v>
      </c>
      <c r="H1777" s="118" t="n">
        <v>46289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30206088</v>
      </c>
      <c r="C1778" s="4" t="inlineStr">
        <is>
          <t>FIAÇÃO ELÉTRICA</t>
        </is>
      </c>
      <c r="D1778" s="4" t="inlineStr">
        <is>
          <t>-</t>
        </is>
      </c>
      <c r="E1778" s="4" t="inlineStr">
        <is>
          <t>6º PAV (PILOTIS) - SAUNA + DUCHA</t>
        </is>
      </c>
      <c r="F1778" s="118" t="n">
        <v>46934</v>
      </c>
      <c r="G1778" s="118" t="n">
        <v>46947</v>
      </c>
      <c r="H1778" s="118" t="n">
        <v>46289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30206034</v>
      </c>
      <c r="C1779" s="4" t="inlineStr">
        <is>
          <t>REVESTIMENTOS PORCELANATO PISO</t>
        </is>
      </c>
      <c r="D1779" s="4" t="inlineStr">
        <is>
          <t>-</t>
        </is>
      </c>
      <c r="E1779" s="4" t="inlineStr">
        <is>
          <t>6º PAV (PILOTIS) - CHURRASQUEIRA + IS MASC. PCD + IS FEM. PCD + CIRCULAÇÃO 1 + HALL 1</t>
        </is>
      </c>
      <c r="F1779" s="118" t="n">
        <v>46934</v>
      </c>
      <c r="G1779" s="118" t="n">
        <v>46947</v>
      </c>
      <c r="H1779" s="118" t="n">
        <v>46289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30206013</v>
      </c>
      <c r="C1780" s="4" t="inlineStr">
        <is>
          <t>REVESTIMENTO PORCELANATO PAREDE</t>
        </is>
      </c>
      <c r="D1780" s="4" t="inlineStr">
        <is>
          <t>-</t>
        </is>
      </c>
      <c r="E1780" s="4" t="inlineStr">
        <is>
          <t>6º PAV (PILOTIS) - COWORKING 1 E 2 + CIRC. 2 + HALL 2 + DML + VEST. MASC. + VEST. FEM</t>
        </is>
      </c>
      <c r="F1780" s="118" t="n">
        <v>46934</v>
      </c>
      <c r="G1780" s="118" t="n">
        <v>46947</v>
      </c>
      <c r="H1780" s="118" t="n">
        <v>46289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30205975</v>
      </c>
      <c r="C1781" s="4" t="inlineStr">
        <is>
          <t>CONTRAPISO</t>
        </is>
      </c>
      <c r="D1781" s="4" t="inlineStr">
        <is>
          <t>-</t>
        </is>
      </c>
      <c r="E1781" s="4" t="inlineStr">
        <is>
          <t>6º PAV (PILOTIS) - LOUNGE + SALÃO + COZINHA + GOURMET + ESPAÇO KIDS</t>
        </is>
      </c>
      <c r="F1781" s="118" t="n">
        <v>46934</v>
      </c>
      <c r="G1781" s="118" t="n">
        <v>46947</v>
      </c>
      <c r="H1781" s="118" t="n">
        <v>46289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29981103</v>
      </c>
      <c r="C1782" s="4" t="inlineStr">
        <is>
          <t>CONTRAPISO</t>
        </is>
      </c>
      <c r="D1782" s="4" t="inlineStr">
        <is>
          <t>-</t>
        </is>
      </c>
      <c r="E1782" s="4" t="inlineStr">
        <is>
          <t>19º PAV.</t>
        </is>
      </c>
      <c r="F1782" s="118" t="n">
        <v>46934</v>
      </c>
      <c r="G1782" s="118" t="n">
        <v>46946</v>
      </c>
      <c r="H1782" s="118" t="n">
        <v>46289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30171526</v>
      </c>
      <c r="C1783" s="4" t="inlineStr">
        <is>
          <t>FIAÇÃO ELÉTRICA</t>
        </is>
      </c>
      <c r="D1783" s="4" t="inlineStr">
        <is>
          <t>-</t>
        </is>
      </c>
      <c r="E1783" s="4" t="inlineStr">
        <is>
          <t>HALL - GARAGENS</t>
        </is>
      </c>
      <c r="F1783" s="118" t="n">
        <v>46937</v>
      </c>
      <c r="G1783" s="118" t="n">
        <v>46966</v>
      </c>
      <c r="H1783" s="118" t="n">
        <v>46289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30171532</v>
      </c>
      <c r="C1784" s="4" t="inlineStr">
        <is>
          <t>PRUMADA ELÉTRICA - CABOS</t>
        </is>
      </c>
      <c r="D1784" s="4" t="inlineStr">
        <is>
          <t>-</t>
        </is>
      </c>
      <c r="E1784" s="4" t="inlineStr">
        <is>
          <t>HALL - GARAGENS</t>
        </is>
      </c>
      <c r="F1784" s="118" t="n">
        <v>46937</v>
      </c>
      <c r="G1784" s="118" t="n">
        <v>46966</v>
      </c>
      <c r="H1784" s="118" t="n">
        <v>46289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30205682</v>
      </c>
      <c r="C1785" s="4" t="inlineStr">
        <is>
          <t>CHECKLIST</t>
        </is>
      </c>
      <c r="D1785" s="4" t="inlineStr">
        <is>
          <t>-</t>
        </is>
      </c>
      <c r="E1785" s="4" t="inlineStr">
        <is>
          <t>TÉRREO - LOJA 2</t>
        </is>
      </c>
      <c r="F1785" s="118" t="n">
        <v>46938</v>
      </c>
      <c r="G1785" s="118" t="n">
        <v>46944</v>
      </c>
      <c r="H1785" s="118" t="n">
        <v>46289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30205651</v>
      </c>
      <c r="C1786" s="4" t="inlineStr">
        <is>
          <t>LIMPEZA FINA</t>
        </is>
      </c>
      <c r="D1786" s="4" t="inlineStr">
        <is>
          <t>-</t>
        </is>
      </c>
      <c r="E1786" s="4" t="inlineStr">
        <is>
          <t>TÉRREO - LOJA 3</t>
        </is>
      </c>
      <c r="F1786" s="118" t="n">
        <v>46938</v>
      </c>
      <c r="G1786" s="118" t="n">
        <v>46951</v>
      </c>
      <c r="H1786" s="118" t="n">
        <v>46289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30205614</v>
      </c>
      <c r="C1787" s="4" t="inlineStr">
        <is>
          <t>ACABAMENTOS ELÉTRICOS</t>
        </is>
      </c>
      <c r="D1787" s="4" t="inlineStr">
        <is>
          <t>-</t>
        </is>
      </c>
      <c r="E1787" s="4" t="inlineStr">
        <is>
          <t>TÉRREO - LOJA 4</t>
        </is>
      </c>
      <c r="F1787" s="118" t="n">
        <v>46938</v>
      </c>
      <c r="G1787" s="118" t="n">
        <v>46951</v>
      </c>
      <c r="H1787" s="118" t="n">
        <v>46289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30205586</v>
      </c>
      <c r="C1788" s="4" t="inlineStr">
        <is>
          <t>PINTURA 2º DEMÃO</t>
        </is>
      </c>
      <c r="D1788" s="4" t="inlineStr">
        <is>
          <t>-</t>
        </is>
      </c>
      <c r="E1788" s="4" t="inlineStr">
        <is>
          <t>TÉRREO - LOJA 5</t>
        </is>
      </c>
      <c r="F1788" s="118" t="n">
        <v>46938</v>
      </c>
      <c r="G1788" s="118" t="n">
        <v>46951</v>
      </c>
      <c r="H1788" s="118" t="n">
        <v>46289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30205572</v>
      </c>
      <c r="C1789" s="4" t="inlineStr">
        <is>
          <t>LIMPEZA GROSSA</t>
        </is>
      </c>
      <c r="D1789" s="4" t="inlineStr">
        <is>
          <t>-</t>
        </is>
      </c>
      <c r="E1789" s="4" t="inlineStr">
        <is>
          <t>TÉRREO - LOJA 6</t>
        </is>
      </c>
      <c r="F1789" s="118" t="n">
        <v>46938</v>
      </c>
      <c r="G1789" s="118" t="n">
        <v>46951</v>
      </c>
      <c r="H1789" s="118" t="n">
        <v>46289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29981402</v>
      </c>
      <c r="C1790" s="4" t="inlineStr">
        <is>
          <t>LIMPEZA FINA</t>
        </is>
      </c>
      <c r="D1790" s="4" t="inlineStr">
        <is>
          <t>-</t>
        </is>
      </c>
      <c r="E1790" s="4" t="inlineStr">
        <is>
          <t>11º PAV.</t>
        </is>
      </c>
      <c r="F1790" s="118" t="n">
        <v>46939</v>
      </c>
      <c r="G1790" s="118" t="n">
        <v>46951</v>
      </c>
      <c r="H1790" s="118" t="n">
        <v>46289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29981355</v>
      </c>
      <c r="C1791" s="4" t="inlineStr">
        <is>
          <t>PINTURA 3º DEMÃO</t>
        </is>
      </c>
      <c r="D1791" s="4" t="inlineStr">
        <is>
          <t>-</t>
        </is>
      </c>
      <c r="E1791" s="4" t="inlineStr">
        <is>
          <t>12º PAV.</t>
        </is>
      </c>
      <c r="F1791" s="118" t="n">
        <v>46939</v>
      </c>
      <c r="G1791" s="118" t="n">
        <v>46951</v>
      </c>
      <c r="H1791" s="118" t="n">
        <v>46289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30205849</v>
      </c>
      <c r="C1792" s="4" t="inlineStr">
        <is>
          <t>PINTURA 1º DEMÃO</t>
        </is>
      </c>
      <c r="D1792" s="4" t="inlineStr">
        <is>
          <t>-</t>
        </is>
      </c>
      <c r="E1792" s="4" t="inlineStr">
        <is>
          <t>1º PAV. (INTERMEDIÁRIO)</t>
        </is>
      </c>
      <c r="F1792" s="118" t="n">
        <v>46940</v>
      </c>
      <c r="G1792" s="118" t="n">
        <v>46960</v>
      </c>
      <c r="H1792" s="118" t="n">
        <v>46289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30210367</v>
      </c>
      <c r="C1793" s="4" t="inlineStr">
        <is>
          <t>MONTAGEM - ELEVADOR 2</t>
        </is>
      </c>
      <c r="D1793" s="4" t="inlineStr">
        <is>
          <t>-</t>
        </is>
      </c>
      <c r="E1793" s="4" t="inlineStr">
        <is>
          <t>ELEVADORES</t>
        </is>
      </c>
      <c r="F1793" s="118" t="n">
        <v>46940</v>
      </c>
      <c r="G1793" s="118" t="n">
        <v>46987</v>
      </c>
      <c r="H1793" s="118" t="n">
        <v>46289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30205881</v>
      </c>
      <c r="C1794" s="4" t="inlineStr">
        <is>
          <t>CONTRAPISO</t>
        </is>
      </c>
      <c r="D1794" s="4" t="inlineStr">
        <is>
          <t>-</t>
        </is>
      </c>
      <c r="E1794" s="4" t="inlineStr">
        <is>
          <t>6º PAV (PILOTIS) - PLAYGROUND + TERRAÇO DESCOBERTO + QUADRA DE RECREAÇÃO</t>
        </is>
      </c>
      <c r="F1794" s="118" t="n">
        <v>46941</v>
      </c>
      <c r="G1794" s="118" t="n">
        <v>46972</v>
      </c>
      <c r="H1794" s="118" t="n">
        <v>46289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30211210</v>
      </c>
      <c r="C1795" s="4" t="inlineStr">
        <is>
          <t>CONTRAPISO</t>
        </is>
      </c>
      <c r="D1795" s="4" t="inlineStr">
        <is>
          <t>-</t>
        </is>
      </c>
      <c r="E1795" s="4" t="inlineStr">
        <is>
          <t>34º PAV - RESERVATÓRIO</t>
        </is>
      </c>
      <c r="F1795" s="118" t="n">
        <v>46944</v>
      </c>
      <c r="G1795" s="118" t="n">
        <v>46948</v>
      </c>
      <c r="H1795" s="118" t="n">
        <v>46289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30205526</v>
      </c>
      <c r="C1796" s="4" t="inlineStr">
        <is>
          <t>DISJUNTORES / MIOLOS</t>
        </is>
      </c>
      <c r="D1796" s="4" t="inlineStr">
        <is>
          <t>-</t>
        </is>
      </c>
      <c r="E1796" s="4" t="inlineStr">
        <is>
          <t>TÉRREO - LOJA 7</t>
        </is>
      </c>
      <c r="F1796" s="118" t="n">
        <v>46945</v>
      </c>
      <c r="G1796" s="118" t="n">
        <v>46951</v>
      </c>
      <c r="H1796" s="118" t="n">
        <v>46289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29981317</v>
      </c>
      <c r="C1797" s="4" t="inlineStr">
        <is>
          <t>CHECKLIST</t>
        </is>
      </c>
      <c r="D1797" s="4" t="inlineStr">
        <is>
          <t>-</t>
        </is>
      </c>
      <c r="E1797" s="4" t="inlineStr">
        <is>
          <t>13º PAV.</t>
        </is>
      </c>
      <c r="F1797" s="118" t="n">
        <v>46945</v>
      </c>
      <c r="G1797" s="118" t="n">
        <v>46951</v>
      </c>
      <c r="H1797" s="118" t="n">
        <v>46289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29981282</v>
      </c>
      <c r="C1798" s="4" t="inlineStr">
        <is>
          <t>ACABAMENTOS ELÉTRICOS</t>
        </is>
      </c>
      <c r="D1798" s="4" t="inlineStr">
        <is>
          <t>-</t>
        </is>
      </c>
      <c r="E1798" s="4" t="inlineStr">
        <is>
          <t>14º PAV.</t>
        </is>
      </c>
      <c r="F1798" s="118" t="n">
        <v>46945</v>
      </c>
      <c r="G1798" s="118" t="n">
        <v>46955</v>
      </c>
      <c r="H1798" s="118" t="n">
        <v>46289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29981242</v>
      </c>
      <c r="C1799" s="4" t="inlineStr">
        <is>
          <t>PINTURA 2º DEMÃO</t>
        </is>
      </c>
      <c r="D1799" s="4" t="inlineStr">
        <is>
          <t>-</t>
        </is>
      </c>
      <c r="E1799" s="4" t="inlineStr">
        <is>
          <t>15º PAV.</t>
        </is>
      </c>
      <c r="F1799" s="118" t="n">
        <v>46945</v>
      </c>
      <c r="G1799" s="118" t="n">
        <v>46955</v>
      </c>
      <c r="H1799" s="118" t="n">
        <v>46289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33919793</v>
      </c>
      <c r="C1800" s="4" t="inlineStr">
        <is>
          <t>TEXTURA - EXTERNA</t>
        </is>
      </c>
      <c r="D1800" s="4" t="inlineStr">
        <is>
          <t>-</t>
        </is>
      </c>
      <c r="E1800" s="4" t="inlineStr">
        <is>
          <t>15º PAV.</t>
        </is>
      </c>
      <c r="F1800" s="118" t="n">
        <v>46945</v>
      </c>
      <c r="G1800" s="118" t="n">
        <v>46955</v>
      </c>
      <c r="H1800" s="118" t="n">
        <v>46289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29981204</v>
      </c>
      <c r="C1801" s="4" t="inlineStr">
        <is>
          <t>LIMPEZA GROSSA</t>
        </is>
      </c>
      <c r="D1801" s="4" t="inlineStr">
        <is>
          <t>-</t>
        </is>
      </c>
      <c r="E1801" s="4" t="inlineStr">
        <is>
          <t>16º PAV.</t>
        </is>
      </c>
      <c r="F1801" s="118" t="n">
        <v>46945</v>
      </c>
      <c r="G1801" s="118" t="n">
        <v>46955</v>
      </c>
      <c r="H1801" s="118" t="n">
        <v>46289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29981161</v>
      </c>
      <c r="C1802" s="4" t="inlineStr">
        <is>
          <t>LOUÇAS</t>
        </is>
      </c>
      <c r="D1802" s="4" t="inlineStr">
        <is>
          <t>-</t>
        </is>
      </c>
      <c r="E1802" s="4" t="inlineStr">
        <is>
          <t>17º PAV.</t>
        </is>
      </c>
      <c r="F1802" s="118" t="n">
        <v>46945</v>
      </c>
      <c r="G1802" s="118" t="n">
        <v>46955</v>
      </c>
      <c r="H1802" s="118" t="n">
        <v>46289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29981166</v>
      </c>
      <c r="C1803" s="4" t="inlineStr">
        <is>
          <t>METAIS</t>
        </is>
      </c>
      <c r="D1803" s="4" t="inlineStr">
        <is>
          <t>-</t>
        </is>
      </c>
      <c r="E1803" s="4" t="inlineStr">
        <is>
          <t>17º PAV.</t>
        </is>
      </c>
      <c r="F1803" s="118" t="n">
        <v>46945</v>
      </c>
      <c r="G1803" s="118" t="n">
        <v>46955</v>
      </c>
      <c r="H1803" s="118" t="n">
        <v>46289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29981165</v>
      </c>
      <c r="C1804" s="4" t="inlineStr">
        <is>
          <t>DISJUNTORES / MIOLOS</t>
        </is>
      </c>
      <c r="D1804" s="4" t="inlineStr">
        <is>
          <t>-</t>
        </is>
      </c>
      <c r="E1804" s="4" t="inlineStr">
        <is>
          <t>17º PAV.</t>
        </is>
      </c>
      <c r="F1804" s="118" t="n">
        <v>46945</v>
      </c>
      <c r="G1804" s="118" t="n">
        <v>46955</v>
      </c>
      <c r="H1804" s="118" t="n">
        <v>46289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29981164</v>
      </c>
      <c r="C1805" s="4" t="inlineStr">
        <is>
          <t>COMUNICAÇÃO E ALARME</t>
        </is>
      </c>
      <c r="D1805" s="4" t="inlineStr">
        <is>
          <t>-</t>
        </is>
      </c>
      <c r="E1805" s="4" t="inlineStr">
        <is>
          <t>17º PAV.</t>
        </is>
      </c>
      <c r="F1805" s="118" t="n">
        <v>46945</v>
      </c>
      <c r="G1805" s="118" t="n">
        <v>46955</v>
      </c>
      <c r="H1805" s="118" t="n">
        <v>46289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29981123</v>
      </c>
      <c r="C1806" s="4" t="inlineStr">
        <is>
          <t>RODAPÉ MADEIRA / PVC</t>
        </is>
      </c>
      <c r="D1806" s="4" t="inlineStr">
        <is>
          <t>-</t>
        </is>
      </c>
      <c r="E1806" s="4" t="inlineStr">
        <is>
          <t>18º PAV.</t>
        </is>
      </c>
      <c r="F1806" s="118" t="n">
        <v>46945</v>
      </c>
      <c r="G1806" s="118" t="n">
        <v>46955</v>
      </c>
      <c r="H1806" s="118" t="n">
        <v>46289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29981048</v>
      </c>
      <c r="C1807" s="4" t="inlineStr">
        <is>
          <t>ESQUADRIA MADEIRA</t>
        </is>
      </c>
      <c r="D1807" s="4" t="inlineStr">
        <is>
          <t>-</t>
        </is>
      </c>
      <c r="E1807" s="4" t="inlineStr">
        <is>
          <t>20º PAV.</t>
        </is>
      </c>
      <c r="F1807" s="118" t="n">
        <v>46945</v>
      </c>
      <c r="G1807" s="118" t="n">
        <v>46955</v>
      </c>
      <c r="H1807" s="118" t="n">
        <v>46289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29981010</v>
      </c>
      <c r="C1808" s="4" t="inlineStr">
        <is>
          <t>PISO VINÍLICO / LAMINADO</t>
        </is>
      </c>
      <c r="D1808" s="4" t="inlineStr">
        <is>
          <t>-</t>
        </is>
      </c>
      <c r="E1808" s="4" t="inlineStr">
        <is>
          <t>21º PAV.</t>
        </is>
      </c>
      <c r="F1808" s="118" t="n">
        <v>46945</v>
      </c>
      <c r="G1808" s="118" t="n">
        <v>46955</v>
      </c>
      <c r="H1808" s="118" t="n">
        <v>46289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29980972</v>
      </c>
      <c r="C1809" s="4" t="inlineStr">
        <is>
          <t>PINTURA 1º DEMÃO</t>
        </is>
      </c>
      <c r="D1809" s="4" t="inlineStr">
        <is>
          <t>-</t>
        </is>
      </c>
      <c r="E1809" s="4" t="inlineStr">
        <is>
          <t>22º PAV.</t>
        </is>
      </c>
      <c r="F1809" s="118" t="n">
        <v>46945</v>
      </c>
      <c r="G1809" s="118" t="n">
        <v>46955</v>
      </c>
      <c r="H1809" s="118" t="n">
        <v>46289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29980961</v>
      </c>
      <c r="C1810" s="4" t="inlineStr">
        <is>
          <t>MASSA CORRIDA</t>
        </is>
      </c>
      <c r="D1810" s="4" t="inlineStr">
        <is>
          <t>-</t>
        </is>
      </c>
      <c r="E1810" s="4" t="inlineStr">
        <is>
          <t>23º PAV.</t>
        </is>
      </c>
      <c r="F1810" s="118" t="n">
        <v>46945</v>
      </c>
      <c r="G1810" s="118" t="n">
        <v>46955</v>
      </c>
      <c r="H1810" s="118" t="n">
        <v>46289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33898108</v>
      </c>
      <c r="C1811" s="4" t="inlineStr">
        <is>
          <t>ESQUADRIA DE ALUMÍNIO</t>
        </is>
      </c>
      <c r="D1811" s="4" t="inlineStr">
        <is>
          <t>-</t>
        </is>
      </c>
      <c r="E1811" s="4" t="inlineStr">
        <is>
          <t>24º PAV.</t>
        </is>
      </c>
      <c r="F1811" s="118" t="n">
        <v>46945</v>
      </c>
      <c r="G1811" s="118" t="n">
        <v>46955</v>
      </c>
      <c r="H1811" s="118" t="n">
        <v>46289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30205934</v>
      </c>
      <c r="C1812" s="4" t="inlineStr">
        <is>
          <t>PAISAGISMO</t>
        </is>
      </c>
      <c r="D1812" s="4" t="inlineStr">
        <is>
          <t>-</t>
        </is>
      </c>
      <c r="E1812" s="4" t="inlineStr">
        <is>
          <t>2º PAV - GARAGEM</t>
        </is>
      </c>
      <c r="F1812" s="118" t="n">
        <v>46946</v>
      </c>
      <c r="G1812" s="118" t="n">
        <v>46959</v>
      </c>
      <c r="H1812" s="118" t="n">
        <v>46289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29980774</v>
      </c>
      <c r="C1813" s="4" t="inlineStr">
        <is>
          <t>FORRO</t>
        </is>
      </c>
      <c r="D1813" s="4" t="inlineStr">
        <is>
          <t>-</t>
        </is>
      </c>
      <c r="E1813" s="4" t="inlineStr">
        <is>
          <t>28º PAV.</t>
        </is>
      </c>
      <c r="F1813" s="118" t="n">
        <v>46946</v>
      </c>
      <c r="G1813" s="118" t="n">
        <v>46958</v>
      </c>
      <c r="H1813" s="118" t="n">
        <v>46289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29980735</v>
      </c>
      <c r="C1814" s="4" t="inlineStr">
        <is>
          <t>FIAÇÃO ELÉTRICA</t>
        </is>
      </c>
      <c r="D1814" s="4" t="inlineStr">
        <is>
          <t>-</t>
        </is>
      </c>
      <c r="E1814" s="4" t="inlineStr">
        <is>
          <t>29º PAV.</t>
        </is>
      </c>
      <c r="F1814" s="118" t="n">
        <v>46946</v>
      </c>
      <c r="G1814" s="118" t="n">
        <v>46958</v>
      </c>
      <c r="H1814" s="118" t="n">
        <v>46289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29980740</v>
      </c>
      <c r="C1815" s="4" t="inlineStr">
        <is>
          <t>PRUMADA ELÉTRICA - CABOS</t>
        </is>
      </c>
      <c r="D1815" s="4" t="inlineStr">
        <is>
          <t>-</t>
        </is>
      </c>
      <c r="E1815" s="4" t="inlineStr">
        <is>
          <t>29º PAV.</t>
        </is>
      </c>
      <c r="F1815" s="118" t="n">
        <v>46946</v>
      </c>
      <c r="G1815" s="118" t="n">
        <v>46958</v>
      </c>
      <c r="H1815" s="118" t="n">
        <v>46289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30214091</v>
      </c>
      <c r="C1816" s="4" t="inlineStr">
        <is>
          <t>FIAÇÃO TELECOM/DADOS</t>
        </is>
      </c>
      <c r="D1816" s="4" t="inlineStr">
        <is>
          <t>-</t>
        </is>
      </c>
      <c r="E1816" s="4" t="inlineStr">
        <is>
          <t>29º PAV.</t>
        </is>
      </c>
      <c r="F1816" s="118" t="n">
        <v>46946</v>
      </c>
      <c r="G1816" s="118" t="n">
        <v>46959</v>
      </c>
      <c r="H1816" s="118" t="n">
        <v>46289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29980682</v>
      </c>
      <c r="C1817" s="4" t="inlineStr">
        <is>
          <t>BANCADAS</t>
        </is>
      </c>
      <c r="D1817" s="4" t="inlineStr">
        <is>
          <t>-</t>
        </is>
      </c>
      <c r="E1817" s="4" t="inlineStr">
        <is>
          <t>30º PAV.</t>
        </is>
      </c>
      <c r="F1817" s="118" t="n">
        <v>46946</v>
      </c>
      <c r="G1817" s="118" t="n">
        <v>46958</v>
      </c>
      <c r="H1817" s="118" t="n">
        <v>46289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29980644</v>
      </c>
      <c r="C1818" s="4" t="inlineStr">
        <is>
          <t>REVESTIMENTOS PORCELANATO PISO</t>
        </is>
      </c>
      <c r="D1818" s="4" t="inlineStr">
        <is>
          <t>-</t>
        </is>
      </c>
      <c r="E1818" s="4" t="inlineStr">
        <is>
          <t>31º PAV. - COBERTURA LINEAR</t>
        </is>
      </c>
      <c r="F1818" s="118" t="n">
        <v>46946</v>
      </c>
      <c r="G1818" s="118" t="n">
        <v>46958</v>
      </c>
      <c r="H1818" s="118" t="n">
        <v>46289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29980623</v>
      </c>
      <c r="C1819" s="4" t="inlineStr">
        <is>
          <t>REVESTIMENTO PORCELANATO PAREDE</t>
        </is>
      </c>
      <c r="D1819" s="4" t="inlineStr">
        <is>
          <t>-</t>
        </is>
      </c>
      <c r="E1819" s="4" t="inlineStr">
        <is>
          <t>32º PAV - COBERTURA GERAL</t>
        </is>
      </c>
      <c r="F1819" s="118" t="n">
        <v>46946</v>
      </c>
      <c r="G1819" s="118" t="n">
        <v>46958</v>
      </c>
      <c r="H1819" s="118" t="n">
        <v>46289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30205780</v>
      </c>
      <c r="C1820" s="4" t="inlineStr">
        <is>
          <t>DISJUNTORES / MIOLOS</t>
        </is>
      </c>
      <c r="D1820" s="4" t="inlineStr">
        <is>
          <t>-</t>
        </is>
      </c>
      <c r="E1820" s="4" t="inlineStr">
        <is>
          <t>TÉRREO - ACESSO COMERCIAL + DML + ARS + ÁREA TEC + LAVABO + DISPENSA</t>
        </is>
      </c>
      <c r="F1820" s="118" t="n">
        <v>46947</v>
      </c>
      <c r="G1820" s="118" t="n">
        <v>46953</v>
      </c>
      <c r="H1820" s="118" t="n">
        <v>46289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30205809</v>
      </c>
      <c r="C1821" s="4" t="inlineStr">
        <is>
          <t>ESQUADRIA MADEIRA</t>
        </is>
      </c>
      <c r="D1821" s="4" t="inlineStr">
        <is>
          <t>-</t>
        </is>
      </c>
      <c r="E1821" s="4" t="inlineStr">
        <is>
          <t>TÉRREO - HALL SOCIAL + ECLUSA + CIRCULAÇÃO</t>
        </is>
      </c>
      <c r="F1821" s="118" t="n">
        <v>46947</v>
      </c>
      <c r="G1821" s="118" t="n">
        <v>46960</v>
      </c>
      <c r="H1821" s="118" t="n">
        <v>46289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30205808</v>
      </c>
      <c r="C1822" s="4" t="inlineStr">
        <is>
          <t>LOUÇAS</t>
        </is>
      </c>
      <c r="D1822" s="4" t="inlineStr">
        <is>
          <t>-</t>
        </is>
      </c>
      <c r="E1822" s="4" t="inlineStr">
        <is>
          <t>TÉRREO - HALL SOCIAL + ECLUSA + CIRCULAÇÃO</t>
        </is>
      </c>
      <c r="F1822" s="118" t="n">
        <v>46947</v>
      </c>
      <c r="G1822" s="118" t="n">
        <v>46960</v>
      </c>
      <c r="H1822" s="118" t="n">
        <v>46289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30205806</v>
      </c>
      <c r="C1823" s="4" t="inlineStr">
        <is>
          <t>METAIS</t>
        </is>
      </c>
      <c r="D1823" s="4" t="inlineStr">
        <is>
          <t>-</t>
        </is>
      </c>
      <c r="E1823" s="4" t="inlineStr">
        <is>
          <t>TÉRREO - HALL SOCIAL + ECLUSA + CIRCULAÇÃO</t>
        </is>
      </c>
      <c r="F1823" s="118" t="n">
        <v>46947</v>
      </c>
      <c r="G1823" s="118" t="n">
        <v>46960</v>
      </c>
      <c r="H1823" s="118" t="n">
        <v>46289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30171523</v>
      </c>
      <c r="C1824" s="4" t="inlineStr">
        <is>
          <t>REVESTIMENTOS PORCELANATO PISO</t>
        </is>
      </c>
      <c r="D1824" s="4" t="inlineStr">
        <is>
          <t>-</t>
        </is>
      </c>
      <c r="E1824" s="4" t="inlineStr">
        <is>
          <t>HALL - GARAGENS</t>
        </is>
      </c>
      <c r="F1824" s="118" t="n">
        <v>46947</v>
      </c>
      <c r="G1824" s="118" t="n">
        <v>46960</v>
      </c>
      <c r="H1824" s="118" t="n">
        <v>46289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32749862</v>
      </c>
      <c r="C1825" s="4" t="inlineStr">
        <is>
          <t>DRYWALL 1º FACE</t>
        </is>
      </c>
      <c r="D1825" s="4" t="inlineStr">
        <is>
          <t>-</t>
        </is>
      </c>
      <c r="E1825" s="4" t="inlineStr">
        <is>
          <t>19º PAV.</t>
        </is>
      </c>
      <c r="F1825" s="118" t="n">
        <v>46947</v>
      </c>
      <c r="G1825" s="118" t="n">
        <v>46959</v>
      </c>
      <c r="H1825" s="118" t="n">
        <v>46289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30214095</v>
      </c>
      <c r="C1826" s="4" t="inlineStr">
        <is>
          <t>FIAÇÃO TELECOM/DADOS</t>
        </is>
      </c>
      <c r="D1826" s="4" t="inlineStr">
        <is>
          <t>-</t>
        </is>
      </c>
      <c r="E1826" s="4" t="inlineStr">
        <is>
          <t>33º PAV - BARRILETE</t>
        </is>
      </c>
      <c r="F1826" s="118" t="n">
        <v>46947</v>
      </c>
      <c r="G1826" s="118" t="n">
        <v>46967</v>
      </c>
      <c r="H1826" s="118" t="n">
        <v>46289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30206129</v>
      </c>
      <c r="C1827" s="4" t="inlineStr">
        <is>
          <t>MASSA CORRIDA</t>
        </is>
      </c>
      <c r="D1827" s="4" t="inlineStr">
        <is>
          <t>-</t>
        </is>
      </c>
      <c r="E1827" s="4" t="inlineStr">
        <is>
          <t>6º PAV (PILOTIS) - ACADEMIA</t>
        </is>
      </c>
      <c r="F1827" s="118" t="n">
        <v>46948</v>
      </c>
      <c r="G1827" s="118" t="n">
        <v>46961</v>
      </c>
      <c r="H1827" s="118" t="n">
        <v>46289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30206090</v>
      </c>
      <c r="C1828" s="4" t="inlineStr">
        <is>
          <t>FORRO</t>
        </is>
      </c>
      <c r="D1828" s="4" t="inlineStr">
        <is>
          <t>-</t>
        </is>
      </c>
      <c r="E1828" s="4" t="inlineStr">
        <is>
          <t>6º PAV (PILOTIS) - SAUNA + DUCHA</t>
        </is>
      </c>
      <c r="F1828" s="118" t="n">
        <v>46948</v>
      </c>
      <c r="G1828" s="118" t="n">
        <v>46961</v>
      </c>
      <c r="H1828" s="118" t="n">
        <v>46289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30206035</v>
      </c>
      <c r="C1829" s="4" t="inlineStr">
        <is>
          <t>BANCADAS</t>
        </is>
      </c>
      <c r="D1829" s="4" t="inlineStr">
        <is>
          <t>-</t>
        </is>
      </c>
      <c r="E1829" s="4" t="inlineStr">
        <is>
          <t>6º PAV (PILOTIS) - CHURRASQUEIRA + IS MASC. PCD + IS FEM. PCD + CIRCULAÇÃO 1 + HALL 1</t>
        </is>
      </c>
      <c r="F1829" s="118" t="n">
        <v>46948</v>
      </c>
      <c r="G1829" s="118" t="n">
        <v>46961</v>
      </c>
      <c r="H1829" s="118" t="n">
        <v>46289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30205997</v>
      </c>
      <c r="C1830" s="4" t="inlineStr">
        <is>
          <t>REVESTIMENTOS PORCELANATO PISO</t>
        </is>
      </c>
      <c r="D1830" s="4" t="inlineStr">
        <is>
          <t>-</t>
        </is>
      </c>
      <c r="E1830" s="4" t="inlineStr">
        <is>
          <t>6º PAV (PILOTIS) - COWORKING 1 E 2 + CIRC. 2 + HALL 2 + DML + VEST. MASC. + VEST. FEM</t>
        </is>
      </c>
      <c r="F1830" s="118" t="n">
        <v>46948</v>
      </c>
      <c r="G1830" s="118" t="n">
        <v>46961</v>
      </c>
      <c r="H1830" s="118" t="n">
        <v>46289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30205976</v>
      </c>
      <c r="C1831" s="4" t="inlineStr">
        <is>
          <t>REVESTIMENTO PORCELANATO PAREDE</t>
        </is>
      </c>
      <c r="D1831" s="4" t="inlineStr">
        <is>
          <t>-</t>
        </is>
      </c>
      <c r="E1831" s="4" t="inlineStr">
        <is>
          <t>6º PAV (PILOTIS) - LOUNGE + SALÃO + COZINHA + GOURMET + ESPAÇO KIDS</t>
        </is>
      </c>
      <c r="F1831" s="118" t="n">
        <v>46948</v>
      </c>
      <c r="G1831" s="118" t="n">
        <v>46961</v>
      </c>
      <c r="H1831" s="118" t="n">
        <v>46289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33896917</v>
      </c>
      <c r="C1832" s="4" t="inlineStr">
        <is>
          <t>INFRAESTRUTURA - AR CONDICIONADO</t>
        </is>
      </c>
      <c r="D1832" s="4" t="inlineStr">
        <is>
          <t>-</t>
        </is>
      </c>
      <c r="E1832" s="4" t="inlineStr">
        <is>
          <t>6º PAV (PILOTIS) - LOUNGE + SALÃO + COZINHA + GOURMET + ESPAÇO KIDS</t>
        </is>
      </c>
      <c r="F1832" s="118" t="n">
        <v>46948</v>
      </c>
      <c r="G1832" s="118" t="n">
        <v>46961</v>
      </c>
      <c r="H1832" s="118" t="n">
        <v>46289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30211211</v>
      </c>
      <c r="C1833" s="4" t="inlineStr">
        <is>
          <t>REVESTIMENTO ACABAMENTO</t>
        </is>
      </c>
      <c r="D1833" s="4" t="inlineStr">
        <is>
          <t>-</t>
        </is>
      </c>
      <c r="E1833" s="4" t="inlineStr">
        <is>
          <t>34º PAV - RESERVATÓRIO</t>
        </is>
      </c>
      <c r="F1833" s="118" t="n">
        <v>46951</v>
      </c>
      <c r="G1833" s="118" t="n">
        <v>46969</v>
      </c>
      <c r="H1833" s="118" t="n">
        <v>46289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30205655</v>
      </c>
      <c r="C1834" s="4" t="inlineStr">
        <is>
          <t>CHECKLIST</t>
        </is>
      </c>
      <c r="D1834" s="4" t="inlineStr">
        <is>
          <t>-</t>
        </is>
      </c>
      <c r="E1834" s="4" t="inlineStr">
        <is>
          <t>TÉRREO - LOJA 3</t>
        </is>
      </c>
      <c r="F1834" s="118" t="n">
        <v>46952</v>
      </c>
      <c r="G1834" s="118" t="n">
        <v>46958</v>
      </c>
      <c r="H1834" s="118" t="n">
        <v>46289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30205624</v>
      </c>
      <c r="C1835" s="4" t="inlineStr">
        <is>
          <t>LIMPEZA FINA</t>
        </is>
      </c>
      <c r="D1835" s="4" t="inlineStr">
        <is>
          <t>-</t>
        </is>
      </c>
      <c r="E1835" s="4" t="inlineStr">
        <is>
          <t>TÉRREO - LOJA 4</t>
        </is>
      </c>
      <c r="F1835" s="118" t="n">
        <v>46952</v>
      </c>
      <c r="G1835" s="118" t="n">
        <v>46965</v>
      </c>
      <c r="H1835" s="118" t="n">
        <v>46289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30205587</v>
      </c>
      <c r="C1836" s="4" t="inlineStr">
        <is>
          <t>ACABAMENTOS ELÉTRICOS</t>
        </is>
      </c>
      <c r="D1836" s="4" t="inlineStr">
        <is>
          <t>-</t>
        </is>
      </c>
      <c r="E1836" s="4" t="inlineStr">
        <is>
          <t>TÉRREO - LOJA 5</t>
        </is>
      </c>
      <c r="F1836" s="118" t="n">
        <v>46952</v>
      </c>
      <c r="G1836" s="118" t="n">
        <v>46965</v>
      </c>
      <c r="H1836" s="118" t="n">
        <v>46289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30205559</v>
      </c>
      <c r="C1837" s="4" t="inlineStr">
        <is>
          <t>PINTURA 2º DEMÃO</t>
        </is>
      </c>
      <c r="D1837" s="4" t="inlineStr">
        <is>
          <t>-</t>
        </is>
      </c>
      <c r="E1837" s="4" t="inlineStr">
        <is>
          <t>TÉRREO - LOJA 6</t>
        </is>
      </c>
      <c r="F1837" s="118" t="n">
        <v>46952</v>
      </c>
      <c r="G1837" s="118" t="n">
        <v>46965</v>
      </c>
      <c r="H1837" s="118" t="n">
        <v>46289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30205545</v>
      </c>
      <c r="C1838" s="4" t="inlineStr">
        <is>
          <t>LIMPEZA GROSSA</t>
        </is>
      </c>
      <c r="D1838" s="4" t="inlineStr">
        <is>
          <t>-</t>
        </is>
      </c>
      <c r="E1838" s="4" t="inlineStr">
        <is>
          <t>TÉRREO - LOJA 7</t>
        </is>
      </c>
      <c r="F1838" s="118" t="n">
        <v>46952</v>
      </c>
      <c r="G1838" s="118" t="n">
        <v>46965</v>
      </c>
      <c r="H1838" s="118" t="n">
        <v>46289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29981365</v>
      </c>
      <c r="C1839" s="4" t="inlineStr">
        <is>
          <t>LIMPEZA FINA</t>
        </is>
      </c>
      <c r="D1839" s="4" t="inlineStr">
        <is>
          <t>-</t>
        </is>
      </c>
      <c r="E1839" s="4" t="inlineStr">
        <is>
          <t>12º PAV.</t>
        </is>
      </c>
      <c r="F1839" s="118" t="n">
        <v>46952</v>
      </c>
      <c r="G1839" s="118" t="n">
        <v>46962</v>
      </c>
      <c r="H1839" s="118" t="n">
        <v>46289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29981318</v>
      </c>
      <c r="C1840" s="4" t="inlineStr">
        <is>
          <t>PINTURA 3º DEMÃO</t>
        </is>
      </c>
      <c r="D1840" s="4" t="inlineStr">
        <is>
          <t>-</t>
        </is>
      </c>
      <c r="E1840" s="4" t="inlineStr">
        <is>
          <t>13º PAV.</t>
        </is>
      </c>
      <c r="F1840" s="118" t="n">
        <v>46952</v>
      </c>
      <c r="G1840" s="118" t="n">
        <v>46962</v>
      </c>
      <c r="H1840" s="118" t="n">
        <v>46289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30205799</v>
      </c>
      <c r="C1841" s="4" t="inlineStr">
        <is>
          <t>LIMPEZA GROSSA</t>
        </is>
      </c>
      <c r="D1841" s="4" t="inlineStr">
        <is>
          <t>-</t>
        </is>
      </c>
      <c r="E1841" s="4" t="inlineStr">
        <is>
          <t>TÉRREO - ACESSO COMERCIAL + DML + ARS + ÁREA TEC + LAVABO + DISPENSA</t>
        </is>
      </c>
      <c r="F1841" s="118" t="n">
        <v>46954</v>
      </c>
      <c r="G1841" s="118" t="n">
        <v>46967</v>
      </c>
      <c r="H1841" s="118" t="n">
        <v>46289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31791440</v>
      </c>
      <c r="C1842" s="4" t="inlineStr">
        <is>
          <t>PEITORIS E REQUADROS DE FACHADA - F5 (2º ETAPA)</t>
        </is>
      </c>
      <c r="D1842" s="4" t="inlineStr">
        <is>
          <t>-</t>
        </is>
      </c>
      <c r="E1842" s="4" t="inlineStr">
        <is>
          <t>FACHADA</t>
        </is>
      </c>
      <c r="F1842" s="118" t="n">
        <v>46954</v>
      </c>
      <c r="G1842" s="118" t="n">
        <v>46982</v>
      </c>
      <c r="H1842" s="118" t="n">
        <v>46289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29981280</v>
      </c>
      <c r="C1843" s="4" t="inlineStr">
        <is>
          <t>CHECKLIST</t>
        </is>
      </c>
      <c r="D1843" s="4" t="inlineStr">
        <is>
          <t>-</t>
        </is>
      </c>
      <c r="E1843" s="4" t="inlineStr">
        <is>
          <t>14º PAV.</t>
        </is>
      </c>
      <c r="F1843" s="118" t="n">
        <v>46958</v>
      </c>
      <c r="G1843" s="118" t="n">
        <v>46962</v>
      </c>
      <c r="H1843" s="118" t="n">
        <v>46289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29981245</v>
      </c>
      <c r="C1844" s="4" t="inlineStr">
        <is>
          <t>ACABAMENTOS ELÉTRICOS</t>
        </is>
      </c>
      <c r="D1844" s="4" t="inlineStr">
        <is>
          <t>-</t>
        </is>
      </c>
      <c r="E1844" s="4" t="inlineStr">
        <is>
          <t>15º PAV.</t>
        </is>
      </c>
      <c r="F1844" s="118" t="n">
        <v>46958</v>
      </c>
      <c r="G1844" s="118" t="n">
        <v>46968</v>
      </c>
      <c r="H1844" s="118" t="n">
        <v>46289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29981205</v>
      </c>
      <c r="C1845" s="4" t="inlineStr">
        <is>
          <t>PINTURA 2º DEMÃO</t>
        </is>
      </c>
      <c r="D1845" s="4" t="inlineStr">
        <is>
          <t>-</t>
        </is>
      </c>
      <c r="E1845" s="4" t="inlineStr">
        <is>
          <t>16º PAV.</t>
        </is>
      </c>
      <c r="F1845" s="118" t="n">
        <v>46958</v>
      </c>
      <c r="G1845" s="118" t="n">
        <v>46968</v>
      </c>
      <c r="H1845" s="118" t="n">
        <v>46289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33919794</v>
      </c>
      <c r="C1846" s="4" t="inlineStr">
        <is>
          <t>TEXTURA - EXTERNA</t>
        </is>
      </c>
      <c r="D1846" s="4" t="inlineStr">
        <is>
          <t>-</t>
        </is>
      </c>
      <c r="E1846" s="4" t="inlineStr">
        <is>
          <t>16º PAV.</t>
        </is>
      </c>
      <c r="F1846" s="118" t="n">
        <v>46958</v>
      </c>
      <c r="G1846" s="118" t="n">
        <v>46968</v>
      </c>
      <c r="H1846" s="118" t="n">
        <v>46289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29981167</v>
      </c>
      <c r="C1847" s="4" t="inlineStr">
        <is>
          <t>LIMPEZA GROSSA</t>
        </is>
      </c>
      <c r="D1847" s="4" t="inlineStr">
        <is>
          <t>-</t>
        </is>
      </c>
      <c r="E1847" s="4" t="inlineStr">
        <is>
          <t>17º PAV.</t>
        </is>
      </c>
      <c r="F1847" s="118" t="n">
        <v>46958</v>
      </c>
      <c r="G1847" s="118" t="n">
        <v>46968</v>
      </c>
      <c r="H1847" s="118" t="n">
        <v>46289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29981124</v>
      </c>
      <c r="C1848" s="4" t="inlineStr">
        <is>
          <t>LOUÇAS</t>
        </is>
      </c>
      <c r="D1848" s="4" t="inlineStr">
        <is>
          <t>-</t>
        </is>
      </c>
      <c r="E1848" s="4" t="inlineStr">
        <is>
          <t>18º PAV.</t>
        </is>
      </c>
      <c r="F1848" s="118" t="n">
        <v>46958</v>
      </c>
      <c r="G1848" s="118" t="n">
        <v>46968</v>
      </c>
      <c r="H1848" s="118" t="n">
        <v>46289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29981129</v>
      </c>
      <c r="C1849" s="4" t="inlineStr">
        <is>
          <t>METAIS</t>
        </is>
      </c>
      <c r="D1849" s="4" t="inlineStr">
        <is>
          <t>-</t>
        </is>
      </c>
      <c r="E1849" s="4" t="inlineStr">
        <is>
          <t>18º PAV.</t>
        </is>
      </c>
      <c r="F1849" s="118" t="n">
        <v>46958</v>
      </c>
      <c r="G1849" s="118" t="n">
        <v>46968</v>
      </c>
      <c r="H1849" s="118" t="n">
        <v>46289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29981128</v>
      </c>
      <c r="C1850" s="4" t="inlineStr">
        <is>
          <t>DISJUNTORES / MIOLOS</t>
        </is>
      </c>
      <c r="D1850" s="4" t="inlineStr">
        <is>
          <t>-</t>
        </is>
      </c>
      <c r="E1850" s="4" t="inlineStr">
        <is>
          <t>18º PAV.</t>
        </is>
      </c>
      <c r="F1850" s="118" t="n">
        <v>46958</v>
      </c>
      <c r="G1850" s="118" t="n">
        <v>46968</v>
      </c>
      <c r="H1850" s="118" t="n">
        <v>46289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29981127</v>
      </c>
      <c r="C1851" s="4" t="inlineStr">
        <is>
          <t>COMUNICAÇÃO E ALARME</t>
        </is>
      </c>
      <c r="D1851" s="4" t="inlineStr">
        <is>
          <t>-</t>
        </is>
      </c>
      <c r="E1851" s="4" t="inlineStr">
        <is>
          <t>18º PAV.</t>
        </is>
      </c>
      <c r="F1851" s="118" t="n">
        <v>46958</v>
      </c>
      <c r="G1851" s="118" t="n">
        <v>46968</v>
      </c>
      <c r="H1851" s="118" t="n">
        <v>46289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29981049</v>
      </c>
      <c r="C1852" s="4" t="inlineStr">
        <is>
          <t>RODAPÉ MADEIRA / PVC</t>
        </is>
      </c>
      <c r="D1852" s="4" t="inlineStr">
        <is>
          <t>-</t>
        </is>
      </c>
      <c r="E1852" s="4" t="inlineStr">
        <is>
          <t>20º PAV.</t>
        </is>
      </c>
      <c r="F1852" s="118" t="n">
        <v>46958</v>
      </c>
      <c r="G1852" s="118" t="n">
        <v>46968</v>
      </c>
      <c r="H1852" s="118" t="n">
        <v>46289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29981011</v>
      </c>
      <c r="C1853" s="4" t="inlineStr">
        <is>
          <t>ESQUADRIA MADEIRA</t>
        </is>
      </c>
      <c r="D1853" s="4" t="inlineStr">
        <is>
          <t>-</t>
        </is>
      </c>
      <c r="E1853" s="4" t="inlineStr">
        <is>
          <t>21º PAV.</t>
        </is>
      </c>
      <c r="F1853" s="118" t="n">
        <v>46958</v>
      </c>
      <c r="G1853" s="118" t="n">
        <v>46968</v>
      </c>
      <c r="H1853" s="118" t="n">
        <v>46289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29980973</v>
      </c>
      <c r="C1854" s="4" t="inlineStr">
        <is>
          <t>PISO VINÍLICO / LAMINADO</t>
        </is>
      </c>
      <c r="D1854" s="4" t="inlineStr">
        <is>
          <t>-</t>
        </is>
      </c>
      <c r="E1854" s="4" t="inlineStr">
        <is>
          <t>22º PAV.</t>
        </is>
      </c>
      <c r="F1854" s="118" t="n">
        <v>46958</v>
      </c>
      <c r="G1854" s="118" t="n">
        <v>46968</v>
      </c>
      <c r="H1854" s="118" t="n">
        <v>46289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29980935</v>
      </c>
      <c r="C1855" s="4" t="inlineStr">
        <is>
          <t>PINTURA 1º DEMÃO</t>
        </is>
      </c>
      <c r="D1855" s="4" t="inlineStr">
        <is>
          <t>-</t>
        </is>
      </c>
      <c r="E1855" s="4" t="inlineStr">
        <is>
          <t>23º PAV.</t>
        </is>
      </c>
      <c r="F1855" s="118" t="n">
        <v>46958</v>
      </c>
      <c r="G1855" s="118" t="n">
        <v>46968</v>
      </c>
      <c r="H1855" s="118" t="n">
        <v>46289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29980924</v>
      </c>
      <c r="C1856" s="4" t="inlineStr">
        <is>
          <t>MASSA CORRIDA</t>
        </is>
      </c>
      <c r="D1856" s="4" t="inlineStr">
        <is>
          <t>-</t>
        </is>
      </c>
      <c r="E1856" s="4" t="inlineStr">
        <is>
          <t>24º PAV.</t>
        </is>
      </c>
      <c r="F1856" s="118" t="n">
        <v>46958</v>
      </c>
      <c r="G1856" s="118" t="n">
        <v>46968</v>
      </c>
      <c r="H1856" s="118" t="n">
        <v>46289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33898109</v>
      </c>
      <c r="C1857" s="4" t="inlineStr">
        <is>
          <t>ESQUADRIA DE ALUMÍNIO</t>
        </is>
      </c>
      <c r="D1857" s="4" t="inlineStr">
        <is>
          <t>-</t>
        </is>
      </c>
      <c r="E1857" s="4" t="inlineStr">
        <is>
          <t>25º PAV.</t>
        </is>
      </c>
      <c r="F1857" s="118" t="n">
        <v>46958</v>
      </c>
      <c r="G1857" s="118" t="n">
        <v>46968</v>
      </c>
      <c r="H1857" s="118" t="n">
        <v>46289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30210377</v>
      </c>
      <c r="C1858" s="4" t="inlineStr">
        <is>
          <t>MONTAGEM - BOILERS E AQUECEDORES</t>
        </is>
      </c>
      <c r="D1858" s="4" t="inlineStr">
        <is>
          <t>-</t>
        </is>
      </c>
      <c r="E1858" s="4" t="inlineStr">
        <is>
          <t>33º PAV - BARRILETE</t>
        </is>
      </c>
      <c r="F1858" s="118" t="n">
        <v>46958</v>
      </c>
      <c r="G1858" s="118" t="n">
        <v>46988</v>
      </c>
      <c r="H1858" s="118" t="n">
        <v>46289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29980737</v>
      </c>
      <c r="C1859" s="4" t="inlineStr">
        <is>
          <t>FORRO</t>
        </is>
      </c>
      <c r="D1859" s="4" t="inlineStr">
        <is>
          <t>-</t>
        </is>
      </c>
      <c r="E1859" s="4" t="inlineStr">
        <is>
          <t>29º PAV.</t>
        </is>
      </c>
      <c r="F1859" s="118" t="n">
        <v>46959</v>
      </c>
      <c r="G1859" s="118" t="n">
        <v>46969</v>
      </c>
      <c r="H1859" s="118" t="n">
        <v>46289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29980698</v>
      </c>
      <c r="C1860" s="4" t="inlineStr">
        <is>
          <t>FIAÇÃO ELÉTRICA</t>
        </is>
      </c>
      <c r="D1860" s="4" t="inlineStr">
        <is>
          <t>-</t>
        </is>
      </c>
      <c r="E1860" s="4" t="inlineStr">
        <is>
          <t>30º PAV.</t>
        </is>
      </c>
      <c r="F1860" s="118" t="n">
        <v>46959</v>
      </c>
      <c r="G1860" s="118" t="n">
        <v>46969</v>
      </c>
      <c r="H1860" s="118" t="n">
        <v>46289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29980703</v>
      </c>
      <c r="C1861" s="4" t="inlineStr">
        <is>
          <t>PRUMADA ELÉTRICA - CABOS</t>
        </is>
      </c>
      <c r="D1861" s="4" t="inlineStr">
        <is>
          <t>-</t>
        </is>
      </c>
      <c r="E1861" s="4" t="inlineStr">
        <is>
          <t>30º PAV.</t>
        </is>
      </c>
      <c r="F1861" s="118" t="n">
        <v>46959</v>
      </c>
      <c r="G1861" s="118" t="n">
        <v>46969</v>
      </c>
      <c r="H1861" s="118" t="n">
        <v>46289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30214092</v>
      </c>
      <c r="C1862" s="4" t="inlineStr">
        <is>
          <t>FIAÇÃO TELECOM/DADOS</t>
        </is>
      </c>
      <c r="D1862" s="4" t="inlineStr">
        <is>
          <t>-</t>
        </is>
      </c>
      <c r="E1862" s="4" t="inlineStr">
        <is>
          <t>30º PAV.</t>
        </is>
      </c>
      <c r="F1862" s="118" t="n">
        <v>46959</v>
      </c>
      <c r="G1862" s="118" t="n">
        <v>46972</v>
      </c>
      <c r="H1862" s="118" t="n">
        <v>46289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29980645</v>
      </c>
      <c r="C1863" s="4" t="inlineStr">
        <is>
          <t>BANCADAS</t>
        </is>
      </c>
      <c r="D1863" s="4" t="inlineStr">
        <is>
          <t>-</t>
        </is>
      </c>
      <c r="E1863" s="4" t="inlineStr">
        <is>
          <t>31º PAV. - COBERTURA LINEAR</t>
        </is>
      </c>
      <c r="F1863" s="118" t="n">
        <v>46959</v>
      </c>
      <c r="G1863" s="118" t="n">
        <v>46969</v>
      </c>
      <c r="H1863" s="118" t="n">
        <v>46289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29980607</v>
      </c>
      <c r="C1864" s="4" t="inlineStr">
        <is>
          <t>REVESTIMENTOS PORCELANATO PISO</t>
        </is>
      </c>
      <c r="D1864" s="4" t="inlineStr">
        <is>
          <t>-</t>
        </is>
      </c>
      <c r="E1864" s="4" t="inlineStr">
        <is>
          <t>32º PAV - COBERTURA GERAL</t>
        </is>
      </c>
      <c r="F1864" s="118" t="n">
        <v>46959</v>
      </c>
      <c r="G1864" s="118" t="n">
        <v>46969</v>
      </c>
      <c r="H1864" s="118" t="n">
        <v>46289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30205938</v>
      </c>
      <c r="C1865" s="4" t="inlineStr">
        <is>
          <t>BRISE</t>
        </is>
      </c>
      <c r="D1865" s="4" t="inlineStr">
        <is>
          <t>-</t>
        </is>
      </c>
      <c r="E1865" s="4" t="inlineStr">
        <is>
          <t>2º PAV - GARAGEM</t>
        </is>
      </c>
      <c r="F1865" s="118" t="n">
        <v>46960</v>
      </c>
      <c r="G1865" s="118" t="n">
        <v>46973</v>
      </c>
      <c r="H1865" s="118" t="n">
        <v>46289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30205935</v>
      </c>
      <c r="C1866" s="4" t="inlineStr">
        <is>
          <t>PAISAGISMO</t>
        </is>
      </c>
      <c r="D1866" s="4" t="inlineStr">
        <is>
          <t>-</t>
        </is>
      </c>
      <c r="E1866" s="4" t="inlineStr">
        <is>
          <t>3º PAV - GARAGEM</t>
        </is>
      </c>
      <c r="F1866" s="118" t="n">
        <v>46960</v>
      </c>
      <c r="G1866" s="118" t="n">
        <v>46973</v>
      </c>
      <c r="H1866" s="118" t="n">
        <v>46289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32750367</v>
      </c>
      <c r="C1867" s="4" t="inlineStr">
        <is>
          <t>DISTRIBUIÇÃO DE GÁS - DRYWALL</t>
        </is>
      </c>
      <c r="D1867" s="4" t="inlineStr">
        <is>
          <t>-</t>
        </is>
      </c>
      <c r="E1867" s="4" t="inlineStr">
        <is>
          <t>19º PAV.</t>
        </is>
      </c>
      <c r="F1867" s="118" t="n">
        <v>46960</v>
      </c>
      <c r="G1867" s="118" t="n">
        <v>46972</v>
      </c>
      <c r="H1867" s="118" t="n">
        <v>46289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32750393</v>
      </c>
      <c r="C1868" s="4" t="inlineStr">
        <is>
          <t>DISTRIBUIÇÃO ELÉTRICA/QUADRO - DRYWALL</t>
        </is>
      </c>
      <c r="D1868" s="4" t="inlineStr">
        <is>
          <t>-</t>
        </is>
      </c>
      <c r="E1868" s="4" t="inlineStr">
        <is>
          <t>19º PAV.</t>
        </is>
      </c>
      <c r="F1868" s="118" t="n">
        <v>46960</v>
      </c>
      <c r="G1868" s="118" t="n">
        <v>46972</v>
      </c>
      <c r="H1868" s="118" t="n">
        <v>46289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32750419</v>
      </c>
      <c r="C1869" s="4" t="inlineStr">
        <is>
          <t>DISTRIBUIÇÃO HIDRÁULICA - DRYWALL</t>
        </is>
      </c>
      <c r="D1869" s="4" t="inlineStr">
        <is>
          <t>-</t>
        </is>
      </c>
      <c r="E1869" s="4" t="inlineStr">
        <is>
          <t>19º PAV.</t>
        </is>
      </c>
      <c r="F1869" s="118" t="n">
        <v>46960</v>
      </c>
      <c r="G1869" s="118" t="n">
        <v>46972</v>
      </c>
      <c r="H1869" s="118" t="n">
        <v>46289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33896837</v>
      </c>
      <c r="C1870" s="4" t="inlineStr">
        <is>
          <t>INFRAESTRUTURA - AR CONDICIONADO</t>
        </is>
      </c>
      <c r="D1870" s="4" t="inlineStr">
        <is>
          <t>-</t>
        </is>
      </c>
      <c r="E1870" s="4" t="inlineStr">
        <is>
          <t>19º PAV.</t>
        </is>
      </c>
      <c r="F1870" s="118" t="n">
        <v>46960</v>
      </c>
      <c r="G1870" s="118" t="n">
        <v>46972</v>
      </c>
      <c r="H1870" s="118" t="n">
        <v>46289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30205807</v>
      </c>
      <c r="C1871" s="4" t="inlineStr">
        <is>
          <t>DISJUNTORES / MIOLOS</t>
        </is>
      </c>
      <c r="D1871" s="4" t="inlineStr">
        <is>
          <t>-</t>
        </is>
      </c>
      <c r="E1871" s="4" t="inlineStr">
        <is>
          <t>TÉRREO - HALL SOCIAL + ECLUSA + CIRCULAÇÃO</t>
        </is>
      </c>
      <c r="F1871" s="118" t="n">
        <v>46961</v>
      </c>
      <c r="G1871" s="118" t="n">
        <v>46967</v>
      </c>
      <c r="H1871" s="118" t="n">
        <v>46289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30205840</v>
      </c>
      <c r="C1872" s="4" t="inlineStr">
        <is>
          <t>ESQUADRIA MADEIRA</t>
        </is>
      </c>
      <c r="D1872" s="4" t="inlineStr">
        <is>
          <t>-</t>
        </is>
      </c>
      <c r="E1872" s="4" t="inlineStr">
        <is>
          <t>1º PAV. (INTERMEDIÁRIO)</t>
        </is>
      </c>
      <c r="F1872" s="118" t="n">
        <v>46961</v>
      </c>
      <c r="G1872" s="118" t="n">
        <v>46974</v>
      </c>
      <c r="H1872" s="118" t="n">
        <v>46289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30205839</v>
      </c>
      <c r="C1873" s="4" t="inlineStr">
        <is>
          <t>LOUÇAS</t>
        </is>
      </c>
      <c r="D1873" s="4" t="inlineStr">
        <is>
          <t>-</t>
        </is>
      </c>
      <c r="E1873" s="4" t="inlineStr">
        <is>
          <t>1º PAV. (INTERMEDIÁRIO)</t>
        </is>
      </c>
      <c r="F1873" s="118" t="n">
        <v>46961</v>
      </c>
      <c r="G1873" s="118" t="n">
        <v>46974</v>
      </c>
      <c r="H1873" s="118" t="n">
        <v>46289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30205837</v>
      </c>
      <c r="C1874" s="4" t="inlineStr">
        <is>
          <t>METAIS</t>
        </is>
      </c>
      <c r="D1874" s="4" t="inlineStr">
        <is>
          <t>-</t>
        </is>
      </c>
      <c r="E1874" s="4" t="inlineStr">
        <is>
          <t>1º PAV. (INTERMEDIÁRIO)</t>
        </is>
      </c>
      <c r="F1874" s="118" t="n">
        <v>46961</v>
      </c>
      <c r="G1874" s="118" t="n">
        <v>46974</v>
      </c>
      <c r="H1874" s="118" t="n">
        <v>46289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30206103</v>
      </c>
      <c r="C1875" s="4" t="inlineStr">
        <is>
          <t>PINTURA 1º DEMÃO</t>
        </is>
      </c>
      <c r="D1875" s="4" t="inlineStr">
        <is>
          <t>-</t>
        </is>
      </c>
      <c r="E1875" s="4" t="inlineStr">
        <is>
          <t>6º PAV (PILOTIS) - ACADEMIA</t>
        </is>
      </c>
      <c r="F1875" s="118" t="n">
        <v>46962</v>
      </c>
      <c r="G1875" s="118" t="n">
        <v>46975</v>
      </c>
      <c r="H1875" s="118" t="n">
        <v>46289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33904059</v>
      </c>
      <c r="C1876" s="4" t="inlineStr">
        <is>
          <t>ESQUADRIA DE ALUMÍNIO</t>
        </is>
      </c>
      <c r="D1876" s="4" t="inlineStr">
        <is>
          <t>-</t>
        </is>
      </c>
      <c r="E1876" s="4" t="inlineStr">
        <is>
          <t>6º PAV (PILOTIS) - SAUNA + DUCHA</t>
        </is>
      </c>
      <c r="F1876" s="118" t="n">
        <v>46962</v>
      </c>
      <c r="G1876" s="118" t="n">
        <v>46975</v>
      </c>
      <c r="H1876" s="118" t="n">
        <v>46289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30206051</v>
      </c>
      <c r="C1877" s="4" t="inlineStr">
        <is>
          <t>FIAÇÃO ELÉTRICA</t>
        </is>
      </c>
      <c r="D1877" s="4" t="inlineStr">
        <is>
          <t>-</t>
        </is>
      </c>
      <c r="E1877" s="4" t="inlineStr">
        <is>
          <t>6º PAV (PILOTIS) - CHURRASQUEIRA + IS MASC. PCD + IS FEM. PCD + CIRCULAÇÃO 1 + HALL 1</t>
        </is>
      </c>
      <c r="F1877" s="118" t="n">
        <v>46962</v>
      </c>
      <c r="G1877" s="118" t="n">
        <v>46975</v>
      </c>
      <c r="H1877" s="118" t="n">
        <v>46289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30214066</v>
      </c>
      <c r="C1878" s="4" t="inlineStr">
        <is>
          <t>FIAÇÃO TELECOM/DADOS</t>
        </is>
      </c>
      <c r="D1878" s="4" t="inlineStr">
        <is>
          <t>-</t>
        </is>
      </c>
      <c r="E1878" s="4" t="inlineStr">
        <is>
          <t>6º PAV (PILOTIS) - CHURRASQUEIRA + IS MASC. PCD + IS FEM. PCD + CIRCULAÇÃO 1 + HALL 1</t>
        </is>
      </c>
      <c r="F1878" s="118" t="n">
        <v>46962</v>
      </c>
      <c r="G1878" s="118" t="n">
        <v>46975</v>
      </c>
      <c r="H1878" s="118" t="n">
        <v>46289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30205998</v>
      </c>
      <c r="C1879" s="4" t="inlineStr">
        <is>
          <t>BANCADAS</t>
        </is>
      </c>
      <c r="D1879" s="4" t="inlineStr">
        <is>
          <t>-</t>
        </is>
      </c>
      <c r="E1879" s="4" t="inlineStr">
        <is>
          <t>6º PAV (PILOTIS) - COWORKING 1 E 2 + CIRC. 2 + HALL 2 + DML + VEST. MASC. + VEST. FEM</t>
        </is>
      </c>
      <c r="F1879" s="118" t="n">
        <v>46962</v>
      </c>
      <c r="G1879" s="118" t="n">
        <v>46975</v>
      </c>
      <c r="H1879" s="118" t="n">
        <v>46289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30205960</v>
      </c>
      <c r="C1880" s="4" t="inlineStr">
        <is>
          <t>REVESTIMENTOS PORCELANATO PISO</t>
        </is>
      </c>
      <c r="D1880" s="4" t="inlineStr">
        <is>
          <t>-</t>
        </is>
      </c>
      <c r="E1880" s="4" t="inlineStr">
        <is>
          <t>6º PAV (PILOTIS) - LOUNGE + SALÃO + COZINHA + GOURMET + ESPAÇO KIDS</t>
        </is>
      </c>
      <c r="F1880" s="118" t="n">
        <v>46962</v>
      </c>
      <c r="G1880" s="118" t="n">
        <v>46975</v>
      </c>
      <c r="H1880" s="118" t="n">
        <v>46289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30171386</v>
      </c>
      <c r="C1881" s="4" t="inlineStr">
        <is>
          <t>DISJUNTORES / MIOLOS</t>
        </is>
      </c>
      <c r="D1881" s="4" t="inlineStr">
        <is>
          <t>-</t>
        </is>
      </c>
      <c r="E1881" s="4" t="inlineStr">
        <is>
          <t>5º PAV - GARAGEM</t>
        </is>
      </c>
      <c r="F1881" s="118" t="n">
        <v>46965</v>
      </c>
      <c r="G1881" s="118" t="n">
        <v>46993</v>
      </c>
      <c r="H1881" s="118" t="n">
        <v>46289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30171383</v>
      </c>
      <c r="C1882" s="4" t="inlineStr">
        <is>
          <t>INSTALAÇÃO DE LUMINÁRIAS E SENSORES</t>
        </is>
      </c>
      <c r="D1882" s="4" t="inlineStr">
        <is>
          <t>-</t>
        </is>
      </c>
      <c r="E1882" s="4" t="inlineStr">
        <is>
          <t>5º PAV - GARAGEM</t>
        </is>
      </c>
      <c r="F1882" s="118" t="n">
        <v>46965</v>
      </c>
      <c r="G1882" s="118" t="n">
        <v>46993</v>
      </c>
      <c r="H1882" s="118" t="n">
        <v>46289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29981328</v>
      </c>
      <c r="C1883" s="4" t="inlineStr">
        <is>
          <t>LIMPEZA FINA</t>
        </is>
      </c>
      <c r="D1883" s="4" t="inlineStr">
        <is>
          <t>-</t>
        </is>
      </c>
      <c r="E1883" s="4" t="inlineStr">
        <is>
          <t>13º PAV.</t>
        </is>
      </c>
      <c r="F1883" s="118" t="n">
        <v>46965</v>
      </c>
      <c r="G1883" s="118" t="n">
        <v>46975</v>
      </c>
      <c r="H1883" s="118" t="n">
        <v>46289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29981281</v>
      </c>
      <c r="C1884" s="4" t="inlineStr">
        <is>
          <t>PINTURA 3º DEMÃO</t>
        </is>
      </c>
      <c r="D1884" s="4" t="inlineStr">
        <is>
          <t>-</t>
        </is>
      </c>
      <c r="E1884" s="4" t="inlineStr">
        <is>
          <t>14º PAV.</t>
        </is>
      </c>
      <c r="F1884" s="118" t="n">
        <v>46965</v>
      </c>
      <c r="G1884" s="118" t="n">
        <v>46975</v>
      </c>
      <c r="H1884" s="118" t="n">
        <v>46289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30205628</v>
      </c>
      <c r="C1885" s="4" t="inlineStr">
        <is>
          <t>CHECKLIST</t>
        </is>
      </c>
      <c r="D1885" s="4" t="inlineStr">
        <is>
          <t>-</t>
        </is>
      </c>
      <c r="E1885" s="4" t="inlineStr">
        <is>
          <t>TÉRREO - LOJA 4</t>
        </is>
      </c>
      <c r="F1885" s="118" t="n">
        <v>46966</v>
      </c>
      <c r="G1885" s="118" t="n">
        <v>46972</v>
      </c>
      <c r="H1885" s="118" t="n">
        <v>46289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30205597</v>
      </c>
      <c r="C1886" s="4" t="inlineStr">
        <is>
          <t>LIMPEZA FINA</t>
        </is>
      </c>
      <c r="D1886" s="4" t="inlineStr">
        <is>
          <t>-</t>
        </is>
      </c>
      <c r="E1886" s="4" t="inlineStr">
        <is>
          <t>TÉRREO - LOJA 5</t>
        </is>
      </c>
      <c r="F1886" s="118" t="n">
        <v>46966</v>
      </c>
      <c r="G1886" s="118" t="n">
        <v>46979</v>
      </c>
      <c r="H1886" s="118" t="n">
        <v>46289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30205560</v>
      </c>
      <c r="C1887" s="4" t="inlineStr">
        <is>
          <t>ACABAMENTOS ELÉTRICOS</t>
        </is>
      </c>
      <c r="D1887" s="4" t="inlineStr">
        <is>
          <t>-</t>
        </is>
      </c>
      <c r="E1887" s="4" t="inlineStr">
        <is>
          <t>TÉRREO - LOJA 6</t>
        </is>
      </c>
      <c r="F1887" s="118" t="n">
        <v>46966</v>
      </c>
      <c r="G1887" s="118" t="n">
        <v>46979</v>
      </c>
      <c r="H1887" s="118" t="n">
        <v>46289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30205532</v>
      </c>
      <c r="C1888" s="4" t="inlineStr">
        <is>
          <t>PINTURA 2º DEMÃO</t>
        </is>
      </c>
      <c r="D1888" s="4" t="inlineStr">
        <is>
          <t>-</t>
        </is>
      </c>
      <c r="E1888" s="4" t="inlineStr">
        <is>
          <t>TÉRREO - LOJA 7</t>
        </is>
      </c>
      <c r="F1888" s="118" t="n">
        <v>46966</v>
      </c>
      <c r="G1888" s="118" t="n">
        <v>46979</v>
      </c>
      <c r="H1888" s="118" t="n">
        <v>46289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30171527</v>
      </c>
      <c r="C1889" s="4" t="inlineStr">
        <is>
          <t>FORRO</t>
        </is>
      </c>
      <c r="D1889" s="4" t="inlineStr">
        <is>
          <t>-</t>
        </is>
      </c>
      <c r="E1889" s="4" t="inlineStr">
        <is>
          <t>HALL - GARAGENS</t>
        </is>
      </c>
      <c r="F1889" s="118" t="n">
        <v>46967</v>
      </c>
      <c r="G1889" s="118" t="n">
        <v>46981</v>
      </c>
      <c r="H1889" s="118" t="n">
        <v>46289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30208612</v>
      </c>
      <c r="C1890" s="4" t="inlineStr">
        <is>
          <t>INSTALAÇÃO DE LUMINÁRIAS</t>
        </is>
      </c>
      <c r="D1890" s="4" t="inlineStr">
        <is>
          <t>-</t>
        </is>
      </c>
      <c r="E1890" s="4" t="inlineStr">
        <is>
          <t>6º PAV (PILOTIS) - PISCINA + PRAINHA + DECK</t>
        </is>
      </c>
      <c r="F1890" s="118" t="n">
        <v>46967</v>
      </c>
      <c r="G1890" s="118" t="n">
        <v>46973</v>
      </c>
      <c r="H1890" s="118" t="n">
        <v>46289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30209538</v>
      </c>
      <c r="C1891" s="4" t="inlineStr">
        <is>
          <t>EQUIPAMENTOS - PISCINA</t>
        </is>
      </c>
      <c r="D1891" s="4" t="inlineStr">
        <is>
          <t>-</t>
        </is>
      </c>
      <c r="E1891" s="4" t="inlineStr">
        <is>
          <t>6º PAV (PILOTIS) - PISCINA + PRAINHA + DECK</t>
        </is>
      </c>
      <c r="F1891" s="118" t="n">
        <v>46967</v>
      </c>
      <c r="G1891" s="118" t="n">
        <v>46997</v>
      </c>
      <c r="H1891" s="118" t="n">
        <v>46289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30205786</v>
      </c>
      <c r="C1892" s="4" t="inlineStr">
        <is>
          <t>PINTURA 2º DEMÃO</t>
        </is>
      </c>
      <c r="D1892" s="4" t="inlineStr">
        <is>
          <t>-</t>
        </is>
      </c>
      <c r="E1892" s="4" t="inlineStr">
        <is>
          <t>TÉRREO - ACESSO COMERCIAL + DML + ARS + ÁREA TEC + LAVABO + DISPENSA</t>
        </is>
      </c>
      <c r="F1892" s="118" t="n">
        <v>46968</v>
      </c>
      <c r="G1892" s="118" t="n">
        <v>46989</v>
      </c>
      <c r="H1892" s="118" t="n">
        <v>46289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30205826</v>
      </c>
      <c r="C1893" s="4" t="inlineStr">
        <is>
          <t>LIMPEZA GROSSA</t>
        </is>
      </c>
      <c r="D1893" s="4" t="inlineStr">
        <is>
          <t>-</t>
        </is>
      </c>
      <c r="E1893" s="4" t="inlineStr">
        <is>
          <t>TÉRREO - HALL SOCIAL + ECLUSA + CIRCULAÇÃO</t>
        </is>
      </c>
      <c r="F1893" s="118" t="n">
        <v>46968</v>
      </c>
      <c r="G1893" s="118" t="n">
        <v>46982</v>
      </c>
      <c r="H1893" s="118" t="n">
        <v>46289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30214417</v>
      </c>
      <c r="C1894" s="4" t="inlineStr">
        <is>
          <t>SPDA</t>
        </is>
      </c>
      <c r="D1894" s="4" t="inlineStr">
        <is>
          <t>-</t>
        </is>
      </c>
      <c r="E1894" s="4" t="inlineStr">
        <is>
          <t>33º PAV - BARRILETE</t>
        </is>
      </c>
      <c r="F1894" s="118" t="n">
        <v>46968</v>
      </c>
      <c r="G1894" s="118" t="n">
        <v>46982</v>
      </c>
      <c r="H1894" s="118" t="n">
        <v>46289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31800969</v>
      </c>
      <c r="C1895" s="4" t="inlineStr">
        <is>
          <t>TRATAMENTO DE CONCRETO APARENTE - F3 + F4</t>
        </is>
      </c>
      <c r="D1895" s="4" t="inlineStr">
        <is>
          <t>-</t>
        </is>
      </c>
      <c r="E1895" s="4" t="inlineStr">
        <is>
          <t>FACHADA</t>
        </is>
      </c>
      <c r="F1895" s="118" t="n">
        <v>46968</v>
      </c>
      <c r="G1895" s="118" t="n">
        <v>46996</v>
      </c>
      <c r="H1895" s="118" t="n">
        <v>46289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29981243</v>
      </c>
      <c r="C1896" s="4" t="inlineStr">
        <is>
          <t>CHECKLIST</t>
        </is>
      </c>
      <c r="D1896" s="4" t="inlineStr">
        <is>
          <t>-</t>
        </is>
      </c>
      <c r="E1896" s="4" t="inlineStr">
        <is>
          <t>15º PAV.</t>
        </is>
      </c>
      <c r="F1896" s="118" t="n">
        <v>46969</v>
      </c>
      <c r="G1896" s="118" t="n">
        <v>46975</v>
      </c>
      <c r="H1896" s="118" t="n">
        <v>46289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29981208</v>
      </c>
      <c r="C1897" s="4" t="inlineStr">
        <is>
          <t>ACABAMENTOS ELÉTRICOS</t>
        </is>
      </c>
      <c r="D1897" s="4" t="inlineStr">
        <is>
          <t>-</t>
        </is>
      </c>
      <c r="E1897" s="4" t="inlineStr">
        <is>
          <t>16º PAV.</t>
        </is>
      </c>
      <c r="F1897" s="118" t="n">
        <v>46969</v>
      </c>
      <c r="G1897" s="118" t="n">
        <v>46982</v>
      </c>
      <c r="H1897" s="118" t="n">
        <v>46289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29981168</v>
      </c>
      <c r="C1898" s="4" t="inlineStr">
        <is>
          <t>PINTURA 2º DEMÃO</t>
        </is>
      </c>
      <c r="D1898" s="4" t="inlineStr">
        <is>
          <t>-</t>
        </is>
      </c>
      <c r="E1898" s="4" t="inlineStr">
        <is>
          <t>17º PAV.</t>
        </is>
      </c>
      <c r="F1898" s="118" t="n">
        <v>46969</v>
      </c>
      <c r="G1898" s="118" t="n">
        <v>46982</v>
      </c>
      <c r="H1898" s="118" t="n">
        <v>46289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33919795</v>
      </c>
      <c r="C1899" s="4" t="inlineStr">
        <is>
          <t>TEXTURA - EXTERNA</t>
        </is>
      </c>
      <c r="D1899" s="4" t="inlineStr">
        <is>
          <t>-</t>
        </is>
      </c>
      <c r="E1899" s="4" t="inlineStr">
        <is>
          <t>17º PAV.</t>
        </is>
      </c>
      <c r="F1899" s="118" t="n">
        <v>46969</v>
      </c>
      <c r="G1899" s="118" t="n">
        <v>46982</v>
      </c>
      <c r="H1899" s="118" t="n">
        <v>46289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29981130</v>
      </c>
      <c r="C1900" s="4" t="inlineStr">
        <is>
          <t>LIMPEZA GROSSA</t>
        </is>
      </c>
      <c r="D1900" s="4" t="inlineStr">
        <is>
          <t>-</t>
        </is>
      </c>
      <c r="E1900" s="4" t="inlineStr">
        <is>
          <t>18º PAV.</t>
        </is>
      </c>
      <c r="F1900" s="118" t="n">
        <v>46969</v>
      </c>
      <c r="G1900" s="118" t="n">
        <v>46982</v>
      </c>
      <c r="H1900" s="118" t="n">
        <v>46289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29981050</v>
      </c>
      <c r="C1901" s="4" t="inlineStr">
        <is>
          <t>LOUÇAS</t>
        </is>
      </c>
      <c r="D1901" s="4" t="inlineStr">
        <is>
          <t>-</t>
        </is>
      </c>
      <c r="E1901" s="4" t="inlineStr">
        <is>
          <t>20º PAV.</t>
        </is>
      </c>
      <c r="F1901" s="118" t="n">
        <v>46969</v>
      </c>
      <c r="G1901" s="118" t="n">
        <v>46982</v>
      </c>
      <c r="H1901" s="118" t="n">
        <v>46289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29981055</v>
      </c>
      <c r="C1902" s="4" t="inlineStr">
        <is>
          <t>METAIS</t>
        </is>
      </c>
      <c r="D1902" s="4" t="inlineStr">
        <is>
          <t>-</t>
        </is>
      </c>
      <c r="E1902" s="4" t="inlineStr">
        <is>
          <t>20º PAV.</t>
        </is>
      </c>
      <c r="F1902" s="118" t="n">
        <v>46969</v>
      </c>
      <c r="G1902" s="118" t="n">
        <v>46982</v>
      </c>
      <c r="H1902" s="118" t="n">
        <v>46289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29981054</v>
      </c>
      <c r="C1903" s="4" t="inlineStr">
        <is>
          <t>DISJUNTORES / MIOLOS</t>
        </is>
      </c>
      <c r="D1903" s="4" t="inlineStr">
        <is>
          <t>-</t>
        </is>
      </c>
      <c r="E1903" s="4" t="inlineStr">
        <is>
          <t>20º PAV.</t>
        </is>
      </c>
      <c r="F1903" s="118" t="n">
        <v>46969</v>
      </c>
      <c r="G1903" s="118" t="n">
        <v>46982</v>
      </c>
      <c r="H1903" s="118" t="n">
        <v>46289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29981053</v>
      </c>
      <c r="C1904" s="4" t="inlineStr">
        <is>
          <t>COMUNICAÇÃO E ALARME</t>
        </is>
      </c>
      <c r="D1904" s="4" t="inlineStr">
        <is>
          <t>-</t>
        </is>
      </c>
      <c r="E1904" s="4" t="inlineStr">
        <is>
          <t>20º PAV.</t>
        </is>
      </c>
      <c r="F1904" s="118" t="n">
        <v>46969</v>
      </c>
      <c r="G1904" s="118" t="n">
        <v>46982</v>
      </c>
      <c r="H1904" s="118" t="n">
        <v>46289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29981012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21º PAV.</t>
        </is>
      </c>
      <c r="F1905" s="118" t="n">
        <v>46969</v>
      </c>
      <c r="G1905" s="118" t="n">
        <v>46982</v>
      </c>
      <c r="H1905" s="118" t="n">
        <v>46289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29980974</v>
      </c>
      <c r="C1906" s="4" t="inlineStr">
        <is>
          <t>ESQUADRIA MADEIRA</t>
        </is>
      </c>
      <c r="D1906" s="4" t="inlineStr">
        <is>
          <t>-</t>
        </is>
      </c>
      <c r="E1906" s="4" t="inlineStr">
        <is>
          <t>22º PAV.</t>
        </is>
      </c>
      <c r="F1906" s="118" t="n">
        <v>46969</v>
      </c>
      <c r="G1906" s="118" t="n">
        <v>46982</v>
      </c>
      <c r="H1906" s="118" t="n">
        <v>46289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29980936</v>
      </c>
      <c r="C1907" s="4" t="inlineStr">
        <is>
          <t>PISO VINÍLICO / LAMINADO</t>
        </is>
      </c>
      <c r="D1907" s="4" t="inlineStr">
        <is>
          <t>-</t>
        </is>
      </c>
      <c r="E1907" s="4" t="inlineStr">
        <is>
          <t>23º PAV.</t>
        </is>
      </c>
      <c r="F1907" s="118" t="n">
        <v>46969</v>
      </c>
      <c r="G1907" s="118" t="n">
        <v>46982</v>
      </c>
      <c r="H1907" s="118" t="n">
        <v>46289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29980898</v>
      </c>
      <c r="C1908" s="4" t="inlineStr">
        <is>
          <t>PINTURA 1º DEMÃO</t>
        </is>
      </c>
      <c r="D1908" s="4" t="inlineStr">
        <is>
          <t>-</t>
        </is>
      </c>
      <c r="E1908" s="4" t="inlineStr">
        <is>
          <t>24º PAV.</t>
        </is>
      </c>
      <c r="F1908" s="118" t="n">
        <v>46969</v>
      </c>
      <c r="G1908" s="118" t="n">
        <v>46982</v>
      </c>
      <c r="H1908" s="118" t="n">
        <v>46289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29980887</v>
      </c>
      <c r="C1909" s="4" t="inlineStr">
        <is>
          <t>MASSA CORRIDA</t>
        </is>
      </c>
      <c r="D1909" s="4" t="inlineStr">
        <is>
          <t>-</t>
        </is>
      </c>
      <c r="E1909" s="4" t="inlineStr">
        <is>
          <t>25º PAV.</t>
        </is>
      </c>
      <c r="F1909" s="118" t="n">
        <v>46969</v>
      </c>
      <c r="G1909" s="118" t="n">
        <v>46982</v>
      </c>
      <c r="H1909" s="118" t="n">
        <v>46289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33898110</v>
      </c>
      <c r="C1910" s="4" t="inlineStr">
        <is>
          <t>ESQUADRIA DE ALUMÍNIO</t>
        </is>
      </c>
      <c r="D1910" s="4" t="inlineStr">
        <is>
          <t>-</t>
        </is>
      </c>
      <c r="E1910" s="4" t="inlineStr">
        <is>
          <t>26º PAV.</t>
        </is>
      </c>
      <c r="F1910" s="118" t="n">
        <v>46969</v>
      </c>
      <c r="G1910" s="118" t="n">
        <v>46982</v>
      </c>
      <c r="H1910" s="118" t="n">
        <v>46289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29980700</v>
      </c>
      <c r="C1911" s="4" t="inlineStr">
        <is>
          <t>FORRO</t>
        </is>
      </c>
      <c r="D1911" s="4" t="inlineStr">
        <is>
          <t>-</t>
        </is>
      </c>
      <c r="E1911" s="4" t="inlineStr">
        <is>
          <t>30º PAV.</t>
        </is>
      </c>
      <c r="F1911" s="118" t="n">
        <v>46972</v>
      </c>
      <c r="G1911" s="118" t="n">
        <v>46983</v>
      </c>
      <c r="H1911" s="118" t="n">
        <v>46289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29980661</v>
      </c>
      <c r="C1912" s="4" t="inlineStr">
        <is>
          <t>FIAÇÃO ELÉTRICA</t>
        </is>
      </c>
      <c r="D1912" s="4" t="inlineStr">
        <is>
          <t>-</t>
        </is>
      </c>
      <c r="E1912" s="4" t="inlineStr">
        <is>
          <t>31º PAV. - COBERTURA LINEAR</t>
        </is>
      </c>
      <c r="F1912" s="118" t="n">
        <v>46972</v>
      </c>
      <c r="G1912" s="118" t="n">
        <v>46983</v>
      </c>
      <c r="H1912" s="118" t="n">
        <v>46289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29980666</v>
      </c>
      <c r="C1913" s="4" t="inlineStr">
        <is>
          <t>PRUMADA ELÉTRICA - CABOS</t>
        </is>
      </c>
      <c r="D1913" s="4" t="inlineStr">
        <is>
          <t>-</t>
        </is>
      </c>
      <c r="E1913" s="4" t="inlineStr">
        <is>
          <t>31º PAV. - COBERTURA LINEAR</t>
        </is>
      </c>
      <c r="F1913" s="118" t="n">
        <v>46972</v>
      </c>
      <c r="G1913" s="118" t="n">
        <v>46983</v>
      </c>
      <c r="H1913" s="118" t="n">
        <v>46289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30214093</v>
      </c>
      <c r="C1914" s="4" t="inlineStr">
        <is>
          <t>FIAÇÃO TELECOM/DADOS</t>
        </is>
      </c>
      <c r="D1914" s="4" t="inlineStr">
        <is>
          <t>-</t>
        </is>
      </c>
      <c r="E1914" s="4" t="inlineStr">
        <is>
          <t>31º PAV. - COBERTURA LINEAR</t>
        </is>
      </c>
      <c r="F1914" s="118" t="n">
        <v>46972</v>
      </c>
      <c r="G1914" s="118" t="n">
        <v>46986</v>
      </c>
      <c r="H1914" s="118" t="n">
        <v>46289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29980608</v>
      </c>
      <c r="C1915" s="4" t="inlineStr">
        <is>
          <t>BANCADAS</t>
        </is>
      </c>
      <c r="D1915" s="4" t="inlineStr">
        <is>
          <t>-</t>
        </is>
      </c>
      <c r="E1915" s="4" t="inlineStr">
        <is>
          <t>32º PAV - COBERTURA GERAL</t>
        </is>
      </c>
      <c r="F1915" s="118" t="n">
        <v>46972</v>
      </c>
      <c r="G1915" s="118" t="n">
        <v>46983</v>
      </c>
      <c r="H1915" s="118" t="n">
        <v>46289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30214415</v>
      </c>
      <c r="C1916" s="4" t="inlineStr">
        <is>
          <t>SPDA</t>
        </is>
      </c>
      <c r="D1916" s="4" t="inlineStr">
        <is>
          <t>-</t>
        </is>
      </c>
      <c r="E1916" s="4" t="inlineStr">
        <is>
          <t>34º PAV - RESERVATÓRIO</t>
        </is>
      </c>
      <c r="F1916" s="118" t="n">
        <v>46972</v>
      </c>
      <c r="G1916" s="118" t="n">
        <v>46986</v>
      </c>
      <c r="H1916" s="118" t="n">
        <v>46289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30205906</v>
      </c>
      <c r="C1917" s="4" t="inlineStr">
        <is>
          <t>PAISAGISMO</t>
        </is>
      </c>
      <c r="D1917" s="4" t="inlineStr">
        <is>
          <t>-</t>
        </is>
      </c>
      <c r="E1917" s="4" t="inlineStr">
        <is>
          <t>6º PAV (PILOTIS) - PLAYGROUND + TERRAÇO DESCOBERTO + QUADRA DE RECREAÇÃO</t>
        </is>
      </c>
      <c r="F1917" s="118" t="n">
        <v>46973</v>
      </c>
      <c r="G1917" s="118" t="n">
        <v>47004</v>
      </c>
      <c r="H1917" s="118" t="n">
        <v>46289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30205882</v>
      </c>
      <c r="C1918" s="4" t="inlineStr">
        <is>
          <t>QUADRA DE RECREAÇÃO</t>
        </is>
      </c>
      <c r="D1918" s="4" t="inlineStr">
        <is>
          <t>-</t>
        </is>
      </c>
      <c r="E1918" s="4" t="inlineStr">
        <is>
          <t>6º PAV (PILOTIS) - PLAYGROUND + TERRAÇO DESCOBERTO + QUADRA DE RECREAÇÃO</t>
        </is>
      </c>
      <c r="F1918" s="118" t="n">
        <v>46973</v>
      </c>
      <c r="G1918" s="118" t="n">
        <v>47036</v>
      </c>
      <c r="H1918" s="118" t="n">
        <v>46289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32750445</v>
      </c>
      <c r="C1919" s="4" t="inlineStr">
        <is>
          <t>DRYWALL 2º FACE</t>
        </is>
      </c>
      <c r="D1919" s="4" t="inlineStr">
        <is>
          <t>-</t>
        </is>
      </c>
      <c r="E1919" s="4" t="inlineStr">
        <is>
          <t>19º PAV.</t>
        </is>
      </c>
      <c r="F1919" s="118" t="n">
        <v>46973</v>
      </c>
      <c r="G1919" s="118" t="n">
        <v>46986</v>
      </c>
      <c r="H1919" s="118" t="n">
        <v>46289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30171469</v>
      </c>
      <c r="C1920" s="4" t="inlineStr">
        <is>
          <t>POLIMENTO DE PISO</t>
        </is>
      </c>
      <c r="D1920" s="4" t="inlineStr">
        <is>
          <t>-</t>
        </is>
      </c>
      <c r="E1920" s="4" t="inlineStr">
        <is>
          <t>2º PAV - GARAGEM</t>
        </is>
      </c>
      <c r="F1920" s="118" t="n">
        <v>46974</v>
      </c>
      <c r="G1920" s="118" t="n">
        <v>47002</v>
      </c>
      <c r="H1920" s="118" t="n">
        <v>46289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30205939</v>
      </c>
      <c r="C1921" s="4" t="inlineStr">
        <is>
          <t>BRISE</t>
        </is>
      </c>
      <c r="D1921" s="4" t="inlineStr">
        <is>
          <t>-</t>
        </is>
      </c>
      <c r="E1921" s="4" t="inlineStr">
        <is>
          <t>3º PAV - GARAGEM</t>
        </is>
      </c>
      <c r="F1921" s="118" t="n">
        <v>46974</v>
      </c>
      <c r="G1921" s="118" t="n">
        <v>46988</v>
      </c>
      <c r="H1921" s="118" t="n">
        <v>46289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30205936</v>
      </c>
      <c r="C1922" s="4" t="inlineStr">
        <is>
          <t>PAISAGISMO</t>
        </is>
      </c>
      <c r="D1922" s="4" t="inlineStr">
        <is>
          <t>-</t>
        </is>
      </c>
      <c r="E1922" s="4" t="inlineStr">
        <is>
          <t>4º PAV - GARAGEM</t>
        </is>
      </c>
      <c r="F1922" s="118" t="n">
        <v>46974</v>
      </c>
      <c r="G1922" s="118" t="n">
        <v>46988</v>
      </c>
      <c r="H1922" s="118" t="n">
        <v>46289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30205838</v>
      </c>
      <c r="C1923" s="4" t="inlineStr">
        <is>
          <t>DISJUNTORES / MIOLOS</t>
        </is>
      </c>
      <c r="D1923" s="4" t="inlineStr">
        <is>
          <t>-</t>
        </is>
      </c>
      <c r="E1923" s="4" t="inlineStr">
        <is>
          <t>1º PAV. (INTERMEDIÁRIO)</t>
        </is>
      </c>
      <c r="F1923" s="118" t="n">
        <v>46975</v>
      </c>
      <c r="G1923" s="118" t="n">
        <v>46982</v>
      </c>
      <c r="H1923" s="118" t="n">
        <v>46289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33919462</v>
      </c>
      <c r="C1924" s="4" t="inlineStr">
        <is>
          <t>PINTURA 1º DEMÃO</t>
        </is>
      </c>
      <c r="D1924" s="4" t="inlineStr">
        <is>
          <t>-</t>
        </is>
      </c>
      <c r="E1924" s="4" t="inlineStr">
        <is>
          <t>CX DE ESCADA DE INCÊND.</t>
        </is>
      </c>
      <c r="F1924" s="118" t="n">
        <v>46975</v>
      </c>
      <c r="G1924" s="118" t="n">
        <v>47064</v>
      </c>
      <c r="H1924" s="118" t="n">
        <v>46289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30206111</v>
      </c>
      <c r="C1925" s="4" t="inlineStr">
        <is>
          <t>DISJUNTORES / MIOLOS</t>
        </is>
      </c>
      <c r="D1925" s="4" t="inlineStr">
        <is>
          <t>-</t>
        </is>
      </c>
      <c r="E1925" s="4" t="inlineStr">
        <is>
          <t>6º PAV (PILOTIS) - ACADEMIA</t>
        </is>
      </c>
      <c r="F1925" s="118" t="n">
        <v>46976</v>
      </c>
      <c r="G1925" s="118" t="n">
        <v>46990</v>
      </c>
      <c r="H1925" s="118" t="n">
        <v>46289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30208617</v>
      </c>
      <c r="C1926" s="4" t="inlineStr">
        <is>
          <t>INSTALAÇÃO DE LUMINÁRIAS</t>
        </is>
      </c>
      <c r="D1926" s="4" t="inlineStr">
        <is>
          <t>-</t>
        </is>
      </c>
      <c r="E1926" s="4" t="inlineStr">
        <is>
          <t>6º PAV (PILOTIS) - ACADEMIA</t>
        </is>
      </c>
      <c r="F1926" s="118" t="n">
        <v>46976</v>
      </c>
      <c r="G1926" s="118" t="n">
        <v>46983</v>
      </c>
      <c r="H1926" s="118" t="n">
        <v>46289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30206092</v>
      </c>
      <c r="C1927" s="4" t="inlineStr">
        <is>
          <t>MASSA CORRIDA</t>
        </is>
      </c>
      <c r="D1927" s="4" t="inlineStr">
        <is>
          <t>-</t>
        </is>
      </c>
      <c r="E1927" s="4" t="inlineStr">
        <is>
          <t>6º PAV (PILOTIS) - SAUNA + DUCHA</t>
        </is>
      </c>
      <c r="F1927" s="118" t="n">
        <v>46976</v>
      </c>
      <c r="G1927" s="118" t="n">
        <v>46990</v>
      </c>
      <c r="H1927" s="118" t="n">
        <v>46289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30206053</v>
      </c>
      <c r="C1928" s="4" t="inlineStr">
        <is>
          <t>FORRO</t>
        </is>
      </c>
      <c r="D1928" s="4" t="inlineStr">
        <is>
          <t>-</t>
        </is>
      </c>
      <c r="E1928" s="4" t="inlineStr">
        <is>
          <t>6º PAV (PILOTIS) - CHURRASQUEIRA + IS MASC. PCD + IS FEM. PCD + CIRCULAÇÃO 1 + HALL 1</t>
        </is>
      </c>
      <c r="F1928" s="118" t="n">
        <v>46976</v>
      </c>
      <c r="G1928" s="118" t="n">
        <v>46990</v>
      </c>
      <c r="H1928" s="118" t="n">
        <v>46289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30206014</v>
      </c>
      <c r="C1929" s="4" t="inlineStr">
        <is>
          <t>FIAÇÃO ELÉTRICA</t>
        </is>
      </c>
      <c r="D1929" s="4" t="inlineStr">
        <is>
          <t>-</t>
        </is>
      </c>
      <c r="E1929" s="4" t="inlineStr">
        <is>
          <t>6º PAV (PILOTIS) - COWORKING 1 E 2 + CIRC. 2 + HALL 2 + DML + VEST. MASC. + VEST. FEM</t>
        </is>
      </c>
      <c r="F1929" s="118" t="n">
        <v>46976</v>
      </c>
      <c r="G1929" s="118" t="n">
        <v>46990</v>
      </c>
      <c r="H1929" s="118" t="n">
        <v>46289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30214067</v>
      </c>
      <c r="C1930" s="4" t="inlineStr">
        <is>
          <t>FIAÇÃO TELECOM/DADOS</t>
        </is>
      </c>
      <c r="D1930" s="4" t="inlineStr">
        <is>
          <t>-</t>
        </is>
      </c>
      <c r="E1930" s="4" t="inlineStr">
        <is>
          <t>6º PAV (PILOTIS) - COWORKING 1 E 2 + CIRC. 2 + HALL 2 + DML + VEST. MASC. + VEST. FEM</t>
        </is>
      </c>
      <c r="F1930" s="118" t="n">
        <v>46976</v>
      </c>
      <c r="G1930" s="118" t="n">
        <v>46990</v>
      </c>
      <c r="H1930" s="118" t="n">
        <v>46289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30205961</v>
      </c>
      <c r="C1931" s="4" t="inlineStr">
        <is>
          <t>BANCADAS</t>
        </is>
      </c>
      <c r="D1931" s="4" t="inlineStr">
        <is>
          <t>-</t>
        </is>
      </c>
      <c r="E1931" s="4" t="inlineStr">
        <is>
          <t>6º PAV (PILOTIS) - LOUNGE + SALÃO + COZINHA + GOURMET + ESPAÇO KIDS</t>
        </is>
      </c>
      <c r="F1931" s="118" t="n">
        <v>46976</v>
      </c>
      <c r="G1931" s="118" t="n">
        <v>46990</v>
      </c>
      <c r="H1931" s="118" t="n">
        <v>46289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29981291</v>
      </c>
      <c r="C1932" s="4" t="inlineStr">
        <is>
          <t>LIMPEZA FINA</t>
        </is>
      </c>
      <c r="D1932" s="4" t="inlineStr">
        <is>
          <t>-</t>
        </is>
      </c>
      <c r="E1932" s="4" t="inlineStr">
        <is>
          <t>14º PAV.</t>
        </is>
      </c>
      <c r="F1932" s="118" t="n">
        <v>46976</v>
      </c>
      <c r="G1932" s="118" t="n">
        <v>46989</v>
      </c>
      <c r="H1932" s="118" t="n">
        <v>46289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29981244</v>
      </c>
      <c r="C1933" s="4" t="inlineStr">
        <is>
          <t>PINTURA 3º DEMÃO</t>
        </is>
      </c>
      <c r="D1933" s="4" t="inlineStr">
        <is>
          <t>-</t>
        </is>
      </c>
      <c r="E1933" s="4" t="inlineStr">
        <is>
          <t>15º PAV.</t>
        </is>
      </c>
      <c r="F1933" s="118" t="n">
        <v>46976</v>
      </c>
      <c r="G1933" s="118" t="n">
        <v>46989</v>
      </c>
      <c r="H1933" s="118" t="n">
        <v>46289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30205601</v>
      </c>
      <c r="C1934" s="4" t="inlineStr">
        <is>
          <t>CHECKLIST</t>
        </is>
      </c>
      <c r="D1934" s="4" t="inlineStr">
        <is>
          <t>-</t>
        </is>
      </c>
      <c r="E1934" s="4" t="inlineStr">
        <is>
          <t>TÉRREO - LOJA 5</t>
        </is>
      </c>
      <c r="F1934" s="118" t="n">
        <v>46981</v>
      </c>
      <c r="G1934" s="118" t="n">
        <v>46987</v>
      </c>
      <c r="H1934" s="118" t="n">
        <v>46289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30205570</v>
      </c>
      <c r="C1935" s="4" t="inlineStr">
        <is>
          <t>LIMPEZA FINA</t>
        </is>
      </c>
      <c r="D1935" s="4" t="inlineStr">
        <is>
          <t>-</t>
        </is>
      </c>
      <c r="E1935" s="4" t="inlineStr">
        <is>
          <t>TÉRREO - LOJA 6</t>
        </is>
      </c>
      <c r="F1935" s="118" t="n">
        <v>46981</v>
      </c>
      <c r="G1935" s="118" t="n">
        <v>46994</v>
      </c>
      <c r="H1935" s="118" t="n">
        <v>46289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30205533</v>
      </c>
      <c r="C1936" s="4" t="inlineStr">
        <is>
          <t>ACABAMENTOS ELÉTRICOS</t>
        </is>
      </c>
      <c r="D1936" s="4" t="inlineStr">
        <is>
          <t>-</t>
        </is>
      </c>
      <c r="E1936" s="4" t="inlineStr">
        <is>
          <t>TÉRREO - LOJA 7</t>
        </is>
      </c>
      <c r="F1936" s="118" t="n">
        <v>46981</v>
      </c>
      <c r="G1936" s="118" t="n">
        <v>46994</v>
      </c>
      <c r="H1936" s="118" t="n">
        <v>46289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30171535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HALL - GARAGENS</t>
        </is>
      </c>
      <c r="F1937" s="118" t="n">
        <v>46982</v>
      </c>
      <c r="G1937" s="118" t="n">
        <v>47024</v>
      </c>
      <c r="H1937" s="118" t="n">
        <v>46289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30205813</v>
      </c>
      <c r="C1938" s="4" t="inlineStr">
        <is>
          <t>PINTURA 2º DEMÃO</t>
        </is>
      </c>
      <c r="D1938" s="4" t="inlineStr">
        <is>
          <t>-</t>
        </is>
      </c>
      <c r="E1938" s="4" t="inlineStr">
        <is>
          <t>TÉRREO - HALL SOCIAL + ECLUSA + CIRCULAÇÃO</t>
        </is>
      </c>
      <c r="F1938" s="118" t="n">
        <v>46983</v>
      </c>
      <c r="G1938" s="118" t="n">
        <v>46996</v>
      </c>
      <c r="H1938" s="118" t="n">
        <v>46289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34179701</v>
      </c>
      <c r="C1939" s="4" t="inlineStr">
        <is>
          <t>REVESTIMENTO ACABAMENTO</t>
        </is>
      </c>
      <c r="D1939" s="4" t="inlineStr">
        <is>
          <t>-</t>
        </is>
      </c>
      <c r="E1939" s="4" t="inlineStr">
        <is>
          <t>TÉRREO ÁREA EXTERNA - COMERCIAL</t>
        </is>
      </c>
      <c r="F1939" s="118" t="n">
        <v>46983</v>
      </c>
      <c r="G1939" s="118" t="n">
        <v>47046</v>
      </c>
      <c r="H1939" s="118" t="n">
        <v>46289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34179699</v>
      </c>
      <c r="C1940" s="4" t="inlineStr">
        <is>
          <t>INSTALAÇÃO DE LUMINÁRIAS</t>
        </is>
      </c>
      <c r="D1940" s="4" t="inlineStr">
        <is>
          <t>-</t>
        </is>
      </c>
      <c r="E1940" s="4" t="inlineStr">
        <is>
          <t>TÉRREO ÁREA EXTERNA - COMERCIAL</t>
        </is>
      </c>
      <c r="F1940" s="118" t="n">
        <v>46983</v>
      </c>
      <c r="G1940" s="118" t="n">
        <v>47004</v>
      </c>
      <c r="H1940" s="118" t="n">
        <v>46289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30205857</v>
      </c>
      <c r="C1941" s="4" t="inlineStr">
        <is>
          <t>LIMPEZA GROSSA</t>
        </is>
      </c>
      <c r="D1941" s="4" t="inlineStr">
        <is>
          <t>-</t>
        </is>
      </c>
      <c r="E1941" s="4" t="inlineStr">
        <is>
          <t>1º PAV. (INTERMEDIÁRIO)</t>
        </is>
      </c>
      <c r="F1941" s="118" t="n">
        <v>46983</v>
      </c>
      <c r="G1941" s="118" t="n">
        <v>46996</v>
      </c>
      <c r="H1941" s="118" t="n">
        <v>46289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29981206</v>
      </c>
      <c r="C1942" s="4" t="inlineStr">
        <is>
          <t>CHECKLIST</t>
        </is>
      </c>
      <c r="D1942" s="4" t="inlineStr">
        <is>
          <t>-</t>
        </is>
      </c>
      <c r="E1942" s="4" t="inlineStr">
        <is>
          <t>16º PAV.</t>
        </is>
      </c>
      <c r="F1942" s="118" t="n">
        <v>46983</v>
      </c>
      <c r="G1942" s="118" t="n">
        <v>46989</v>
      </c>
      <c r="H1942" s="118" t="n">
        <v>46289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29981171</v>
      </c>
      <c r="C1943" s="4" t="inlineStr">
        <is>
          <t>ACABAMENTOS ELÉTRICOS</t>
        </is>
      </c>
      <c r="D1943" s="4" t="inlineStr">
        <is>
          <t>-</t>
        </is>
      </c>
      <c r="E1943" s="4" t="inlineStr">
        <is>
          <t>17º PAV.</t>
        </is>
      </c>
      <c r="F1943" s="118" t="n">
        <v>46983</v>
      </c>
      <c r="G1943" s="118" t="n">
        <v>46995</v>
      </c>
      <c r="H1943" s="118" t="n">
        <v>46289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29981131</v>
      </c>
      <c r="C1944" s="4" t="inlineStr">
        <is>
          <t>PINTURA 2º DEMÃO</t>
        </is>
      </c>
      <c r="D1944" s="4" t="inlineStr">
        <is>
          <t>-</t>
        </is>
      </c>
      <c r="E1944" s="4" t="inlineStr">
        <is>
          <t>18º PAV.</t>
        </is>
      </c>
      <c r="F1944" s="118" t="n">
        <v>46983</v>
      </c>
      <c r="G1944" s="118" t="n">
        <v>46995</v>
      </c>
      <c r="H1944" s="118" t="n">
        <v>46289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33919796</v>
      </c>
      <c r="C1945" s="4" t="inlineStr">
        <is>
          <t>TEXTURA - EXTERNA</t>
        </is>
      </c>
      <c r="D1945" s="4" t="inlineStr">
        <is>
          <t>-</t>
        </is>
      </c>
      <c r="E1945" s="4" t="inlineStr">
        <is>
          <t>18º PAV.</t>
        </is>
      </c>
      <c r="F1945" s="118" t="n">
        <v>46983</v>
      </c>
      <c r="G1945" s="118" t="n">
        <v>46995</v>
      </c>
      <c r="H1945" s="118" t="n">
        <v>46289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29981056</v>
      </c>
      <c r="C1946" s="4" t="inlineStr">
        <is>
          <t>LIMPEZA GROSSA</t>
        </is>
      </c>
      <c r="D1946" s="4" t="inlineStr">
        <is>
          <t>-</t>
        </is>
      </c>
      <c r="E1946" s="4" t="inlineStr">
        <is>
          <t>20º PAV.</t>
        </is>
      </c>
      <c r="F1946" s="118" t="n">
        <v>46983</v>
      </c>
      <c r="G1946" s="118" t="n">
        <v>46995</v>
      </c>
      <c r="H1946" s="118" t="n">
        <v>46289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29981013</v>
      </c>
      <c r="C1947" s="4" t="inlineStr">
        <is>
          <t>LOUÇAS</t>
        </is>
      </c>
      <c r="D1947" s="4" t="inlineStr">
        <is>
          <t>-</t>
        </is>
      </c>
      <c r="E1947" s="4" t="inlineStr">
        <is>
          <t>21º PAV.</t>
        </is>
      </c>
      <c r="F1947" s="118" t="n">
        <v>46983</v>
      </c>
      <c r="G1947" s="118" t="n">
        <v>46995</v>
      </c>
      <c r="H1947" s="118" t="n">
        <v>46289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29981018</v>
      </c>
      <c r="C1948" s="4" t="inlineStr">
        <is>
          <t>METAIS</t>
        </is>
      </c>
      <c r="D1948" s="4" t="inlineStr">
        <is>
          <t>-</t>
        </is>
      </c>
      <c r="E1948" s="4" t="inlineStr">
        <is>
          <t>21º PAV.</t>
        </is>
      </c>
      <c r="F1948" s="118" t="n">
        <v>46983</v>
      </c>
      <c r="G1948" s="118" t="n">
        <v>46995</v>
      </c>
      <c r="H1948" s="118" t="n">
        <v>46289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29981017</v>
      </c>
      <c r="C1949" s="4" t="inlineStr">
        <is>
          <t>DISJUNTORES / MIOLOS</t>
        </is>
      </c>
      <c r="D1949" s="4" t="inlineStr">
        <is>
          <t>-</t>
        </is>
      </c>
      <c r="E1949" s="4" t="inlineStr">
        <is>
          <t>21º PAV.</t>
        </is>
      </c>
      <c r="F1949" s="118" t="n">
        <v>46983</v>
      </c>
      <c r="G1949" s="118" t="n">
        <v>46995</v>
      </c>
      <c r="H1949" s="118" t="n">
        <v>46289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29981016</v>
      </c>
      <c r="C1950" s="4" t="inlineStr">
        <is>
          <t>COMUNICAÇÃO E ALARME</t>
        </is>
      </c>
      <c r="D1950" s="4" t="inlineStr">
        <is>
          <t>-</t>
        </is>
      </c>
      <c r="E1950" s="4" t="inlineStr">
        <is>
          <t>21º PAV.</t>
        </is>
      </c>
      <c r="F1950" s="118" t="n">
        <v>46983</v>
      </c>
      <c r="G1950" s="118" t="n">
        <v>46995</v>
      </c>
      <c r="H1950" s="118" t="n">
        <v>46289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29980975</v>
      </c>
      <c r="C1951" s="4" t="inlineStr">
        <is>
          <t>RODAPÉ MADEIRA / PVC</t>
        </is>
      </c>
      <c r="D1951" s="4" t="inlineStr">
        <is>
          <t>-</t>
        </is>
      </c>
      <c r="E1951" s="4" t="inlineStr">
        <is>
          <t>22º PAV.</t>
        </is>
      </c>
      <c r="F1951" s="118" t="n">
        <v>46983</v>
      </c>
      <c r="G1951" s="118" t="n">
        <v>46995</v>
      </c>
      <c r="H1951" s="118" t="n">
        <v>46289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29980937</v>
      </c>
      <c r="C1952" s="4" t="inlineStr">
        <is>
          <t>ESQUADRIA MADEIRA</t>
        </is>
      </c>
      <c r="D1952" s="4" t="inlineStr">
        <is>
          <t>-</t>
        </is>
      </c>
      <c r="E1952" s="4" t="inlineStr">
        <is>
          <t>23º PAV.</t>
        </is>
      </c>
      <c r="F1952" s="118" t="n">
        <v>46983</v>
      </c>
      <c r="G1952" s="118" t="n">
        <v>46995</v>
      </c>
      <c r="H1952" s="118" t="n">
        <v>46289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29980899</v>
      </c>
      <c r="C1953" s="4" t="inlineStr">
        <is>
          <t>PISO VINÍLICO / LAMINADO</t>
        </is>
      </c>
      <c r="D1953" s="4" t="inlineStr">
        <is>
          <t>-</t>
        </is>
      </c>
      <c r="E1953" s="4" t="inlineStr">
        <is>
          <t>24º PAV.</t>
        </is>
      </c>
      <c r="F1953" s="118" t="n">
        <v>46983</v>
      </c>
      <c r="G1953" s="118" t="n">
        <v>46995</v>
      </c>
      <c r="H1953" s="118" t="n">
        <v>46289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29980861</v>
      </c>
      <c r="C1954" s="4" t="inlineStr">
        <is>
          <t>PINTURA 1º DEMÃO</t>
        </is>
      </c>
      <c r="D1954" s="4" t="inlineStr">
        <is>
          <t>-</t>
        </is>
      </c>
      <c r="E1954" s="4" t="inlineStr">
        <is>
          <t>25º PAV.</t>
        </is>
      </c>
      <c r="F1954" s="118" t="n">
        <v>46983</v>
      </c>
      <c r="G1954" s="118" t="n">
        <v>46995</v>
      </c>
      <c r="H1954" s="118" t="n">
        <v>46289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29980850</v>
      </c>
      <c r="C1955" s="4" t="inlineStr">
        <is>
          <t>MASSA CORRIDA</t>
        </is>
      </c>
      <c r="D1955" s="4" t="inlineStr">
        <is>
          <t>-</t>
        </is>
      </c>
      <c r="E1955" s="4" t="inlineStr">
        <is>
          <t>26º PAV.</t>
        </is>
      </c>
      <c r="F1955" s="118" t="n">
        <v>46983</v>
      </c>
      <c r="G1955" s="118" t="n">
        <v>46995</v>
      </c>
      <c r="H1955" s="118" t="n">
        <v>46289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33898111</v>
      </c>
      <c r="C1956" s="4" t="inlineStr">
        <is>
          <t>ESQUADRIA DE ALUMÍNIO</t>
        </is>
      </c>
      <c r="D1956" s="4" t="inlineStr">
        <is>
          <t>-</t>
        </is>
      </c>
      <c r="E1956" s="4" t="inlineStr">
        <is>
          <t>27º PAV.</t>
        </is>
      </c>
      <c r="F1956" s="118" t="n">
        <v>46983</v>
      </c>
      <c r="G1956" s="118" t="n">
        <v>46995</v>
      </c>
      <c r="H1956" s="118" t="n">
        <v>46289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31800478</v>
      </c>
      <c r="C1957" s="4" t="inlineStr">
        <is>
          <t>INSTALAÇÃO DE SHADOWBOX E BRISES - F5</t>
        </is>
      </c>
      <c r="D1957" s="4" t="inlineStr">
        <is>
          <t>-</t>
        </is>
      </c>
      <c r="E1957" s="4" t="inlineStr">
        <is>
          <t>FACHADA</t>
        </is>
      </c>
      <c r="F1957" s="118" t="n">
        <v>46983</v>
      </c>
      <c r="G1957" s="118" t="n">
        <v>47032</v>
      </c>
      <c r="H1957" s="118" t="n">
        <v>46289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31801078</v>
      </c>
      <c r="C1958" s="4" t="inlineStr">
        <is>
          <t>FACHADA EMBASAMENTO</t>
        </is>
      </c>
      <c r="D1958" s="4" t="inlineStr">
        <is>
          <t>-</t>
        </is>
      </c>
      <c r="E1958" s="4" t="inlineStr">
        <is>
          <t>FACHADA</t>
        </is>
      </c>
      <c r="F1958" s="118" t="n">
        <v>46983</v>
      </c>
      <c r="G1958" s="118" t="n">
        <v>47122</v>
      </c>
      <c r="H1958" s="118" t="n">
        <v>46289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30206113</v>
      </c>
      <c r="C1959" s="4" t="inlineStr">
        <is>
          <t>LIMPEZA GROSSA</t>
        </is>
      </c>
      <c r="D1959" s="4" t="inlineStr">
        <is>
          <t>-</t>
        </is>
      </c>
      <c r="E1959" s="4" t="inlineStr">
        <is>
          <t>6º PAV (PILOTIS) - ACADEMIA</t>
        </is>
      </c>
      <c r="F1959" s="118" t="n">
        <v>46986</v>
      </c>
      <c r="G1959" s="118" t="n">
        <v>46997</v>
      </c>
      <c r="H1959" s="118" t="n">
        <v>46289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29980663</v>
      </c>
      <c r="C1960" s="4" t="inlineStr">
        <is>
          <t>FORRO</t>
        </is>
      </c>
      <c r="D1960" s="4" t="inlineStr">
        <is>
          <t>-</t>
        </is>
      </c>
      <c r="E1960" s="4" t="inlineStr">
        <is>
          <t>31º PAV. - COBERTURA LINEAR</t>
        </is>
      </c>
      <c r="F1960" s="118" t="n">
        <v>46986</v>
      </c>
      <c r="G1960" s="118" t="n">
        <v>46996</v>
      </c>
      <c r="H1960" s="118" t="n">
        <v>46289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29980624</v>
      </c>
      <c r="C1961" s="4" t="inlineStr">
        <is>
          <t>FIAÇÃO ELÉTRICA</t>
        </is>
      </c>
      <c r="D1961" s="4" t="inlineStr">
        <is>
          <t>-</t>
        </is>
      </c>
      <c r="E1961" s="4" t="inlineStr">
        <is>
          <t>32º PAV - COBERTURA GERAL</t>
        </is>
      </c>
      <c r="F1961" s="118" t="n">
        <v>46986</v>
      </c>
      <c r="G1961" s="118" t="n">
        <v>46996</v>
      </c>
      <c r="H1961" s="118" t="n">
        <v>46289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29980629</v>
      </c>
      <c r="C1962" s="4" t="inlineStr">
        <is>
          <t>PRUMADA ELÉTRICA - CABOS</t>
        </is>
      </c>
      <c r="D1962" s="4" t="inlineStr">
        <is>
          <t>-</t>
        </is>
      </c>
      <c r="E1962" s="4" t="inlineStr">
        <is>
          <t>32º PAV - COBERTURA GERAL</t>
        </is>
      </c>
      <c r="F1962" s="118" t="n">
        <v>46986</v>
      </c>
      <c r="G1962" s="118" t="n">
        <v>46996</v>
      </c>
      <c r="H1962" s="118" t="n">
        <v>46289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30214094</v>
      </c>
      <c r="C1963" s="4" t="inlineStr">
        <is>
          <t>FIAÇÃO TELECOM/DADOS</t>
        </is>
      </c>
      <c r="D1963" s="4" t="inlineStr">
        <is>
          <t>-</t>
        </is>
      </c>
      <c r="E1963" s="4" t="inlineStr">
        <is>
          <t>32º PAV - COBERTURA GERAL</t>
        </is>
      </c>
      <c r="F1963" s="118" t="n">
        <v>46986</v>
      </c>
      <c r="G1963" s="118" t="n">
        <v>46997</v>
      </c>
      <c r="H1963" s="118" t="n">
        <v>46289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29981102</v>
      </c>
      <c r="C1964" s="4" t="inlineStr">
        <is>
          <t>IMPERMEABILIZAÇÃO</t>
        </is>
      </c>
      <c r="D1964" s="4" t="inlineStr">
        <is>
          <t>-</t>
        </is>
      </c>
      <c r="E1964" s="4" t="inlineStr">
        <is>
          <t>19º PAV.</t>
        </is>
      </c>
      <c r="F1964" s="118" t="n">
        <v>46987</v>
      </c>
      <c r="G1964" s="118" t="n">
        <v>46997</v>
      </c>
      <c r="H1964" s="118" t="n">
        <v>46289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30210368</v>
      </c>
      <c r="C1965" s="4" t="inlineStr">
        <is>
          <t>MONTAGEM - ELEVADOR 3</t>
        </is>
      </c>
      <c r="D1965" s="4" t="inlineStr">
        <is>
          <t>-</t>
        </is>
      </c>
      <c r="E1965" s="4" t="inlineStr">
        <is>
          <t>ELEVADORES</t>
        </is>
      </c>
      <c r="F1965" s="118" t="n">
        <v>46988</v>
      </c>
      <c r="G1965" s="118" t="n">
        <v>47035</v>
      </c>
      <c r="H1965" s="118" t="n">
        <v>46289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30205940</v>
      </c>
      <c r="C1966" s="4" t="inlineStr">
        <is>
          <t>BRISE</t>
        </is>
      </c>
      <c r="D1966" s="4" t="inlineStr">
        <is>
          <t>-</t>
        </is>
      </c>
      <c r="E1966" s="4" t="inlineStr">
        <is>
          <t>4º PAV - GARAGEM</t>
        </is>
      </c>
      <c r="F1966" s="118" t="n">
        <v>46989</v>
      </c>
      <c r="G1966" s="118" t="n">
        <v>47002</v>
      </c>
      <c r="H1966" s="118" t="n">
        <v>46289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30210552</v>
      </c>
      <c r="C1967" s="4" t="inlineStr">
        <is>
          <t>PRESSURIZAÇÃO (INCÊNDIO)</t>
        </is>
      </c>
      <c r="D1967" s="4" t="inlineStr">
        <is>
          <t>-</t>
        </is>
      </c>
      <c r="E1967" s="4" t="inlineStr">
        <is>
          <t>33º PAV - BARRILETE</t>
        </is>
      </c>
      <c r="F1967" s="118" t="n">
        <v>46989</v>
      </c>
      <c r="G1967" s="118" t="n">
        <v>47010</v>
      </c>
      <c r="H1967" s="118" t="n">
        <v>46289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30205787</v>
      </c>
      <c r="C1968" s="4" t="inlineStr">
        <is>
          <t>ACABAMENTOS ELÉTRICOS</t>
        </is>
      </c>
      <c r="D1968" s="4" t="inlineStr">
        <is>
          <t>-</t>
        </is>
      </c>
      <c r="E1968" s="4" t="inlineStr">
        <is>
          <t>TÉRREO - ACESSO COMERCIAL + DML + ARS + ÁREA TEC + LAVABO + DISPENSA</t>
        </is>
      </c>
      <c r="F1968" s="118" t="n">
        <v>46990</v>
      </c>
      <c r="G1968" s="118" t="n">
        <v>47004</v>
      </c>
      <c r="H1968" s="118" t="n">
        <v>46289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29981254</v>
      </c>
      <c r="C1969" s="4" t="inlineStr">
        <is>
          <t>LIMPEZA FINA</t>
        </is>
      </c>
      <c r="D1969" s="4" t="inlineStr">
        <is>
          <t>-</t>
        </is>
      </c>
      <c r="E1969" s="4" t="inlineStr">
        <is>
          <t>15º PAV.</t>
        </is>
      </c>
      <c r="F1969" s="118" t="n">
        <v>46990</v>
      </c>
      <c r="G1969" s="118" t="n">
        <v>47002</v>
      </c>
      <c r="H1969" s="118" t="n">
        <v>46289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29981207</v>
      </c>
      <c r="C1970" s="4" t="inlineStr">
        <is>
          <t>PINTURA 3º DEMÃO</t>
        </is>
      </c>
      <c r="D1970" s="4" t="inlineStr">
        <is>
          <t>-</t>
        </is>
      </c>
      <c r="E1970" s="4" t="inlineStr">
        <is>
          <t>16º PAV.</t>
        </is>
      </c>
      <c r="F1970" s="118" t="n">
        <v>46990</v>
      </c>
      <c r="G1970" s="118" t="n">
        <v>47002</v>
      </c>
      <c r="H1970" s="118" t="n">
        <v>46289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30206110</v>
      </c>
      <c r="C1971" s="4" t="inlineStr">
        <is>
          <t>COMUNICAÇÃO E ALARME</t>
        </is>
      </c>
      <c r="D1971" s="4" t="inlineStr">
        <is>
          <t>-</t>
        </is>
      </c>
      <c r="E1971" s="4" t="inlineStr">
        <is>
          <t>6º PAV (PILOTIS) - ACADEMIA</t>
        </is>
      </c>
      <c r="F1971" s="118" t="n">
        <v>46993</v>
      </c>
      <c r="G1971" s="118" t="n">
        <v>47007</v>
      </c>
      <c r="H1971" s="118" t="n">
        <v>46289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30206066</v>
      </c>
      <c r="C1972" s="4" t="inlineStr">
        <is>
          <t>PINTURA 1º DEMÃO</t>
        </is>
      </c>
      <c r="D1972" s="4" t="inlineStr">
        <is>
          <t>-</t>
        </is>
      </c>
      <c r="E1972" s="4" t="inlineStr">
        <is>
          <t>6º PAV (PILOTIS) - SAUNA + DUCHA</t>
        </is>
      </c>
      <c r="F1972" s="118" t="n">
        <v>46993</v>
      </c>
      <c r="G1972" s="118" t="n">
        <v>47007</v>
      </c>
      <c r="H1972" s="118" t="n">
        <v>46289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33904060</v>
      </c>
      <c r="C1973" s="4" t="inlineStr">
        <is>
          <t>ESQUADRIA DE ALUMÍNIO</t>
        </is>
      </c>
      <c r="D1973" s="4" t="inlineStr">
        <is>
          <t>-</t>
        </is>
      </c>
      <c r="E1973" s="4" t="inlineStr">
        <is>
          <t>6º PAV (PILOTIS) - CHURRASQUEIRA + IS MASC. PCD + IS FEM. PCD + CIRCULAÇÃO 1 + HALL 1</t>
        </is>
      </c>
      <c r="F1973" s="118" t="n">
        <v>46993</v>
      </c>
      <c r="G1973" s="118" t="n">
        <v>47007</v>
      </c>
      <c r="H1973" s="118" t="n">
        <v>46289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30206016</v>
      </c>
      <c r="C1974" s="4" t="inlineStr">
        <is>
          <t>FORRO</t>
        </is>
      </c>
      <c r="D1974" s="4" t="inlineStr">
        <is>
          <t>-</t>
        </is>
      </c>
      <c r="E1974" s="4" t="inlineStr">
        <is>
          <t>6º PAV (PILOTIS) - COWORKING 1 E 2 + CIRC. 2 + HALL 2 + DML + VEST. MASC. + VEST. FEM</t>
        </is>
      </c>
      <c r="F1974" s="118" t="n">
        <v>46993</v>
      </c>
      <c r="G1974" s="118" t="n">
        <v>47007</v>
      </c>
      <c r="H1974" s="118" t="n">
        <v>46289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30205977</v>
      </c>
      <c r="C1975" s="4" t="inlineStr">
        <is>
          <t>FIAÇÃO ELÉTRICA</t>
        </is>
      </c>
      <c r="D1975" s="4" t="inlineStr">
        <is>
          <t>-</t>
        </is>
      </c>
      <c r="E1975" s="4" t="inlineStr">
        <is>
          <t>6º PAV (PILOTIS) - LOUNGE + SALÃO + COZINHA + GOURMET + ESPAÇO KIDS</t>
        </is>
      </c>
      <c r="F1975" s="118" t="n">
        <v>46993</v>
      </c>
      <c r="G1975" s="118" t="n">
        <v>47007</v>
      </c>
      <c r="H1975" s="118" t="n">
        <v>46289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30214068</v>
      </c>
      <c r="C1976" s="4" t="inlineStr">
        <is>
          <t>FIAÇÃO TELECOM/DADOS</t>
        </is>
      </c>
      <c r="D1976" s="4" t="inlineStr">
        <is>
          <t>-</t>
        </is>
      </c>
      <c r="E1976" s="4" t="inlineStr">
        <is>
          <t>6º PAV (PILOTIS) - LOUNGE + SALÃO + COZINHA + GOURMET + ESPAÇO KIDS</t>
        </is>
      </c>
      <c r="F1976" s="118" t="n">
        <v>46993</v>
      </c>
      <c r="G1976" s="118" t="n">
        <v>47007</v>
      </c>
      <c r="H1976" s="118" t="n">
        <v>46289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30205937</v>
      </c>
      <c r="C1977" s="4" t="inlineStr">
        <is>
          <t>PAISAGISMO</t>
        </is>
      </c>
      <c r="D1977" s="4" t="inlineStr">
        <is>
          <t>-</t>
        </is>
      </c>
      <c r="E1977" s="4" t="inlineStr">
        <is>
          <t>5º PAV - GARAGEM</t>
        </is>
      </c>
      <c r="F1977" s="118" t="n">
        <v>46994</v>
      </c>
      <c r="G1977" s="118" t="n">
        <v>47008</v>
      </c>
      <c r="H1977" s="118" t="n">
        <v>46289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30205574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TÉRREO - LOJA 6</t>
        </is>
      </c>
      <c r="F1978" s="118" t="n">
        <v>46995</v>
      </c>
      <c r="G1978" s="118" t="n">
        <v>47001</v>
      </c>
      <c r="H1978" s="118" t="n">
        <v>46289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30205543</v>
      </c>
      <c r="C1979" s="4" t="inlineStr">
        <is>
          <t>LIMPEZA FINA</t>
        </is>
      </c>
      <c r="D1979" s="4" t="inlineStr">
        <is>
          <t>-</t>
        </is>
      </c>
      <c r="E1979" s="4" t="inlineStr">
        <is>
          <t>TÉRREO - LOJA 7</t>
        </is>
      </c>
      <c r="F1979" s="118" t="n">
        <v>46995</v>
      </c>
      <c r="G1979" s="118" t="n">
        <v>47009</v>
      </c>
      <c r="H1979" s="118" t="n">
        <v>46289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29981169</v>
      </c>
      <c r="C1980" s="4" t="inlineStr">
        <is>
          <t>CHECKLIST</t>
        </is>
      </c>
      <c r="D1980" s="4" t="inlineStr">
        <is>
          <t>-</t>
        </is>
      </c>
      <c r="E1980" s="4" t="inlineStr">
        <is>
          <t>17º PAV.</t>
        </is>
      </c>
      <c r="F1980" s="118" t="n">
        <v>46996</v>
      </c>
      <c r="G1980" s="118" t="n">
        <v>47002</v>
      </c>
      <c r="H1980" s="118" t="n">
        <v>46289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29981134</v>
      </c>
      <c r="C1981" s="4" t="inlineStr">
        <is>
          <t>ACABAMENTOS ELÉTRICOS</t>
        </is>
      </c>
      <c r="D1981" s="4" t="inlineStr">
        <is>
          <t>-</t>
        </is>
      </c>
      <c r="E1981" s="4" t="inlineStr">
        <is>
          <t>18º PAV.</t>
        </is>
      </c>
      <c r="F1981" s="118" t="n">
        <v>46996</v>
      </c>
      <c r="G1981" s="118" t="n">
        <v>47009</v>
      </c>
      <c r="H1981" s="118" t="n">
        <v>46289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29981057</v>
      </c>
      <c r="C1982" s="4" t="inlineStr">
        <is>
          <t>PINTURA 2º DEMÃO</t>
        </is>
      </c>
      <c r="D1982" s="4" t="inlineStr">
        <is>
          <t>-</t>
        </is>
      </c>
      <c r="E1982" s="4" t="inlineStr">
        <is>
          <t>20º PAV.</t>
        </is>
      </c>
      <c r="F1982" s="118" t="n">
        <v>46996</v>
      </c>
      <c r="G1982" s="118" t="n">
        <v>47009</v>
      </c>
      <c r="H1982" s="118" t="n">
        <v>46289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33919797</v>
      </c>
      <c r="C1983" s="4" t="inlineStr">
        <is>
          <t>TEXTURA - EXTERNA</t>
        </is>
      </c>
      <c r="D1983" s="4" t="inlineStr">
        <is>
          <t>-</t>
        </is>
      </c>
      <c r="E1983" s="4" t="inlineStr">
        <is>
          <t>20º PAV.</t>
        </is>
      </c>
      <c r="F1983" s="118" t="n">
        <v>46996</v>
      </c>
      <c r="G1983" s="118" t="n">
        <v>47009</v>
      </c>
      <c r="H1983" s="118" t="n">
        <v>46289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29981019</v>
      </c>
      <c r="C1984" s="4" t="inlineStr">
        <is>
          <t>LIMPEZA GROSSA</t>
        </is>
      </c>
      <c r="D1984" s="4" t="inlineStr">
        <is>
          <t>-</t>
        </is>
      </c>
      <c r="E1984" s="4" t="inlineStr">
        <is>
          <t>21º PAV.</t>
        </is>
      </c>
      <c r="F1984" s="118" t="n">
        <v>46996</v>
      </c>
      <c r="G1984" s="118" t="n">
        <v>47009</v>
      </c>
      <c r="H1984" s="118" t="n">
        <v>46289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29980976</v>
      </c>
      <c r="C1985" s="4" t="inlineStr">
        <is>
          <t>LOUÇAS</t>
        </is>
      </c>
      <c r="D1985" s="4" t="inlineStr">
        <is>
          <t>-</t>
        </is>
      </c>
      <c r="E1985" s="4" t="inlineStr">
        <is>
          <t>22º PAV.</t>
        </is>
      </c>
      <c r="F1985" s="118" t="n">
        <v>46996</v>
      </c>
      <c r="G1985" s="118" t="n">
        <v>47009</v>
      </c>
      <c r="H1985" s="118" t="n">
        <v>46289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29980981</v>
      </c>
      <c r="C1986" s="4" t="inlineStr">
        <is>
          <t>METAIS</t>
        </is>
      </c>
      <c r="D1986" s="4" t="inlineStr">
        <is>
          <t>-</t>
        </is>
      </c>
      <c r="E1986" s="4" t="inlineStr">
        <is>
          <t>22º PAV.</t>
        </is>
      </c>
      <c r="F1986" s="118" t="n">
        <v>46996</v>
      </c>
      <c r="G1986" s="118" t="n">
        <v>47009</v>
      </c>
      <c r="H1986" s="118" t="n">
        <v>46289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29980980</v>
      </c>
      <c r="C1987" s="4" t="inlineStr">
        <is>
          <t>DISJUNTORES / MIOLOS</t>
        </is>
      </c>
      <c r="D1987" s="4" t="inlineStr">
        <is>
          <t>-</t>
        </is>
      </c>
      <c r="E1987" s="4" t="inlineStr">
        <is>
          <t>22º PAV.</t>
        </is>
      </c>
      <c r="F1987" s="118" t="n">
        <v>46996</v>
      </c>
      <c r="G1987" s="118" t="n">
        <v>47009</v>
      </c>
      <c r="H1987" s="118" t="n">
        <v>46289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29980979</v>
      </c>
      <c r="C1988" s="4" t="inlineStr">
        <is>
          <t>COMUNICAÇÃO E ALARME</t>
        </is>
      </c>
      <c r="D1988" s="4" t="inlineStr">
        <is>
          <t>-</t>
        </is>
      </c>
      <c r="E1988" s="4" t="inlineStr">
        <is>
          <t>22º PAV.</t>
        </is>
      </c>
      <c r="F1988" s="118" t="n">
        <v>46996</v>
      </c>
      <c r="G1988" s="118" t="n">
        <v>47009</v>
      </c>
      <c r="H1988" s="118" t="n">
        <v>46289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29980938</v>
      </c>
      <c r="C1989" s="4" t="inlineStr">
        <is>
          <t>RODAPÉ MADEIRA / PVC</t>
        </is>
      </c>
      <c r="D1989" s="4" t="inlineStr">
        <is>
          <t>-</t>
        </is>
      </c>
      <c r="E1989" s="4" t="inlineStr">
        <is>
          <t>23º PAV.</t>
        </is>
      </c>
      <c r="F1989" s="118" t="n">
        <v>46996</v>
      </c>
      <c r="G1989" s="118" t="n">
        <v>47009</v>
      </c>
      <c r="H1989" s="118" t="n">
        <v>46289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29980900</v>
      </c>
      <c r="C1990" s="4" t="inlineStr">
        <is>
          <t>ESQUADRIA MADEIRA</t>
        </is>
      </c>
      <c r="D1990" s="4" t="inlineStr">
        <is>
          <t>-</t>
        </is>
      </c>
      <c r="E1990" s="4" t="inlineStr">
        <is>
          <t>24º PAV.</t>
        </is>
      </c>
      <c r="F1990" s="118" t="n">
        <v>46996</v>
      </c>
      <c r="G1990" s="118" t="n">
        <v>47009</v>
      </c>
      <c r="H1990" s="118" t="n">
        <v>46289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29980862</v>
      </c>
      <c r="C1991" s="4" t="inlineStr">
        <is>
          <t>PISO VINÍLICO / LAMINADO</t>
        </is>
      </c>
      <c r="D1991" s="4" t="inlineStr">
        <is>
          <t>-</t>
        </is>
      </c>
      <c r="E1991" s="4" t="inlineStr">
        <is>
          <t>25º PAV.</t>
        </is>
      </c>
      <c r="F1991" s="118" t="n">
        <v>46996</v>
      </c>
      <c r="G1991" s="118" t="n">
        <v>47009</v>
      </c>
      <c r="H1991" s="118" t="n">
        <v>46289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29980824</v>
      </c>
      <c r="C1992" s="4" t="inlineStr">
        <is>
          <t>PINTURA 1º DEMÃO</t>
        </is>
      </c>
      <c r="D1992" s="4" t="inlineStr">
        <is>
          <t>-</t>
        </is>
      </c>
      <c r="E1992" s="4" t="inlineStr">
        <is>
          <t>26º PAV.</t>
        </is>
      </c>
      <c r="F1992" s="118" t="n">
        <v>46996</v>
      </c>
      <c r="G1992" s="118" t="n">
        <v>47009</v>
      </c>
      <c r="H1992" s="118" t="n">
        <v>46289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29980813</v>
      </c>
      <c r="C1993" s="4" t="inlineStr">
        <is>
          <t>MASSA CORRIDA</t>
        </is>
      </c>
      <c r="D1993" s="4" t="inlineStr">
        <is>
          <t>-</t>
        </is>
      </c>
      <c r="E1993" s="4" t="inlineStr">
        <is>
          <t>27º PAV.</t>
        </is>
      </c>
      <c r="F1993" s="118" t="n">
        <v>46996</v>
      </c>
      <c r="G1993" s="118" t="n">
        <v>47009</v>
      </c>
      <c r="H1993" s="118" t="n">
        <v>46289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33898112</v>
      </c>
      <c r="C1994" s="4" t="inlineStr">
        <is>
          <t>ESQUADRIA DE ALUMÍNIO</t>
        </is>
      </c>
      <c r="D1994" s="4" t="inlineStr">
        <is>
          <t>-</t>
        </is>
      </c>
      <c r="E1994" s="4" t="inlineStr">
        <is>
          <t>28º PAV.</t>
        </is>
      </c>
      <c r="F1994" s="118" t="n">
        <v>46996</v>
      </c>
      <c r="G1994" s="118" t="n">
        <v>47009</v>
      </c>
      <c r="H1994" s="118" t="n">
        <v>46289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30205814</v>
      </c>
      <c r="C1995" s="4" t="inlineStr">
        <is>
          <t>ACABAMENTOS ELÉTRICOS</t>
        </is>
      </c>
      <c r="D1995" s="4" t="inlineStr">
        <is>
          <t>-</t>
        </is>
      </c>
      <c r="E1995" s="4" t="inlineStr">
        <is>
          <t>TÉRREO - HALL SOCIAL + ECLUSA + CIRCULAÇÃO</t>
        </is>
      </c>
      <c r="F1995" s="118" t="n">
        <v>46997</v>
      </c>
      <c r="G1995" s="118" t="n">
        <v>47011</v>
      </c>
      <c r="H1995" s="118" t="n">
        <v>46289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30205844</v>
      </c>
      <c r="C1996" s="4" t="inlineStr">
        <is>
          <t>PINTURA 2º DEMÃO</t>
        </is>
      </c>
      <c r="D1996" s="4" t="inlineStr">
        <is>
          <t>-</t>
        </is>
      </c>
      <c r="E1996" s="4" t="inlineStr">
        <is>
          <t>1º PAV. (INTERMEDIÁRIO)</t>
        </is>
      </c>
      <c r="F1996" s="118" t="n">
        <v>46997</v>
      </c>
      <c r="G1996" s="118" t="n">
        <v>47018</v>
      </c>
      <c r="H1996" s="118" t="n">
        <v>46289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29980626</v>
      </c>
      <c r="C1997" s="4" t="inlineStr">
        <is>
          <t>FORRO</t>
        </is>
      </c>
      <c r="D1997" s="4" t="inlineStr">
        <is>
          <t>-</t>
        </is>
      </c>
      <c r="E1997" s="4" t="inlineStr">
        <is>
          <t>32º PAV - COBERTURA GERAL</t>
        </is>
      </c>
      <c r="F1997" s="118" t="n">
        <v>46997</v>
      </c>
      <c r="G1997" s="118" t="n">
        <v>47010</v>
      </c>
      <c r="H1997" s="118" t="n">
        <v>46289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30206114</v>
      </c>
      <c r="C1998" s="4" t="inlineStr">
        <is>
          <t>PINTURA 2º DEMÃO</t>
        </is>
      </c>
      <c r="D1998" s="4" t="inlineStr">
        <is>
          <t>-</t>
        </is>
      </c>
      <c r="E1998" s="4" t="inlineStr">
        <is>
          <t>6º PAV (PILOTIS) - ACADEMIA</t>
        </is>
      </c>
      <c r="F1998" s="118" t="n">
        <v>47000</v>
      </c>
      <c r="G1998" s="118" t="n">
        <v>47014</v>
      </c>
      <c r="H1998" s="118" t="n">
        <v>46289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30208613</v>
      </c>
      <c r="C1999" s="4" t="inlineStr">
        <is>
          <t>LIMPEZA</t>
        </is>
      </c>
      <c r="D1999" s="4" t="inlineStr">
        <is>
          <t>-</t>
        </is>
      </c>
      <c r="E1999" s="4" t="inlineStr">
        <is>
          <t>6º PAV (PILOTIS) - PISCINA + PRAINHA + DECK</t>
        </is>
      </c>
      <c r="F1999" s="118" t="n">
        <v>47000</v>
      </c>
      <c r="G1999" s="118" t="n">
        <v>47007</v>
      </c>
      <c r="H1999" s="118" t="n">
        <v>46289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29981104</v>
      </c>
      <c r="C2000" s="4" t="inlineStr">
        <is>
          <t>REVESTIMENTO PORCELANATO PAREDE</t>
        </is>
      </c>
      <c r="D2000" s="4" t="inlineStr">
        <is>
          <t>-</t>
        </is>
      </c>
      <c r="E2000" s="4" t="inlineStr">
        <is>
          <t>19º PAV.</t>
        </is>
      </c>
      <c r="F2000" s="118" t="n">
        <v>47000</v>
      </c>
      <c r="G2000" s="118" t="n">
        <v>47011</v>
      </c>
      <c r="H2000" s="118" t="n">
        <v>46289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30171473</v>
      </c>
      <c r="C2001" s="4" t="inlineStr">
        <is>
          <t>TEXTURA - 1º DEMÃO</t>
        </is>
      </c>
      <c r="D2001" s="4" t="inlineStr">
        <is>
          <t>-</t>
        </is>
      </c>
      <c r="E2001" s="4" t="inlineStr">
        <is>
          <t>2º PAV - GARAGEM</t>
        </is>
      </c>
      <c r="F2001" s="118" t="n">
        <v>47004</v>
      </c>
      <c r="G2001" s="118" t="n">
        <v>47039</v>
      </c>
      <c r="H2001" s="118" t="n">
        <v>46289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30171489</v>
      </c>
      <c r="C2002" s="4" t="inlineStr">
        <is>
          <t>PINTURA DE TUBULAÇÕES (PAREDE E TETO)</t>
        </is>
      </c>
      <c r="D2002" s="4" t="inlineStr">
        <is>
          <t>-</t>
        </is>
      </c>
      <c r="E2002" s="4" t="inlineStr">
        <is>
          <t>2º PAV - GARAGEM</t>
        </is>
      </c>
      <c r="F2002" s="118" t="n">
        <v>47004</v>
      </c>
      <c r="G2002" s="118" t="n">
        <v>47024</v>
      </c>
      <c r="H2002" s="118" t="n">
        <v>46289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30171441</v>
      </c>
      <c r="C2003" s="4" t="inlineStr">
        <is>
          <t>POLIMENTO DE PISO</t>
        </is>
      </c>
      <c r="D2003" s="4" t="inlineStr">
        <is>
          <t>-</t>
        </is>
      </c>
      <c r="E2003" s="4" t="inlineStr">
        <is>
          <t>3º PAV - GARAGEM</t>
        </is>
      </c>
      <c r="F2003" s="118" t="n">
        <v>47004</v>
      </c>
      <c r="G2003" s="118" t="n">
        <v>47035</v>
      </c>
      <c r="H2003" s="118" t="n">
        <v>46289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29981217</v>
      </c>
      <c r="C2004" s="4" t="inlineStr">
        <is>
          <t>LIMPEZA FINA</t>
        </is>
      </c>
      <c r="D2004" s="4" t="inlineStr">
        <is>
          <t>-</t>
        </is>
      </c>
      <c r="E2004" s="4" t="inlineStr">
        <is>
          <t>16º PAV.</t>
        </is>
      </c>
      <c r="F2004" s="118" t="n">
        <v>47004</v>
      </c>
      <c r="G2004" s="118" t="n">
        <v>47016</v>
      </c>
      <c r="H2004" s="118" t="n">
        <v>46289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29981170</v>
      </c>
      <c r="C2005" s="4" t="inlineStr">
        <is>
          <t>PINTURA 3º DEMÃO</t>
        </is>
      </c>
      <c r="D2005" s="4" t="inlineStr">
        <is>
          <t>-</t>
        </is>
      </c>
      <c r="E2005" s="4" t="inlineStr">
        <is>
          <t>17º PAV.</t>
        </is>
      </c>
      <c r="F2005" s="118" t="n">
        <v>47004</v>
      </c>
      <c r="G2005" s="118" t="n">
        <v>47016</v>
      </c>
      <c r="H2005" s="118" t="n">
        <v>46289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30205797</v>
      </c>
      <c r="C2006" s="4" t="inlineStr">
        <is>
          <t>LIMPEZA FINA</t>
        </is>
      </c>
      <c r="D2006" s="4" t="inlineStr">
        <is>
          <t>-</t>
        </is>
      </c>
      <c r="E2006" s="4" t="inlineStr">
        <is>
          <t>TÉRREO - ACESSO COMERCIAL + DML + ARS + ÁREA TEC + LAVABO + DISPENSA</t>
        </is>
      </c>
      <c r="F2006" s="118" t="n">
        <v>47007</v>
      </c>
      <c r="G2006" s="118" t="n">
        <v>47018</v>
      </c>
      <c r="H2006" s="118" t="n">
        <v>46289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30205885</v>
      </c>
      <c r="C2007" s="4" t="inlineStr">
        <is>
          <t>PISO ELEVADO</t>
        </is>
      </c>
      <c r="D2007" s="4" t="inlineStr">
        <is>
          <t>-</t>
        </is>
      </c>
      <c r="E2007" s="4" t="inlineStr">
        <is>
          <t>6º PAV (PILOTIS) - PLAYGROUND + TERRAÇO DESCOBERTO + QUADRA DE RECREAÇÃO</t>
        </is>
      </c>
      <c r="F2007" s="118" t="n">
        <v>47007</v>
      </c>
      <c r="G2007" s="118" t="n">
        <v>47052</v>
      </c>
      <c r="H2007" s="118" t="n">
        <v>46289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30208600</v>
      </c>
      <c r="C2008" s="4" t="inlineStr">
        <is>
          <t>PRUMADA ELÉTRICA - CABOS</t>
        </is>
      </c>
      <c r="D2008" s="4" t="inlineStr">
        <is>
          <t>-</t>
        </is>
      </c>
      <c r="E2008" s="4" t="inlineStr">
        <is>
          <t>6º PAV - PILOTIS</t>
        </is>
      </c>
      <c r="F2008" s="118" t="n">
        <v>47008</v>
      </c>
      <c r="G2008" s="118" t="n">
        <v>47021</v>
      </c>
      <c r="H2008" s="118" t="n">
        <v>46289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30206074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6º PAV (PILOTIS) - SAUNA + DUCHA</t>
        </is>
      </c>
      <c r="F2009" s="118" t="n">
        <v>47008</v>
      </c>
      <c r="G2009" s="118" t="n">
        <v>47021</v>
      </c>
      <c r="H2009" s="118" t="n">
        <v>46289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30206055</v>
      </c>
      <c r="C2010" s="4" t="inlineStr">
        <is>
          <t>MASSA CORRIDA</t>
        </is>
      </c>
      <c r="D2010" s="4" t="inlineStr">
        <is>
          <t>-</t>
        </is>
      </c>
      <c r="E2010" s="4" t="inlineStr">
        <is>
          <t>6º PAV (PILOTIS) - CHURRASQUEIRA + IS MASC. PCD + IS FEM. PCD + CIRCULAÇÃO 1 + HALL 1</t>
        </is>
      </c>
      <c r="F2010" s="118" t="n">
        <v>47008</v>
      </c>
      <c r="G2010" s="118" t="n">
        <v>47021</v>
      </c>
      <c r="H2010" s="118" t="n">
        <v>46289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33904061</v>
      </c>
      <c r="C2011" s="4" t="inlineStr">
        <is>
          <t>ESQUADRIA DE ALUMÍNIO</t>
        </is>
      </c>
      <c r="D2011" s="4" t="inlineStr">
        <is>
          <t>-</t>
        </is>
      </c>
      <c r="E2011" s="4" t="inlineStr">
        <is>
          <t>6º PAV (PILOTIS) - COWORKING 1 E 2 + CIRC. 2 + HALL 2 + DML + VEST. MASC. + VEST. FEM</t>
        </is>
      </c>
      <c r="F2011" s="118" t="n">
        <v>47008</v>
      </c>
      <c r="G2011" s="118" t="n">
        <v>47021</v>
      </c>
      <c r="H2011" s="118" t="n">
        <v>46289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30205979</v>
      </c>
      <c r="C2012" s="4" t="inlineStr">
        <is>
          <t>FORRO</t>
        </is>
      </c>
      <c r="D2012" s="4" t="inlineStr">
        <is>
          <t>-</t>
        </is>
      </c>
      <c r="E2012" s="4" t="inlineStr">
        <is>
          <t>6º PAV (PILOTIS) - LOUNGE + SALÃO + COZINHA + GOURMET + ESPAÇO KIDS</t>
        </is>
      </c>
      <c r="F2012" s="118" t="n">
        <v>47008</v>
      </c>
      <c r="G2012" s="118" t="n">
        <v>47021</v>
      </c>
      <c r="H2012" s="118" t="n">
        <v>46289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30205941</v>
      </c>
      <c r="C2013" s="4" t="inlineStr">
        <is>
          <t>BRISE</t>
        </is>
      </c>
      <c r="D2013" s="4" t="inlineStr">
        <is>
          <t>-</t>
        </is>
      </c>
      <c r="E2013" s="4" t="inlineStr">
        <is>
          <t>5º PAV - GARAGEM</t>
        </is>
      </c>
      <c r="F2013" s="118" t="n">
        <v>47009</v>
      </c>
      <c r="G2013" s="118" t="n">
        <v>47022</v>
      </c>
      <c r="H2013" s="118" t="n">
        <v>46289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30205547</v>
      </c>
      <c r="C2014" s="4" t="inlineStr">
        <is>
          <t>CHECKLIST</t>
        </is>
      </c>
      <c r="D2014" s="4" t="inlineStr">
        <is>
          <t>-</t>
        </is>
      </c>
      <c r="E2014" s="4" t="inlineStr">
        <is>
          <t>TÉRREO - LOJA 7</t>
        </is>
      </c>
      <c r="F2014" s="118" t="n">
        <v>47010</v>
      </c>
      <c r="G2014" s="118" t="n">
        <v>47016</v>
      </c>
      <c r="H2014" s="118" t="n">
        <v>46289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29981132</v>
      </c>
      <c r="C2015" s="4" t="inlineStr">
        <is>
          <t>CHECKLIST</t>
        </is>
      </c>
      <c r="D2015" s="4" t="inlineStr">
        <is>
          <t>-</t>
        </is>
      </c>
      <c r="E2015" s="4" t="inlineStr">
        <is>
          <t>18º PAV.</t>
        </is>
      </c>
      <c r="F2015" s="118" t="n">
        <v>47010</v>
      </c>
      <c r="G2015" s="118" t="n">
        <v>47016</v>
      </c>
      <c r="H2015" s="118" t="n">
        <v>46289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29981060</v>
      </c>
      <c r="C2016" s="4" t="inlineStr">
        <is>
          <t>ACABAMENTOS ELÉTRICOS</t>
        </is>
      </c>
      <c r="D2016" s="4" t="inlineStr">
        <is>
          <t>-</t>
        </is>
      </c>
      <c r="E2016" s="4" t="inlineStr">
        <is>
          <t>20º PAV.</t>
        </is>
      </c>
      <c r="F2016" s="118" t="n">
        <v>47010</v>
      </c>
      <c r="G2016" s="118" t="n">
        <v>47022</v>
      </c>
      <c r="H2016" s="118" t="n">
        <v>46289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29981020</v>
      </c>
      <c r="C2017" s="4" t="inlineStr">
        <is>
          <t>PINTURA 2º DEMÃO</t>
        </is>
      </c>
      <c r="D2017" s="4" t="inlineStr">
        <is>
          <t>-</t>
        </is>
      </c>
      <c r="E2017" s="4" t="inlineStr">
        <is>
          <t>21º PAV.</t>
        </is>
      </c>
      <c r="F2017" s="118" t="n">
        <v>47010</v>
      </c>
      <c r="G2017" s="118" t="n">
        <v>47022</v>
      </c>
      <c r="H2017" s="118" t="n">
        <v>46289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33919798</v>
      </c>
      <c r="C2018" s="4" t="inlineStr">
        <is>
          <t>TEXTURA - EXTERNA</t>
        </is>
      </c>
      <c r="D2018" s="4" t="inlineStr">
        <is>
          <t>-</t>
        </is>
      </c>
      <c r="E2018" s="4" t="inlineStr">
        <is>
          <t>21º PAV.</t>
        </is>
      </c>
      <c r="F2018" s="118" t="n">
        <v>47010</v>
      </c>
      <c r="G2018" s="118" t="n">
        <v>47022</v>
      </c>
      <c r="H2018" s="118" t="n">
        <v>46289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29980982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22º PAV.</t>
        </is>
      </c>
      <c r="F2019" s="118" t="n">
        <v>47010</v>
      </c>
      <c r="G2019" s="118" t="n">
        <v>47022</v>
      </c>
      <c r="H2019" s="118" t="n">
        <v>46289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29980939</v>
      </c>
      <c r="C2020" s="4" t="inlineStr">
        <is>
          <t>LOUÇAS</t>
        </is>
      </c>
      <c r="D2020" s="4" t="inlineStr">
        <is>
          <t>-</t>
        </is>
      </c>
      <c r="E2020" s="4" t="inlineStr">
        <is>
          <t>23º PAV.</t>
        </is>
      </c>
      <c r="F2020" s="118" t="n">
        <v>47010</v>
      </c>
      <c r="G2020" s="118" t="n">
        <v>47022</v>
      </c>
      <c r="H2020" s="118" t="n">
        <v>46289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29980944</v>
      </c>
      <c r="C2021" s="4" t="inlineStr">
        <is>
          <t>METAIS</t>
        </is>
      </c>
      <c r="D2021" s="4" t="inlineStr">
        <is>
          <t>-</t>
        </is>
      </c>
      <c r="E2021" s="4" t="inlineStr">
        <is>
          <t>23º PAV.</t>
        </is>
      </c>
      <c r="F2021" s="118" t="n">
        <v>47010</v>
      </c>
      <c r="G2021" s="118" t="n">
        <v>47022</v>
      </c>
      <c r="H2021" s="118" t="n">
        <v>46289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29980943</v>
      </c>
      <c r="C2022" s="4" t="inlineStr">
        <is>
          <t>DISJUNTORES / MIOLOS</t>
        </is>
      </c>
      <c r="D2022" s="4" t="inlineStr">
        <is>
          <t>-</t>
        </is>
      </c>
      <c r="E2022" s="4" t="inlineStr">
        <is>
          <t>23º PAV.</t>
        </is>
      </c>
      <c r="F2022" s="118" t="n">
        <v>47010</v>
      </c>
      <c r="G2022" s="118" t="n">
        <v>47022</v>
      </c>
      <c r="H2022" s="118" t="n">
        <v>46289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29980942</v>
      </c>
      <c r="C2023" s="4" t="inlineStr">
        <is>
          <t>COMUNICAÇÃO E ALARME</t>
        </is>
      </c>
      <c r="D2023" s="4" t="inlineStr">
        <is>
          <t>-</t>
        </is>
      </c>
      <c r="E2023" s="4" t="inlineStr">
        <is>
          <t>23º PAV.</t>
        </is>
      </c>
      <c r="F2023" s="118" t="n">
        <v>47010</v>
      </c>
      <c r="G2023" s="118" t="n">
        <v>47022</v>
      </c>
      <c r="H2023" s="118" t="n">
        <v>46289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29980901</v>
      </c>
      <c r="C2024" s="4" t="inlineStr">
        <is>
          <t>RODAPÉ MADEIRA / PVC</t>
        </is>
      </c>
      <c r="D2024" s="4" t="inlineStr">
        <is>
          <t>-</t>
        </is>
      </c>
      <c r="E2024" s="4" t="inlineStr">
        <is>
          <t>24º PAV.</t>
        </is>
      </c>
      <c r="F2024" s="118" t="n">
        <v>47010</v>
      </c>
      <c r="G2024" s="118" t="n">
        <v>47022</v>
      </c>
      <c r="H2024" s="118" t="n">
        <v>46289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29980863</v>
      </c>
      <c r="C2025" s="4" t="inlineStr">
        <is>
          <t>ESQUADRIA MADEIRA</t>
        </is>
      </c>
      <c r="D2025" s="4" t="inlineStr">
        <is>
          <t>-</t>
        </is>
      </c>
      <c r="E2025" s="4" t="inlineStr">
        <is>
          <t>25º PAV.</t>
        </is>
      </c>
      <c r="F2025" s="118" t="n">
        <v>47010</v>
      </c>
      <c r="G2025" s="118" t="n">
        <v>47022</v>
      </c>
      <c r="H2025" s="118" t="n">
        <v>46289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29980825</v>
      </c>
      <c r="C2026" s="4" t="inlineStr">
        <is>
          <t>PISO VINÍLICO / LAMINADO</t>
        </is>
      </c>
      <c r="D2026" s="4" t="inlineStr">
        <is>
          <t>-</t>
        </is>
      </c>
      <c r="E2026" s="4" t="inlineStr">
        <is>
          <t>26º PAV.</t>
        </is>
      </c>
      <c r="F2026" s="118" t="n">
        <v>47010</v>
      </c>
      <c r="G2026" s="118" t="n">
        <v>47022</v>
      </c>
      <c r="H2026" s="118" t="n">
        <v>46289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29980787</v>
      </c>
      <c r="C2027" s="4" t="inlineStr">
        <is>
          <t>PINTURA 1º DEMÃO</t>
        </is>
      </c>
      <c r="D2027" s="4" t="inlineStr">
        <is>
          <t>-</t>
        </is>
      </c>
      <c r="E2027" s="4" t="inlineStr">
        <is>
          <t>27º PAV.</t>
        </is>
      </c>
      <c r="F2027" s="118" t="n">
        <v>47010</v>
      </c>
      <c r="G2027" s="118" t="n">
        <v>47022</v>
      </c>
      <c r="H2027" s="118" t="n">
        <v>46289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29980776</v>
      </c>
      <c r="C2028" s="4" t="inlineStr">
        <is>
          <t>MASSA CORRIDA</t>
        </is>
      </c>
      <c r="D2028" s="4" t="inlineStr">
        <is>
          <t>-</t>
        </is>
      </c>
      <c r="E2028" s="4" t="inlineStr">
        <is>
          <t>28º PAV.</t>
        </is>
      </c>
      <c r="F2028" s="118" t="n">
        <v>47010</v>
      </c>
      <c r="G2028" s="118" t="n">
        <v>47022</v>
      </c>
      <c r="H2028" s="118" t="n">
        <v>46289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33898113</v>
      </c>
      <c r="C2029" s="4" t="inlineStr">
        <is>
          <t>ESQUADRIA DE ALUMÍNIO</t>
        </is>
      </c>
      <c r="D2029" s="4" t="inlineStr">
        <is>
          <t>-</t>
        </is>
      </c>
      <c r="E2029" s="4" t="inlineStr">
        <is>
          <t>29º PAV.</t>
        </is>
      </c>
      <c r="F2029" s="118" t="n">
        <v>47010</v>
      </c>
      <c r="G2029" s="118" t="n">
        <v>47022</v>
      </c>
      <c r="H2029" s="118" t="n">
        <v>46289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30205824</v>
      </c>
      <c r="C2030" s="4" t="inlineStr">
        <is>
          <t>LIMPEZA FINA</t>
        </is>
      </c>
      <c r="D2030" s="4" t="inlineStr">
        <is>
          <t>-</t>
        </is>
      </c>
      <c r="E2030" s="4" t="inlineStr">
        <is>
          <t>TÉRREO - HALL SOCIAL + ECLUSA + CIRCULAÇÃO</t>
        </is>
      </c>
      <c r="F2030" s="118" t="n">
        <v>47014</v>
      </c>
      <c r="G2030" s="118" t="n">
        <v>47025</v>
      </c>
      <c r="H2030" s="118" t="n">
        <v>46289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29981088</v>
      </c>
      <c r="C2031" s="4" t="inlineStr">
        <is>
          <t>REVESTIMENTOS PORCELANATO PISO</t>
        </is>
      </c>
      <c r="D2031" s="4" t="inlineStr">
        <is>
          <t>-</t>
        </is>
      </c>
      <c r="E2031" s="4" t="inlineStr">
        <is>
          <t>19º PAV.</t>
        </is>
      </c>
      <c r="F2031" s="118" t="n">
        <v>47014</v>
      </c>
      <c r="G2031" s="118" t="n">
        <v>47024</v>
      </c>
      <c r="H2031" s="118" t="n">
        <v>46289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30206117</v>
      </c>
      <c r="C2032" s="4" t="inlineStr">
        <is>
          <t>ACABAMENTOS ELÉTRICOS</t>
        </is>
      </c>
      <c r="D2032" s="4" t="inlineStr">
        <is>
          <t>-</t>
        </is>
      </c>
      <c r="E2032" s="4" t="inlineStr">
        <is>
          <t>6º PAV (PILOTIS) - ACADEMIA</t>
        </is>
      </c>
      <c r="F2032" s="118" t="n">
        <v>47015</v>
      </c>
      <c r="G2032" s="118" t="n">
        <v>47018</v>
      </c>
      <c r="H2032" s="118" t="n">
        <v>46289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29981180</v>
      </c>
      <c r="C2033" s="4" t="inlineStr">
        <is>
          <t>LIMPEZA FINA</t>
        </is>
      </c>
      <c r="D2033" s="4" t="inlineStr">
        <is>
          <t>-</t>
        </is>
      </c>
      <c r="E2033" s="4" t="inlineStr">
        <is>
          <t>17º PAV.</t>
        </is>
      </c>
      <c r="F2033" s="118" t="n">
        <v>47017</v>
      </c>
      <c r="G2033" s="118" t="n">
        <v>47029</v>
      </c>
      <c r="H2033" s="118" t="n">
        <v>46289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29981133</v>
      </c>
      <c r="C2034" s="4" t="inlineStr">
        <is>
          <t>PINTURA 3º DEMÃO</t>
        </is>
      </c>
      <c r="D2034" s="4" t="inlineStr">
        <is>
          <t>-</t>
        </is>
      </c>
      <c r="E2034" s="4" t="inlineStr">
        <is>
          <t>18º PAV.</t>
        </is>
      </c>
      <c r="F2034" s="118" t="n">
        <v>47017</v>
      </c>
      <c r="G2034" s="118" t="n">
        <v>47029</v>
      </c>
      <c r="H2034" s="118" t="n">
        <v>46289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30205801</v>
      </c>
      <c r="C2035" s="4" t="inlineStr">
        <is>
          <t>CHECKLIST</t>
        </is>
      </c>
      <c r="D2035" s="4" t="inlineStr">
        <is>
          <t>-</t>
        </is>
      </c>
      <c r="E2035" s="4" t="inlineStr">
        <is>
          <t>TÉRREO - ACESSO COMERCIAL + DML + ARS + ÁREA TEC + LAVABO + DISPENSA</t>
        </is>
      </c>
      <c r="F2035" s="118" t="n">
        <v>47021</v>
      </c>
      <c r="G2035" s="118" t="n">
        <v>47025</v>
      </c>
      <c r="H2035" s="118" t="n">
        <v>46289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30205761</v>
      </c>
      <c r="C2036" s="4" t="inlineStr">
        <is>
          <t>IRRIGAÇÃO</t>
        </is>
      </c>
      <c r="D2036" s="4" t="inlineStr">
        <is>
          <t>-</t>
        </is>
      </c>
      <c r="E2036" s="4" t="inlineStr">
        <is>
          <t>TÉRREO - ÁREA EXTERNA RESIDENCIAL</t>
        </is>
      </c>
      <c r="F2036" s="118" t="n">
        <v>47021</v>
      </c>
      <c r="G2036" s="118" t="n">
        <v>47051</v>
      </c>
      <c r="H2036" s="118" t="n">
        <v>46289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30205845</v>
      </c>
      <c r="C2037" s="4" t="inlineStr">
        <is>
          <t>ACABAMENTOS ELÉTRICOS</t>
        </is>
      </c>
      <c r="D2037" s="4" t="inlineStr">
        <is>
          <t>-</t>
        </is>
      </c>
      <c r="E2037" s="4" t="inlineStr">
        <is>
          <t>1º PAV. (INTERMEDIÁRIO)</t>
        </is>
      </c>
      <c r="F2037" s="118" t="n">
        <v>47021</v>
      </c>
      <c r="G2037" s="118" t="n">
        <v>47032</v>
      </c>
      <c r="H2037" s="118" t="n">
        <v>46289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30206115</v>
      </c>
      <c r="C2038" s="4" t="inlineStr">
        <is>
          <t>CHECKLIST</t>
        </is>
      </c>
      <c r="D2038" s="4" t="inlineStr">
        <is>
          <t>-</t>
        </is>
      </c>
      <c r="E2038" s="4" t="inlineStr">
        <is>
          <t>6º PAV (PILOTIS) - ACADEMIA</t>
        </is>
      </c>
      <c r="F2038" s="118" t="n">
        <v>47021</v>
      </c>
      <c r="G2038" s="118" t="n">
        <v>47025</v>
      </c>
      <c r="H2038" s="118" t="n">
        <v>46289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30214063</v>
      </c>
      <c r="C2039" s="4" t="inlineStr">
        <is>
          <t>FIAÇÃO TELECOM/DADOS</t>
        </is>
      </c>
      <c r="D2039" s="4" t="inlineStr">
        <is>
          <t>-</t>
        </is>
      </c>
      <c r="E2039" s="4" t="inlineStr">
        <is>
          <t>6º PAV - PILOTIS</t>
        </is>
      </c>
      <c r="F2039" s="118" t="n">
        <v>47022</v>
      </c>
      <c r="G2039" s="118" t="n">
        <v>47035</v>
      </c>
      <c r="H2039" s="118" t="n">
        <v>46289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30206075</v>
      </c>
      <c r="C2040" s="4" t="inlineStr">
        <is>
          <t>METAIS</t>
        </is>
      </c>
      <c r="D2040" s="4" t="inlineStr">
        <is>
          <t>-</t>
        </is>
      </c>
      <c r="E2040" s="4" t="inlineStr">
        <is>
          <t>6º PAV (PILOTIS) - SAUNA + DUCHA</t>
        </is>
      </c>
      <c r="F2040" s="118" t="n">
        <v>47022</v>
      </c>
      <c r="G2040" s="118" t="n">
        <v>47028</v>
      </c>
      <c r="H2040" s="118" t="n">
        <v>46289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30206073</v>
      </c>
      <c r="C2041" s="4" t="inlineStr">
        <is>
          <t>COMUNICAÇÃO E ALARME</t>
        </is>
      </c>
      <c r="D2041" s="4" t="inlineStr">
        <is>
          <t>-</t>
        </is>
      </c>
      <c r="E2041" s="4" t="inlineStr">
        <is>
          <t>6º PAV (PILOTIS) - SAUNA + DUCHA</t>
        </is>
      </c>
      <c r="F2041" s="118" t="n">
        <v>47022</v>
      </c>
      <c r="G2041" s="118" t="n">
        <v>47035</v>
      </c>
      <c r="H2041" s="118" t="n">
        <v>46289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30206029</v>
      </c>
      <c r="C2042" s="4" t="inlineStr">
        <is>
          <t>PINTURA 1º DEMÃO</t>
        </is>
      </c>
      <c r="D2042" s="4" t="inlineStr">
        <is>
          <t>-</t>
        </is>
      </c>
      <c r="E2042" s="4" t="inlineStr">
        <is>
          <t>6º PAV (PILOTIS) - CHURRASQUEIRA + IS MASC. PCD + IS FEM. PCD + CIRCULAÇÃO 1 + HALL 1</t>
        </is>
      </c>
      <c r="F2042" s="118" t="n">
        <v>47022</v>
      </c>
      <c r="G2042" s="118" t="n">
        <v>47035</v>
      </c>
      <c r="H2042" s="118" t="n">
        <v>46289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30206037</v>
      </c>
      <c r="C2043" s="4" t="inlineStr">
        <is>
          <t>DISJUNTORES / MIOLOS</t>
        </is>
      </c>
      <c r="D2043" s="4" t="inlineStr">
        <is>
          <t>-</t>
        </is>
      </c>
      <c r="E2043" s="4" t="inlineStr">
        <is>
          <t>6º PAV (PILOTIS) - CHURRASQUEIRA + IS MASC. PCD + IS FEM. PCD + CIRCULAÇÃO 1 + HALL 1</t>
        </is>
      </c>
      <c r="F2043" s="118" t="n">
        <v>47022</v>
      </c>
      <c r="G2043" s="118" t="n">
        <v>47035</v>
      </c>
      <c r="H2043" s="118" t="n">
        <v>46289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30206018</v>
      </c>
      <c r="C2044" s="4" t="inlineStr">
        <is>
          <t>MASSA CORRIDA</t>
        </is>
      </c>
      <c r="D2044" s="4" t="inlineStr">
        <is>
          <t>-</t>
        </is>
      </c>
      <c r="E2044" s="4" t="inlineStr">
        <is>
          <t>6º PAV (PILOTIS) - COWORKING 1 E 2 + CIRC. 2 + HALL 2 + DML + VEST. MASC. + VEST. FEM</t>
        </is>
      </c>
      <c r="F2044" s="118" t="n">
        <v>47022</v>
      </c>
      <c r="G2044" s="118" t="n">
        <v>47035</v>
      </c>
      <c r="H2044" s="118" t="n">
        <v>46289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33904062</v>
      </c>
      <c r="C2045" s="4" t="inlineStr">
        <is>
          <t>ESQUADRIA DE ALUMÍNIO</t>
        </is>
      </c>
      <c r="D2045" s="4" t="inlineStr">
        <is>
          <t>-</t>
        </is>
      </c>
      <c r="E2045" s="4" t="inlineStr">
        <is>
          <t>6º PAV (PILOTIS) - LOUNGE + SALÃO + COZINHA + GOURMET + ESPAÇO KIDS</t>
        </is>
      </c>
      <c r="F2045" s="118" t="n">
        <v>47022</v>
      </c>
      <c r="G2045" s="118" t="n">
        <v>47035</v>
      </c>
      <c r="H2045" s="118" t="n">
        <v>46289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29981058</v>
      </c>
      <c r="C2046" s="4" t="inlineStr">
        <is>
          <t>CHECKLIST</t>
        </is>
      </c>
      <c r="D2046" s="4" t="inlineStr">
        <is>
          <t>-</t>
        </is>
      </c>
      <c r="E2046" s="4" t="inlineStr">
        <is>
          <t>20º PAV.</t>
        </is>
      </c>
      <c r="F2046" s="118" t="n">
        <v>47023</v>
      </c>
      <c r="G2046" s="118" t="n">
        <v>47029</v>
      </c>
      <c r="H2046" s="118" t="n">
        <v>46289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29981023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21º PAV.</t>
        </is>
      </c>
      <c r="F2047" s="118" t="n">
        <v>47023</v>
      </c>
      <c r="G2047" s="118" t="n">
        <v>47035</v>
      </c>
      <c r="H2047" s="118" t="n">
        <v>46289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29980983</v>
      </c>
      <c r="C2048" s="4" t="inlineStr">
        <is>
          <t>PINTURA 2º DEMÃO</t>
        </is>
      </c>
      <c r="D2048" s="4" t="inlineStr">
        <is>
          <t>-</t>
        </is>
      </c>
      <c r="E2048" s="4" t="inlineStr">
        <is>
          <t>22º PAV.</t>
        </is>
      </c>
      <c r="F2048" s="118" t="n">
        <v>47023</v>
      </c>
      <c r="G2048" s="118" t="n">
        <v>47035</v>
      </c>
      <c r="H2048" s="118" t="n">
        <v>46289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33919799</v>
      </c>
      <c r="C2049" s="4" t="inlineStr">
        <is>
          <t>TEXTURA - EXTERNA</t>
        </is>
      </c>
      <c r="D2049" s="4" t="inlineStr">
        <is>
          <t>-</t>
        </is>
      </c>
      <c r="E2049" s="4" t="inlineStr">
        <is>
          <t>22º PAV.</t>
        </is>
      </c>
      <c r="F2049" s="118" t="n">
        <v>47023</v>
      </c>
      <c r="G2049" s="118" t="n">
        <v>47035</v>
      </c>
      <c r="H2049" s="118" t="n">
        <v>46289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29980945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23º PAV.</t>
        </is>
      </c>
      <c r="F2050" s="118" t="n">
        <v>47023</v>
      </c>
      <c r="G2050" s="118" t="n">
        <v>47035</v>
      </c>
      <c r="H2050" s="118" t="n">
        <v>46289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29980902</v>
      </c>
      <c r="C2051" s="4" t="inlineStr">
        <is>
          <t>LOUÇAS</t>
        </is>
      </c>
      <c r="D2051" s="4" t="inlineStr">
        <is>
          <t>-</t>
        </is>
      </c>
      <c r="E2051" s="4" t="inlineStr">
        <is>
          <t>24º PAV.</t>
        </is>
      </c>
      <c r="F2051" s="118" t="n">
        <v>47023</v>
      </c>
      <c r="G2051" s="118" t="n">
        <v>47035</v>
      </c>
      <c r="H2051" s="118" t="n">
        <v>46289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29980907</v>
      </c>
      <c r="C2052" s="4" t="inlineStr">
        <is>
          <t>METAIS</t>
        </is>
      </c>
      <c r="D2052" s="4" t="inlineStr">
        <is>
          <t>-</t>
        </is>
      </c>
      <c r="E2052" s="4" t="inlineStr">
        <is>
          <t>24º PAV.</t>
        </is>
      </c>
      <c r="F2052" s="118" t="n">
        <v>47023</v>
      </c>
      <c r="G2052" s="118" t="n">
        <v>47035</v>
      </c>
      <c r="H2052" s="118" t="n">
        <v>46289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29980906</v>
      </c>
      <c r="C2053" s="4" t="inlineStr">
        <is>
          <t>DISJUNTORES / MIOLOS</t>
        </is>
      </c>
      <c r="D2053" s="4" t="inlineStr">
        <is>
          <t>-</t>
        </is>
      </c>
      <c r="E2053" s="4" t="inlineStr">
        <is>
          <t>24º PAV.</t>
        </is>
      </c>
      <c r="F2053" s="118" t="n">
        <v>47023</v>
      </c>
      <c r="G2053" s="118" t="n">
        <v>47035</v>
      </c>
      <c r="H2053" s="118" t="n">
        <v>46289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29980905</v>
      </c>
      <c r="C2054" s="4" t="inlineStr">
        <is>
          <t>COMUNICAÇÃO E ALARME</t>
        </is>
      </c>
      <c r="D2054" s="4" t="inlineStr">
        <is>
          <t>-</t>
        </is>
      </c>
      <c r="E2054" s="4" t="inlineStr">
        <is>
          <t>24º PAV.</t>
        </is>
      </c>
      <c r="F2054" s="118" t="n">
        <v>47023</v>
      </c>
      <c r="G2054" s="118" t="n">
        <v>47035</v>
      </c>
      <c r="H2054" s="118" t="n">
        <v>46289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29980864</v>
      </c>
      <c r="C2055" s="4" t="inlineStr">
        <is>
          <t>RODAPÉ MADEIRA / PVC</t>
        </is>
      </c>
      <c r="D2055" s="4" t="inlineStr">
        <is>
          <t>-</t>
        </is>
      </c>
      <c r="E2055" s="4" t="inlineStr">
        <is>
          <t>25º PAV.</t>
        </is>
      </c>
      <c r="F2055" s="118" t="n">
        <v>47023</v>
      </c>
      <c r="G2055" s="118" t="n">
        <v>47035</v>
      </c>
      <c r="H2055" s="118" t="n">
        <v>46289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29980826</v>
      </c>
      <c r="C2056" s="4" t="inlineStr">
        <is>
          <t>ESQUADRIA MADEIRA</t>
        </is>
      </c>
      <c r="D2056" s="4" t="inlineStr">
        <is>
          <t>-</t>
        </is>
      </c>
      <c r="E2056" s="4" t="inlineStr">
        <is>
          <t>26º PAV.</t>
        </is>
      </c>
      <c r="F2056" s="118" t="n">
        <v>47023</v>
      </c>
      <c r="G2056" s="118" t="n">
        <v>47035</v>
      </c>
      <c r="H2056" s="118" t="n">
        <v>46289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29980788</v>
      </c>
      <c r="C2057" s="4" t="inlineStr">
        <is>
          <t>PISO VINÍLICO / LAMINADO</t>
        </is>
      </c>
      <c r="D2057" s="4" t="inlineStr">
        <is>
          <t>-</t>
        </is>
      </c>
      <c r="E2057" s="4" t="inlineStr">
        <is>
          <t>27º PAV.</t>
        </is>
      </c>
      <c r="F2057" s="118" t="n">
        <v>47023</v>
      </c>
      <c r="G2057" s="118" t="n">
        <v>47035</v>
      </c>
      <c r="H2057" s="118" t="n">
        <v>46289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29980750</v>
      </c>
      <c r="C2058" s="4" t="inlineStr">
        <is>
          <t>PINTURA 1º DEMÃO</t>
        </is>
      </c>
      <c r="D2058" s="4" t="inlineStr">
        <is>
          <t>-</t>
        </is>
      </c>
      <c r="E2058" s="4" t="inlineStr">
        <is>
          <t>28º PAV.</t>
        </is>
      </c>
      <c r="F2058" s="118" t="n">
        <v>47023</v>
      </c>
      <c r="G2058" s="118" t="n">
        <v>47035</v>
      </c>
      <c r="H2058" s="118" t="n">
        <v>46289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29980739</v>
      </c>
      <c r="C2059" s="4" t="inlineStr">
        <is>
          <t>MASSA CORRIDA</t>
        </is>
      </c>
      <c r="D2059" s="4" t="inlineStr">
        <is>
          <t>-</t>
        </is>
      </c>
      <c r="E2059" s="4" t="inlineStr">
        <is>
          <t>29º PAV.</t>
        </is>
      </c>
      <c r="F2059" s="118" t="n">
        <v>47023</v>
      </c>
      <c r="G2059" s="118" t="n">
        <v>47035</v>
      </c>
      <c r="H2059" s="118" t="n">
        <v>46289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33898114</v>
      </c>
      <c r="C2060" s="4" t="inlineStr">
        <is>
          <t>ESQUADRIA DE ALUMÍNIO</t>
        </is>
      </c>
      <c r="D2060" s="4" t="inlineStr">
        <is>
          <t>-</t>
        </is>
      </c>
      <c r="E2060" s="4" t="inlineStr">
        <is>
          <t>30º PAV.</t>
        </is>
      </c>
      <c r="F2060" s="118" t="n">
        <v>47023</v>
      </c>
      <c r="G2060" s="118" t="n">
        <v>47035</v>
      </c>
      <c r="H2060" s="118" t="n">
        <v>46289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30171529</v>
      </c>
      <c r="C2061" s="4" t="inlineStr">
        <is>
          <t>PINTURA 1º DEMÃO</t>
        </is>
      </c>
      <c r="D2061" s="4" t="inlineStr">
        <is>
          <t>-</t>
        </is>
      </c>
      <c r="E2061" s="4" t="inlineStr">
        <is>
          <t>HALL - GARAGENS</t>
        </is>
      </c>
      <c r="F2061" s="118" t="n">
        <v>47025</v>
      </c>
      <c r="G2061" s="118" t="n">
        <v>47057</v>
      </c>
      <c r="H2061" s="118" t="n">
        <v>46289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29981089</v>
      </c>
      <c r="C2062" s="4" t="inlineStr">
        <is>
          <t>BANCADAS</t>
        </is>
      </c>
      <c r="D2062" s="4" t="inlineStr">
        <is>
          <t>-</t>
        </is>
      </c>
      <c r="E2062" s="4" t="inlineStr">
        <is>
          <t>19º PAV.</t>
        </is>
      </c>
      <c r="F2062" s="118" t="n">
        <v>47025</v>
      </c>
      <c r="G2062" s="118" t="n">
        <v>47037</v>
      </c>
      <c r="H2062" s="118" t="n">
        <v>46289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30205828</v>
      </c>
      <c r="C2063" s="4" t="inlineStr">
        <is>
          <t>CHECKLIST</t>
        </is>
      </c>
      <c r="D2063" s="4" t="inlineStr">
        <is>
          <t>-</t>
        </is>
      </c>
      <c r="E2063" s="4" t="inlineStr">
        <is>
          <t>TÉRREO - HALL SOCIAL + ECLUSA + CIRCULAÇÃO</t>
        </is>
      </c>
      <c r="F2063" s="118" t="n">
        <v>47028</v>
      </c>
      <c r="G2063" s="118" t="n">
        <v>47032</v>
      </c>
      <c r="H2063" s="118" t="n">
        <v>46289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30205758</v>
      </c>
      <c r="C2064" s="4" t="inlineStr">
        <is>
          <t>PAISAGISMO</t>
        </is>
      </c>
      <c r="D2064" s="4" t="inlineStr">
        <is>
          <t>-</t>
        </is>
      </c>
      <c r="E2064" s="4" t="inlineStr">
        <is>
          <t>TÉRREO - ÁREA EXTERNA RESIDENCIAL</t>
        </is>
      </c>
      <c r="F2064" s="118" t="n">
        <v>47028</v>
      </c>
      <c r="G2064" s="118" t="n">
        <v>47093</v>
      </c>
      <c r="H2064" s="118" t="n">
        <v>46289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30206116</v>
      </c>
      <c r="C2065" s="4" t="inlineStr">
        <is>
          <t>PINTURA 3º DEMÃO</t>
        </is>
      </c>
      <c r="D2065" s="4" t="inlineStr">
        <is>
          <t>-</t>
        </is>
      </c>
      <c r="E2065" s="4" t="inlineStr">
        <is>
          <t>6º PAV (PILOTIS) - ACADEMIA</t>
        </is>
      </c>
      <c r="F2065" s="118" t="n">
        <v>47028</v>
      </c>
      <c r="G2065" s="118" t="n">
        <v>47042</v>
      </c>
      <c r="H2065" s="118" t="n">
        <v>46289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29981143</v>
      </c>
      <c r="C2066" s="4" t="inlineStr">
        <is>
          <t>LIMPEZA FINA</t>
        </is>
      </c>
      <c r="D2066" s="4" t="inlineStr">
        <is>
          <t>-</t>
        </is>
      </c>
      <c r="E2066" s="4" t="inlineStr">
        <is>
          <t>18º PAV.</t>
        </is>
      </c>
      <c r="F2066" s="118" t="n">
        <v>47030</v>
      </c>
      <c r="G2066" s="118" t="n">
        <v>47043</v>
      </c>
      <c r="H2066" s="118" t="n">
        <v>46289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29981059</v>
      </c>
      <c r="C2067" s="4" t="inlineStr">
        <is>
          <t>PINTURA 3º DEMÃO</t>
        </is>
      </c>
      <c r="D2067" s="4" t="inlineStr">
        <is>
          <t>-</t>
        </is>
      </c>
      <c r="E2067" s="4" t="inlineStr">
        <is>
          <t>20º PAV.</t>
        </is>
      </c>
      <c r="F2067" s="118" t="n">
        <v>47030</v>
      </c>
      <c r="G2067" s="118" t="n">
        <v>47043</v>
      </c>
      <c r="H2067" s="118" t="n">
        <v>46289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30205855</v>
      </c>
      <c r="C2068" s="4" t="inlineStr">
        <is>
          <t>LIMPEZA FINA</t>
        </is>
      </c>
      <c r="D2068" s="4" t="inlineStr">
        <is>
          <t>-</t>
        </is>
      </c>
      <c r="E2068" s="4" t="inlineStr">
        <is>
          <t>1º PAV. (INTERMEDIÁRIO)</t>
        </is>
      </c>
      <c r="F2068" s="118" t="n">
        <v>47035</v>
      </c>
      <c r="G2068" s="118" t="n">
        <v>47049</v>
      </c>
      <c r="H2068" s="118" t="n">
        <v>46289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31800970</v>
      </c>
      <c r="C2069" s="4" t="inlineStr">
        <is>
          <t>TRATAMENTO DE CONCRETO APARENTE - F5</t>
        </is>
      </c>
      <c r="D2069" s="4" t="inlineStr">
        <is>
          <t>-</t>
        </is>
      </c>
      <c r="E2069" s="4" t="inlineStr">
        <is>
          <t>FACHADA</t>
        </is>
      </c>
      <c r="F2069" s="118" t="n">
        <v>47035</v>
      </c>
      <c r="G2069" s="118" t="n">
        <v>47064</v>
      </c>
      <c r="H2069" s="118" t="n">
        <v>46289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30171461</v>
      </c>
      <c r="C2070" s="4" t="inlineStr">
        <is>
          <t>PINTURA DE TUBULAÇÕES (PAREDE E TETO)</t>
        </is>
      </c>
      <c r="D2070" s="4" t="inlineStr">
        <is>
          <t>-</t>
        </is>
      </c>
      <c r="E2070" s="4" t="inlineStr">
        <is>
          <t>3º PAV - GARAGEM</t>
        </is>
      </c>
      <c r="F2070" s="118" t="n">
        <v>47036</v>
      </c>
      <c r="G2070" s="118" t="n">
        <v>47057</v>
      </c>
      <c r="H2070" s="118" t="n">
        <v>46289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30171413</v>
      </c>
      <c r="C2071" s="4" t="inlineStr">
        <is>
          <t>POLIMENTO DE PISO</t>
        </is>
      </c>
      <c r="D2071" s="4" t="inlineStr">
        <is>
          <t>-</t>
        </is>
      </c>
      <c r="E2071" s="4" t="inlineStr">
        <is>
          <t>4º PAV - GARAGEM</t>
        </is>
      </c>
      <c r="F2071" s="118" t="n">
        <v>47036</v>
      </c>
      <c r="G2071" s="118" t="n">
        <v>47067</v>
      </c>
      <c r="H2071" s="118" t="n">
        <v>46289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30208618</v>
      </c>
      <c r="C2072" s="4" t="inlineStr">
        <is>
          <t>INSTALAÇÃO DE LUMINÁRIAS</t>
        </is>
      </c>
      <c r="D2072" s="4" t="inlineStr">
        <is>
          <t>-</t>
        </is>
      </c>
      <c r="E2072" s="4" t="inlineStr">
        <is>
          <t>6º PAV (PILOTIS) - SAUNA + DUCHA</t>
        </is>
      </c>
      <c r="F2072" s="118" t="n">
        <v>47036</v>
      </c>
      <c r="G2072" s="118" t="n">
        <v>47043</v>
      </c>
      <c r="H2072" s="118" t="n">
        <v>46289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30206031</v>
      </c>
      <c r="C2073" s="4" t="inlineStr">
        <is>
          <t>ESQUADRIA MADEIRA</t>
        </is>
      </c>
      <c r="D2073" s="4" t="inlineStr">
        <is>
          <t>-</t>
        </is>
      </c>
      <c r="E2073" s="4" t="inlineStr">
        <is>
          <t>6º PAV (PILOTIS) - CHURRASQUEIRA + IS MASC. PCD + IS FEM. PCD + CIRCULAÇÃO 1 + HALL 1</t>
        </is>
      </c>
      <c r="F2073" s="118" t="n">
        <v>47036</v>
      </c>
      <c r="G2073" s="118" t="n">
        <v>47043</v>
      </c>
      <c r="H2073" s="118" t="n">
        <v>46289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30206033</v>
      </c>
      <c r="C2074" s="4" t="inlineStr">
        <is>
          <t>LOUÇAS</t>
        </is>
      </c>
      <c r="D2074" s="4" t="inlineStr">
        <is>
          <t>-</t>
        </is>
      </c>
      <c r="E2074" s="4" t="inlineStr">
        <is>
          <t>6º PAV (PILOTIS) - CHURRASQUEIRA + IS MASC. PCD + IS FEM. PCD + CIRCULAÇÃO 1 + HALL 1</t>
        </is>
      </c>
      <c r="F2074" s="118" t="n">
        <v>47036</v>
      </c>
      <c r="G2074" s="118" t="n">
        <v>47043</v>
      </c>
      <c r="H2074" s="118" t="n">
        <v>46289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30206038</v>
      </c>
      <c r="C2075" s="4" t="inlineStr">
        <is>
          <t>METAIS</t>
        </is>
      </c>
      <c r="D2075" s="4" t="inlineStr">
        <is>
          <t>-</t>
        </is>
      </c>
      <c r="E2075" s="4" t="inlineStr">
        <is>
          <t>6º PAV (PILOTIS) - CHURRASQUEIRA + IS MASC. PCD + IS FEM. PCD + CIRCULAÇÃO 1 + HALL 1</t>
        </is>
      </c>
      <c r="F2075" s="118" t="n">
        <v>47036</v>
      </c>
      <c r="G2075" s="118" t="n">
        <v>47043</v>
      </c>
      <c r="H2075" s="118" t="n">
        <v>46289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30206036</v>
      </c>
      <c r="C2076" s="4" t="inlineStr">
        <is>
          <t>COMUNICAÇÃO E ALARME</t>
        </is>
      </c>
      <c r="D2076" s="4" t="inlineStr">
        <is>
          <t>-</t>
        </is>
      </c>
      <c r="E2076" s="4" t="inlineStr">
        <is>
          <t>6º PAV (PILOTIS) - CHURRASQUEIRA + IS MASC. PCD + IS FEM. PCD + CIRCULAÇÃO 1 + HALL 1</t>
        </is>
      </c>
      <c r="F2076" s="118" t="n">
        <v>47036</v>
      </c>
      <c r="G2076" s="118" t="n">
        <v>47050</v>
      </c>
      <c r="H2076" s="118" t="n">
        <v>46289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30205992</v>
      </c>
      <c r="C2077" s="4" t="inlineStr">
        <is>
          <t>PINTURA 1º DEMÃO</t>
        </is>
      </c>
      <c r="D2077" s="4" t="inlineStr">
        <is>
          <t>-</t>
        </is>
      </c>
      <c r="E2077" s="4" t="inlineStr">
        <is>
          <t>6º PAV (PILOTIS) - COWORKING 1 E 2 + CIRC. 2 + HALL 2 + DML + VEST. MASC. + VEST. FEM</t>
        </is>
      </c>
      <c r="F2077" s="118" t="n">
        <v>47036</v>
      </c>
      <c r="G2077" s="118" t="n">
        <v>47050</v>
      </c>
      <c r="H2077" s="118" t="n">
        <v>46289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30205981</v>
      </c>
      <c r="C2078" s="4" t="inlineStr">
        <is>
          <t>MASSA CORRIDA</t>
        </is>
      </c>
      <c r="D2078" s="4" t="inlineStr">
        <is>
          <t>-</t>
        </is>
      </c>
      <c r="E2078" s="4" t="inlineStr">
        <is>
          <t>6º PAV (PILOTIS) - LOUNGE + SALÃO + COZINHA + GOURMET + ESPAÇO KIDS</t>
        </is>
      </c>
      <c r="F2078" s="118" t="n">
        <v>47036</v>
      </c>
      <c r="G2078" s="118" t="n">
        <v>47050</v>
      </c>
      <c r="H2078" s="118" t="n">
        <v>46289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29981021</v>
      </c>
      <c r="C2079" s="4" t="inlineStr">
        <is>
          <t>CHECKLIST</t>
        </is>
      </c>
      <c r="D2079" s="4" t="inlineStr">
        <is>
          <t>-</t>
        </is>
      </c>
      <c r="E2079" s="4" t="inlineStr">
        <is>
          <t>21º PAV.</t>
        </is>
      </c>
      <c r="F2079" s="118" t="n">
        <v>47036</v>
      </c>
      <c r="G2079" s="118" t="n">
        <v>47043</v>
      </c>
      <c r="H2079" s="118" t="n">
        <v>46289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29980986</v>
      </c>
      <c r="C2080" s="4" t="inlineStr">
        <is>
          <t>ACABAMENTOS ELÉTRICOS</t>
        </is>
      </c>
      <c r="D2080" s="4" t="inlineStr">
        <is>
          <t>-</t>
        </is>
      </c>
      <c r="E2080" s="4" t="inlineStr">
        <is>
          <t>22º PAV.</t>
        </is>
      </c>
      <c r="F2080" s="118" t="n">
        <v>47036</v>
      </c>
      <c r="G2080" s="118" t="n">
        <v>47049</v>
      </c>
      <c r="H2080" s="118" t="n">
        <v>46289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29980946</v>
      </c>
      <c r="C2081" s="4" t="inlineStr">
        <is>
          <t>PINTURA 2º DEMÃO</t>
        </is>
      </c>
      <c r="D2081" s="4" t="inlineStr">
        <is>
          <t>-</t>
        </is>
      </c>
      <c r="E2081" s="4" t="inlineStr">
        <is>
          <t>23º PAV.</t>
        </is>
      </c>
      <c r="F2081" s="118" t="n">
        <v>47036</v>
      </c>
      <c r="G2081" s="118" t="n">
        <v>47049</v>
      </c>
      <c r="H2081" s="118" t="n">
        <v>46289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33919800</v>
      </c>
      <c r="C2082" s="4" t="inlineStr">
        <is>
          <t>TEXTURA - EXTERNA</t>
        </is>
      </c>
      <c r="D2082" s="4" t="inlineStr">
        <is>
          <t>-</t>
        </is>
      </c>
      <c r="E2082" s="4" t="inlineStr">
        <is>
          <t>23º PAV.</t>
        </is>
      </c>
      <c r="F2082" s="118" t="n">
        <v>47036</v>
      </c>
      <c r="G2082" s="118" t="n">
        <v>47049</v>
      </c>
      <c r="H2082" s="118" t="n">
        <v>46289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29980908</v>
      </c>
      <c r="C2083" s="4" t="inlineStr">
        <is>
          <t>LIMPEZA GROSSA</t>
        </is>
      </c>
      <c r="D2083" s="4" t="inlineStr">
        <is>
          <t>-</t>
        </is>
      </c>
      <c r="E2083" s="4" t="inlineStr">
        <is>
          <t>24º PAV.</t>
        </is>
      </c>
      <c r="F2083" s="118" t="n">
        <v>47036</v>
      </c>
      <c r="G2083" s="118" t="n">
        <v>47049</v>
      </c>
      <c r="H2083" s="118" t="n">
        <v>46289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29980865</v>
      </c>
      <c r="C2084" s="4" t="inlineStr">
        <is>
          <t>LOUÇAS</t>
        </is>
      </c>
      <c r="D2084" s="4" t="inlineStr">
        <is>
          <t>-</t>
        </is>
      </c>
      <c r="E2084" s="4" t="inlineStr">
        <is>
          <t>25º PAV.</t>
        </is>
      </c>
      <c r="F2084" s="118" t="n">
        <v>47036</v>
      </c>
      <c r="G2084" s="118" t="n">
        <v>47049</v>
      </c>
      <c r="H2084" s="118" t="n">
        <v>46289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29980870</v>
      </c>
      <c r="C2085" s="4" t="inlineStr">
        <is>
          <t>METAIS</t>
        </is>
      </c>
      <c r="D2085" s="4" t="inlineStr">
        <is>
          <t>-</t>
        </is>
      </c>
      <c r="E2085" s="4" t="inlineStr">
        <is>
          <t>25º PAV.</t>
        </is>
      </c>
      <c r="F2085" s="118" t="n">
        <v>47036</v>
      </c>
      <c r="G2085" s="118" t="n">
        <v>47049</v>
      </c>
      <c r="H2085" s="118" t="n">
        <v>46289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29980869</v>
      </c>
      <c r="C2086" s="4" t="inlineStr">
        <is>
          <t>DISJUNTORES / MIOLOS</t>
        </is>
      </c>
      <c r="D2086" s="4" t="inlineStr">
        <is>
          <t>-</t>
        </is>
      </c>
      <c r="E2086" s="4" t="inlineStr">
        <is>
          <t>25º PAV.</t>
        </is>
      </c>
      <c r="F2086" s="118" t="n">
        <v>47036</v>
      </c>
      <c r="G2086" s="118" t="n">
        <v>47049</v>
      </c>
      <c r="H2086" s="118" t="n">
        <v>46289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29980868</v>
      </c>
      <c r="C2087" s="4" t="inlineStr">
        <is>
          <t>COMUNICAÇÃO E ALARME</t>
        </is>
      </c>
      <c r="D2087" s="4" t="inlineStr">
        <is>
          <t>-</t>
        </is>
      </c>
      <c r="E2087" s="4" t="inlineStr">
        <is>
          <t>25º PAV.</t>
        </is>
      </c>
      <c r="F2087" s="118" t="n">
        <v>47036</v>
      </c>
      <c r="G2087" s="118" t="n">
        <v>47049</v>
      </c>
      <c r="H2087" s="118" t="n">
        <v>46289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29980827</v>
      </c>
      <c r="C2088" s="4" t="inlineStr">
        <is>
          <t>RODAPÉ MADEIRA / PVC</t>
        </is>
      </c>
      <c r="D2088" s="4" t="inlineStr">
        <is>
          <t>-</t>
        </is>
      </c>
      <c r="E2088" s="4" t="inlineStr">
        <is>
          <t>26º PAV.</t>
        </is>
      </c>
      <c r="F2088" s="118" t="n">
        <v>47036</v>
      </c>
      <c r="G2088" s="118" t="n">
        <v>47049</v>
      </c>
      <c r="H2088" s="118" t="n">
        <v>46289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29980789</v>
      </c>
      <c r="C2089" s="4" t="inlineStr">
        <is>
          <t>ESQUADRIA MADEIRA</t>
        </is>
      </c>
      <c r="D2089" s="4" t="inlineStr">
        <is>
          <t>-</t>
        </is>
      </c>
      <c r="E2089" s="4" t="inlineStr">
        <is>
          <t>27º PAV.</t>
        </is>
      </c>
      <c r="F2089" s="118" t="n">
        <v>47036</v>
      </c>
      <c r="G2089" s="118" t="n">
        <v>47049</v>
      </c>
      <c r="H2089" s="118" t="n">
        <v>46289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29980751</v>
      </c>
      <c r="C2090" s="4" t="inlineStr">
        <is>
          <t>PISO VINÍLICO / LAMINADO</t>
        </is>
      </c>
      <c r="D2090" s="4" t="inlineStr">
        <is>
          <t>-</t>
        </is>
      </c>
      <c r="E2090" s="4" t="inlineStr">
        <is>
          <t>28º PAV.</t>
        </is>
      </c>
      <c r="F2090" s="118" t="n">
        <v>47036</v>
      </c>
      <c r="G2090" s="118" t="n">
        <v>47049</v>
      </c>
      <c r="H2090" s="118" t="n">
        <v>46289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29980713</v>
      </c>
      <c r="C2091" s="4" t="inlineStr">
        <is>
          <t>PINTURA 1º DEMÃO</t>
        </is>
      </c>
      <c r="D2091" s="4" t="inlineStr">
        <is>
          <t>-</t>
        </is>
      </c>
      <c r="E2091" s="4" t="inlineStr">
        <is>
          <t>29º PAV.</t>
        </is>
      </c>
      <c r="F2091" s="118" t="n">
        <v>47036</v>
      </c>
      <c r="G2091" s="118" t="n">
        <v>47049</v>
      </c>
      <c r="H2091" s="118" t="n">
        <v>46289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29980702</v>
      </c>
      <c r="C2092" s="4" t="inlineStr">
        <is>
          <t>MASSA CORRIDA</t>
        </is>
      </c>
      <c r="D2092" s="4" t="inlineStr">
        <is>
          <t>-</t>
        </is>
      </c>
      <c r="E2092" s="4" t="inlineStr">
        <is>
          <t>30º PAV.</t>
        </is>
      </c>
      <c r="F2092" s="118" t="n">
        <v>47036</v>
      </c>
      <c r="G2092" s="118" t="n">
        <v>47049</v>
      </c>
      <c r="H2092" s="118" t="n">
        <v>46289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33898115</v>
      </c>
      <c r="C2093" s="4" t="inlineStr">
        <is>
          <t>ESQUADRIA DE ALUMÍNIO</t>
        </is>
      </c>
      <c r="D2093" s="4" t="inlineStr">
        <is>
          <t>-</t>
        </is>
      </c>
      <c r="E2093" s="4" t="inlineStr">
        <is>
          <t>31º PAV. - COBERTURA LINEAR</t>
        </is>
      </c>
      <c r="F2093" s="118" t="n">
        <v>47036</v>
      </c>
      <c r="G2093" s="118" t="n">
        <v>47049</v>
      </c>
      <c r="H2093" s="118" t="n">
        <v>46289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29981105</v>
      </c>
      <c r="C2094" s="4" t="inlineStr">
        <is>
          <t>FIAÇÃO ELÉTRICA</t>
        </is>
      </c>
      <c r="D2094" s="4" t="inlineStr">
        <is>
          <t>-</t>
        </is>
      </c>
      <c r="E2094" s="4" t="inlineStr">
        <is>
          <t>19º PAV.</t>
        </is>
      </c>
      <c r="F2094" s="118" t="n">
        <v>47039</v>
      </c>
      <c r="G2094" s="118" t="n">
        <v>47050</v>
      </c>
      <c r="H2094" s="118" t="n">
        <v>46289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29981110</v>
      </c>
      <c r="C2095" s="4" t="inlineStr">
        <is>
          <t>PRUMADA ELÉTRICA - CABOS</t>
        </is>
      </c>
      <c r="D2095" s="4" t="inlineStr">
        <is>
          <t>-</t>
        </is>
      </c>
      <c r="E2095" s="4" t="inlineStr">
        <is>
          <t>19º PAV.</t>
        </is>
      </c>
      <c r="F2095" s="118" t="n">
        <v>47039</v>
      </c>
      <c r="G2095" s="118" t="n">
        <v>47051</v>
      </c>
      <c r="H2095" s="118" t="n">
        <v>46289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30214081</v>
      </c>
      <c r="C2096" s="4" t="inlineStr">
        <is>
          <t>FIAÇÃO TELECOM/DADOS</t>
        </is>
      </c>
      <c r="D2096" s="4" t="inlineStr">
        <is>
          <t>-</t>
        </is>
      </c>
      <c r="E2096" s="4" t="inlineStr">
        <is>
          <t>19º PAV.</t>
        </is>
      </c>
      <c r="F2096" s="118" t="n">
        <v>47039</v>
      </c>
      <c r="G2096" s="118" t="n">
        <v>47052</v>
      </c>
      <c r="H2096" s="118" t="n">
        <v>46289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30171475</v>
      </c>
      <c r="C2097" s="4" t="inlineStr">
        <is>
          <t>ACABAMENTOS ELÉTRICOS</t>
        </is>
      </c>
      <c r="D2097" s="4" t="inlineStr">
        <is>
          <t>-</t>
        </is>
      </c>
      <c r="E2097" s="4" t="inlineStr">
        <is>
          <t>2º PAV - GARAGEM</t>
        </is>
      </c>
      <c r="F2097" s="118" t="n">
        <v>47042</v>
      </c>
      <c r="G2097" s="118" t="n">
        <v>47053</v>
      </c>
      <c r="H2097" s="118" t="n">
        <v>46289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30171474</v>
      </c>
      <c r="C2098" s="4" t="inlineStr">
        <is>
          <t>DEMARCAÇÃO DE VAGAS</t>
        </is>
      </c>
      <c r="D2098" s="4" t="inlineStr">
        <is>
          <t>-</t>
        </is>
      </c>
      <c r="E2098" s="4" t="inlineStr">
        <is>
          <t>2º PAV - GARAGEM</t>
        </is>
      </c>
      <c r="F2098" s="118" t="n">
        <v>47042</v>
      </c>
      <c r="G2098" s="118" t="n">
        <v>47070</v>
      </c>
      <c r="H2098" s="118" t="n">
        <v>46289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30171486</v>
      </c>
      <c r="C2099" s="4" t="inlineStr">
        <is>
          <t>INSTALAÇÃO DE METAIS</t>
        </is>
      </c>
      <c r="D2099" s="4" t="inlineStr">
        <is>
          <t>-</t>
        </is>
      </c>
      <c r="E2099" s="4" t="inlineStr">
        <is>
          <t>2º PAV - GARAGEM</t>
        </is>
      </c>
      <c r="F2099" s="118" t="n">
        <v>47042</v>
      </c>
      <c r="G2099" s="118" t="n">
        <v>47053</v>
      </c>
      <c r="H2099" s="118" t="n">
        <v>46289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30171487</v>
      </c>
      <c r="C2100" s="4" t="inlineStr">
        <is>
          <t>INST. CARREGADOR DE VEÍCULOS</t>
        </is>
      </c>
      <c r="D2100" s="4" t="inlineStr">
        <is>
          <t>-</t>
        </is>
      </c>
      <c r="E2100" s="4" t="inlineStr">
        <is>
          <t>2º PAV - GARAGEM</t>
        </is>
      </c>
      <c r="F2100" s="118" t="n">
        <v>47042</v>
      </c>
      <c r="G2100" s="118" t="n">
        <v>47053</v>
      </c>
      <c r="H2100" s="118" t="n">
        <v>46289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30171490</v>
      </c>
      <c r="C2101" s="4" t="inlineStr">
        <is>
          <t>PLACAS E IDEINTIFIC. VISUAIS</t>
        </is>
      </c>
      <c r="D2101" s="4" t="inlineStr">
        <is>
          <t>-</t>
        </is>
      </c>
      <c r="E2101" s="4" t="inlineStr">
        <is>
          <t>2º PAV - GARAGEM</t>
        </is>
      </c>
      <c r="F2101" s="118" t="n">
        <v>47042</v>
      </c>
      <c r="G2101" s="118" t="n">
        <v>47053</v>
      </c>
      <c r="H2101" s="118" t="n">
        <v>46289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30171445</v>
      </c>
      <c r="C2102" s="4" t="inlineStr">
        <is>
          <t>TEXTURA - 1º DEMÃO</t>
        </is>
      </c>
      <c r="D2102" s="4" t="inlineStr">
        <is>
          <t>-</t>
        </is>
      </c>
      <c r="E2102" s="4" t="inlineStr">
        <is>
          <t>3º PAV - GARAGEM</t>
        </is>
      </c>
      <c r="F2102" s="118" t="n">
        <v>47042</v>
      </c>
      <c r="G2102" s="118" t="n">
        <v>47079</v>
      </c>
      <c r="H2102" s="118" t="n">
        <v>46289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30206126</v>
      </c>
      <c r="C2103" s="4" t="inlineStr">
        <is>
          <t>LIMPEZA FINA</t>
        </is>
      </c>
      <c r="D2103" s="4" t="inlineStr">
        <is>
          <t>-</t>
        </is>
      </c>
      <c r="E2103" s="4" t="inlineStr">
        <is>
          <t>6º PAV (PILOTIS) - ACADEMIA</t>
        </is>
      </c>
      <c r="F2103" s="118" t="n">
        <v>47043</v>
      </c>
      <c r="G2103" s="118" t="n">
        <v>47056</v>
      </c>
      <c r="H2103" s="118" t="n">
        <v>46289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30206076</v>
      </c>
      <c r="C2104" s="4" t="inlineStr">
        <is>
          <t>LIMPEZA GROSSA</t>
        </is>
      </c>
      <c r="D2104" s="4" t="inlineStr">
        <is>
          <t>-</t>
        </is>
      </c>
      <c r="E2104" s="4" t="inlineStr">
        <is>
          <t>6º PAV (PILOTIS) - SAUNA + DUCHA</t>
        </is>
      </c>
      <c r="F2104" s="118" t="n">
        <v>47044</v>
      </c>
      <c r="G2104" s="118" t="n">
        <v>47057</v>
      </c>
      <c r="H2104" s="118" t="n">
        <v>46289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30208619</v>
      </c>
      <c r="C2105" s="4" t="inlineStr">
        <is>
          <t>INSTALAÇÃO DE LUMINÁRIAS</t>
        </is>
      </c>
      <c r="D2105" s="4" t="inlineStr">
        <is>
          <t>-</t>
        </is>
      </c>
      <c r="E2105" s="4" t="inlineStr">
        <is>
          <t>6º PAV (PILOTIS) - CHURRASQUEIRA + IS MASC. PCD + IS FEM. PCD + CIRCULAÇÃO 1 + HALL 1</t>
        </is>
      </c>
      <c r="F2105" s="118" t="n">
        <v>47044</v>
      </c>
      <c r="G2105" s="118" t="n">
        <v>47050</v>
      </c>
      <c r="H2105" s="118" t="n">
        <v>46289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29981069</v>
      </c>
      <c r="C2106" s="4" t="inlineStr">
        <is>
          <t>LIMPEZA FINA</t>
        </is>
      </c>
      <c r="D2106" s="4" t="inlineStr">
        <is>
          <t>-</t>
        </is>
      </c>
      <c r="E2106" s="4" t="inlineStr">
        <is>
          <t>20º PAV.</t>
        </is>
      </c>
      <c r="F2106" s="118" t="n">
        <v>47044</v>
      </c>
      <c r="G2106" s="118" t="n">
        <v>47056</v>
      </c>
      <c r="H2106" s="118" t="n">
        <v>46289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29981022</v>
      </c>
      <c r="C2107" s="4" t="inlineStr">
        <is>
          <t>PINTURA 3º DEMÃO</t>
        </is>
      </c>
      <c r="D2107" s="4" t="inlineStr">
        <is>
          <t>-</t>
        </is>
      </c>
      <c r="E2107" s="4" t="inlineStr">
        <is>
          <t>21º PAV.</t>
        </is>
      </c>
      <c r="F2107" s="118" t="n">
        <v>47044</v>
      </c>
      <c r="G2107" s="118" t="n">
        <v>47056</v>
      </c>
      <c r="H2107" s="118" t="n">
        <v>46289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34179704</v>
      </c>
      <c r="C2108" s="4" t="inlineStr">
        <is>
          <t>LIMPEZA</t>
        </is>
      </c>
      <c r="D2108" s="4" t="inlineStr">
        <is>
          <t>-</t>
        </is>
      </c>
      <c r="E2108" s="4" t="inlineStr">
        <is>
          <t>TÉRREO ÁREA EXTERNA - COMERCIAL</t>
        </is>
      </c>
      <c r="F2108" s="118" t="n">
        <v>47049</v>
      </c>
      <c r="G2108" s="118" t="n">
        <v>47081</v>
      </c>
      <c r="H2108" s="118" t="n">
        <v>46289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30205859</v>
      </c>
      <c r="C2109" s="4" t="inlineStr">
        <is>
          <t>CHECKLIST</t>
        </is>
      </c>
      <c r="D2109" s="4" t="inlineStr">
        <is>
          <t>-</t>
        </is>
      </c>
      <c r="E2109" s="4" t="inlineStr">
        <is>
          <t>1º PAV. (INTERMEDIÁRIO)</t>
        </is>
      </c>
      <c r="F2109" s="118" t="n">
        <v>47050</v>
      </c>
      <c r="G2109" s="118" t="n">
        <v>47056</v>
      </c>
      <c r="H2109" s="118" t="n">
        <v>46289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29980984</v>
      </c>
      <c r="C2110" s="4" t="inlineStr">
        <is>
          <t>CHECKLIST</t>
        </is>
      </c>
      <c r="D2110" s="4" t="inlineStr">
        <is>
          <t>-</t>
        </is>
      </c>
      <c r="E2110" s="4" t="inlineStr">
        <is>
          <t>22º PAV.</t>
        </is>
      </c>
      <c r="F2110" s="118" t="n">
        <v>47050</v>
      </c>
      <c r="G2110" s="118" t="n">
        <v>47056</v>
      </c>
      <c r="H2110" s="118" t="n">
        <v>46289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29980949</v>
      </c>
      <c r="C2111" s="4" t="inlineStr">
        <is>
          <t>ACABAMENTOS ELÉTRICOS</t>
        </is>
      </c>
      <c r="D2111" s="4" t="inlineStr">
        <is>
          <t>-</t>
        </is>
      </c>
      <c r="E2111" s="4" t="inlineStr">
        <is>
          <t>23º PAV.</t>
        </is>
      </c>
      <c r="F2111" s="118" t="n">
        <v>47050</v>
      </c>
      <c r="G2111" s="118" t="n">
        <v>47063</v>
      </c>
      <c r="H2111" s="118" t="n">
        <v>46289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29980909</v>
      </c>
      <c r="C2112" s="4" t="inlineStr">
        <is>
          <t>PINTURA 2º DEMÃO</t>
        </is>
      </c>
      <c r="D2112" s="4" t="inlineStr">
        <is>
          <t>-</t>
        </is>
      </c>
      <c r="E2112" s="4" t="inlineStr">
        <is>
          <t>24º PAV.</t>
        </is>
      </c>
      <c r="F2112" s="118" t="n">
        <v>47050</v>
      </c>
      <c r="G2112" s="118" t="n">
        <v>47063</v>
      </c>
      <c r="H2112" s="118" t="n">
        <v>46289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33919801</v>
      </c>
      <c r="C2113" s="4" t="inlineStr">
        <is>
          <t>TEXTURA - EXTERNA</t>
        </is>
      </c>
      <c r="D2113" s="4" t="inlineStr">
        <is>
          <t>-</t>
        </is>
      </c>
      <c r="E2113" s="4" t="inlineStr">
        <is>
          <t>24º PAV.</t>
        </is>
      </c>
      <c r="F2113" s="118" t="n">
        <v>47050</v>
      </c>
      <c r="G2113" s="118" t="n">
        <v>47063</v>
      </c>
      <c r="H2113" s="118" t="n">
        <v>46289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29980871</v>
      </c>
      <c r="C2114" s="4" t="inlineStr">
        <is>
          <t>LIMPEZA GROSSA</t>
        </is>
      </c>
      <c r="D2114" s="4" t="inlineStr">
        <is>
          <t>-</t>
        </is>
      </c>
      <c r="E2114" s="4" t="inlineStr">
        <is>
          <t>25º PAV.</t>
        </is>
      </c>
      <c r="F2114" s="118" t="n">
        <v>47050</v>
      </c>
      <c r="G2114" s="118" t="n">
        <v>47063</v>
      </c>
      <c r="H2114" s="118" t="n">
        <v>46289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29980828</v>
      </c>
      <c r="C2115" s="4" t="inlineStr">
        <is>
          <t>LOUÇAS</t>
        </is>
      </c>
      <c r="D2115" s="4" t="inlineStr">
        <is>
          <t>-</t>
        </is>
      </c>
      <c r="E2115" s="4" t="inlineStr">
        <is>
          <t>26º PAV.</t>
        </is>
      </c>
      <c r="F2115" s="118" t="n">
        <v>47050</v>
      </c>
      <c r="G2115" s="118" t="n">
        <v>47063</v>
      </c>
      <c r="H2115" s="118" t="n">
        <v>46289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29980833</v>
      </c>
      <c r="C2116" s="4" t="inlineStr">
        <is>
          <t>METAIS</t>
        </is>
      </c>
      <c r="D2116" s="4" t="inlineStr">
        <is>
          <t>-</t>
        </is>
      </c>
      <c r="E2116" s="4" t="inlineStr">
        <is>
          <t>26º PAV.</t>
        </is>
      </c>
      <c r="F2116" s="118" t="n">
        <v>47050</v>
      </c>
      <c r="G2116" s="118" t="n">
        <v>47063</v>
      </c>
      <c r="H2116" s="118" t="n">
        <v>46289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29980832</v>
      </c>
      <c r="C2117" s="4" t="inlineStr">
        <is>
          <t>DISJUNTORES / MIOLOS</t>
        </is>
      </c>
      <c r="D2117" s="4" t="inlineStr">
        <is>
          <t>-</t>
        </is>
      </c>
      <c r="E2117" s="4" t="inlineStr">
        <is>
          <t>26º PAV.</t>
        </is>
      </c>
      <c r="F2117" s="118" t="n">
        <v>47050</v>
      </c>
      <c r="G2117" s="118" t="n">
        <v>47063</v>
      </c>
      <c r="H2117" s="118" t="n">
        <v>46289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29980831</v>
      </c>
      <c r="C2118" s="4" t="inlineStr">
        <is>
          <t>COMUNICAÇÃO E ALARME</t>
        </is>
      </c>
      <c r="D2118" s="4" t="inlineStr">
        <is>
          <t>-</t>
        </is>
      </c>
      <c r="E2118" s="4" t="inlineStr">
        <is>
          <t>26º PAV.</t>
        </is>
      </c>
      <c r="F2118" s="118" t="n">
        <v>47050</v>
      </c>
      <c r="G2118" s="118" t="n">
        <v>47063</v>
      </c>
      <c r="H2118" s="118" t="n">
        <v>46289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29980790</v>
      </c>
      <c r="C2119" s="4" t="inlineStr">
        <is>
          <t>RODAPÉ MADEIRA / PVC</t>
        </is>
      </c>
      <c r="D2119" s="4" t="inlineStr">
        <is>
          <t>-</t>
        </is>
      </c>
      <c r="E2119" s="4" t="inlineStr">
        <is>
          <t>27º PAV.</t>
        </is>
      </c>
      <c r="F2119" s="118" t="n">
        <v>47050</v>
      </c>
      <c r="G2119" s="118" t="n">
        <v>47063</v>
      </c>
      <c r="H2119" s="118" t="n">
        <v>46289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29980752</v>
      </c>
      <c r="C2120" s="4" t="inlineStr">
        <is>
          <t>ESQUADRIA MADEIRA</t>
        </is>
      </c>
      <c r="D2120" s="4" t="inlineStr">
        <is>
          <t>-</t>
        </is>
      </c>
      <c r="E2120" s="4" t="inlineStr">
        <is>
          <t>28º PAV.</t>
        </is>
      </c>
      <c r="F2120" s="118" t="n">
        <v>47050</v>
      </c>
      <c r="G2120" s="118" t="n">
        <v>47063</v>
      </c>
      <c r="H2120" s="118" t="n">
        <v>46289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29980714</v>
      </c>
      <c r="C2121" s="4" t="inlineStr">
        <is>
          <t>PISO VINÍLICO / LAMINADO</t>
        </is>
      </c>
      <c r="D2121" s="4" t="inlineStr">
        <is>
          <t>-</t>
        </is>
      </c>
      <c r="E2121" s="4" t="inlineStr">
        <is>
          <t>29º PAV.</t>
        </is>
      </c>
      <c r="F2121" s="118" t="n">
        <v>47050</v>
      </c>
      <c r="G2121" s="118" t="n">
        <v>47063</v>
      </c>
      <c r="H2121" s="118" t="n">
        <v>46289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29980676</v>
      </c>
      <c r="C2122" s="4" t="inlineStr">
        <is>
          <t>PINTURA 1º DEMÃO</t>
        </is>
      </c>
      <c r="D2122" s="4" t="inlineStr">
        <is>
          <t>-</t>
        </is>
      </c>
      <c r="E2122" s="4" t="inlineStr">
        <is>
          <t>30º PAV.</t>
        </is>
      </c>
      <c r="F2122" s="118" t="n">
        <v>47050</v>
      </c>
      <c r="G2122" s="118" t="n">
        <v>47063</v>
      </c>
      <c r="H2122" s="118" t="n">
        <v>46289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29980665</v>
      </c>
      <c r="C2123" s="4" t="inlineStr">
        <is>
          <t>MASSA CORRIDA</t>
        </is>
      </c>
      <c r="D2123" s="4" t="inlineStr">
        <is>
          <t>-</t>
        </is>
      </c>
      <c r="E2123" s="4" t="inlineStr">
        <is>
          <t>31º PAV. - COBERTURA LINEAR</t>
        </is>
      </c>
      <c r="F2123" s="118" t="n">
        <v>47050</v>
      </c>
      <c r="G2123" s="118" t="n">
        <v>47063</v>
      </c>
      <c r="H2123" s="118" t="n">
        <v>46289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33898116</v>
      </c>
      <c r="C2124" s="4" t="inlineStr">
        <is>
          <t>ESQUADRIA DE ALUMÍNIO</t>
        </is>
      </c>
      <c r="D2124" s="4" t="inlineStr">
        <is>
          <t>-</t>
        </is>
      </c>
      <c r="E2124" s="4" t="inlineStr">
        <is>
          <t>32º PAV - COBERTURA GERAL</t>
        </is>
      </c>
      <c r="F2124" s="118" t="n">
        <v>47050</v>
      </c>
      <c r="G2124" s="118" t="n">
        <v>47063</v>
      </c>
      <c r="H2124" s="118" t="n">
        <v>46289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30206039</v>
      </c>
      <c r="C2125" s="4" t="inlineStr">
        <is>
          <t>LIMPEZA GROSSA</t>
        </is>
      </c>
      <c r="D2125" s="4" t="inlineStr">
        <is>
          <t>-</t>
        </is>
      </c>
      <c r="E2125" s="4" t="inlineStr">
        <is>
          <t>6º PAV (PILOTIS) - CHURRASQUEIRA + IS MASC. PCD + IS FEM. PCD + CIRCULAÇÃO 1 + HALL 1</t>
        </is>
      </c>
      <c r="F2125" s="118" t="n">
        <v>47051</v>
      </c>
      <c r="G2125" s="118" t="n">
        <v>47065</v>
      </c>
      <c r="H2125" s="118" t="n">
        <v>46289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30205994</v>
      </c>
      <c r="C2126" s="4" t="inlineStr">
        <is>
          <t>ESQUADRIA MADEIRA</t>
        </is>
      </c>
      <c r="D2126" s="4" t="inlineStr">
        <is>
          <t>-</t>
        </is>
      </c>
      <c r="E2126" s="4" t="inlineStr">
        <is>
          <t>6º PAV (PILOTIS) - COWORKING 1 E 2 + CIRC. 2 + HALL 2 + DML + VEST. MASC. + VEST. FEM</t>
        </is>
      </c>
      <c r="F2126" s="118" t="n">
        <v>47051</v>
      </c>
      <c r="G2126" s="118" t="n">
        <v>47057</v>
      </c>
      <c r="H2126" s="118" t="n">
        <v>46289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30206000</v>
      </c>
      <c r="C2127" s="4" t="inlineStr">
        <is>
          <t>DISJUNTORES / MIOLOS</t>
        </is>
      </c>
      <c r="D2127" s="4" t="inlineStr">
        <is>
          <t>-</t>
        </is>
      </c>
      <c r="E2127" s="4" t="inlineStr">
        <is>
          <t>6º PAV (PILOTIS) - COWORKING 1 E 2 + CIRC. 2 + HALL 2 + DML + VEST. MASC. + VEST. FEM</t>
        </is>
      </c>
      <c r="F2127" s="118" t="n">
        <v>47051</v>
      </c>
      <c r="G2127" s="118" t="n">
        <v>47065</v>
      </c>
      <c r="H2127" s="118" t="n">
        <v>46289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30205999</v>
      </c>
      <c r="C2128" s="4" t="inlineStr">
        <is>
          <t>COMUNICAÇÃO E ALARME</t>
        </is>
      </c>
      <c r="D2128" s="4" t="inlineStr">
        <is>
          <t>-</t>
        </is>
      </c>
      <c r="E2128" s="4" t="inlineStr">
        <is>
          <t>6º PAV (PILOTIS) - COWORKING 1 E 2 + CIRC. 2 + HALL 2 + DML + VEST. MASC. + VEST. FEM</t>
        </is>
      </c>
      <c r="F2128" s="118" t="n">
        <v>47051</v>
      </c>
      <c r="G2128" s="118" t="n">
        <v>47065</v>
      </c>
      <c r="H2128" s="118" t="n">
        <v>46289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30205955</v>
      </c>
      <c r="C2129" s="4" t="inlineStr">
        <is>
          <t>PINTURA 1º DEMÃO</t>
        </is>
      </c>
      <c r="D2129" s="4" t="inlineStr">
        <is>
          <t>-</t>
        </is>
      </c>
      <c r="E2129" s="4" t="inlineStr">
        <is>
          <t>6º PAV (PILOTIS) - LOUNGE + SALÃO + COZINHA + GOURMET + ESPAÇO KIDS</t>
        </is>
      </c>
      <c r="F2129" s="118" t="n">
        <v>47051</v>
      </c>
      <c r="G2129" s="118" t="n">
        <v>47065</v>
      </c>
      <c r="H2129" s="118" t="n">
        <v>46289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29981107</v>
      </c>
      <c r="C2130" s="4" t="inlineStr">
        <is>
          <t>FORRO</t>
        </is>
      </c>
      <c r="D2130" s="4" t="inlineStr">
        <is>
          <t>-</t>
        </is>
      </c>
      <c r="E2130" s="4" t="inlineStr">
        <is>
          <t>19º PAV.</t>
        </is>
      </c>
      <c r="F2130" s="118" t="n">
        <v>47051</v>
      </c>
      <c r="G2130" s="118" t="n">
        <v>47060</v>
      </c>
      <c r="H2130" s="118" t="n">
        <v>46289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30205896</v>
      </c>
      <c r="C2131" s="4" t="inlineStr">
        <is>
          <t>REVESTIMENTO ACABAMENTO</t>
        </is>
      </c>
      <c r="D2131" s="4" t="inlineStr">
        <is>
          <t>-</t>
        </is>
      </c>
      <c r="E2131" s="4" t="inlineStr">
        <is>
          <t>6º PAV (PILOTIS) - PLAYGROUND + TERRAÇO DESCOBERTO + QUADRA DE RECREAÇÃO</t>
        </is>
      </c>
      <c r="F2131" s="118" t="n">
        <v>47053</v>
      </c>
      <c r="G2131" s="118" t="n">
        <v>47105</v>
      </c>
      <c r="H2131" s="118" t="n">
        <v>46289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30206132</v>
      </c>
      <c r="C2132" s="4" t="inlineStr">
        <is>
          <t>CHECKLIST FINAL</t>
        </is>
      </c>
      <c r="D2132" s="4" t="inlineStr">
        <is>
          <t>-</t>
        </is>
      </c>
      <c r="E2132" s="4" t="inlineStr">
        <is>
          <t>6º PAV (PILOTIS) - ACADEMIA</t>
        </is>
      </c>
      <c r="F2132" s="118" t="n">
        <v>47057</v>
      </c>
      <c r="G2132" s="118" t="n">
        <v>47071</v>
      </c>
      <c r="H2132" s="118" t="n">
        <v>46289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29981032</v>
      </c>
      <c r="C2133" s="4" t="inlineStr">
        <is>
          <t>LIMPEZA FINA</t>
        </is>
      </c>
      <c r="D2133" s="4" t="inlineStr">
        <is>
          <t>-</t>
        </is>
      </c>
      <c r="E2133" s="4" t="inlineStr">
        <is>
          <t>21º PAV.</t>
        </is>
      </c>
      <c r="F2133" s="118" t="n">
        <v>47057</v>
      </c>
      <c r="G2133" s="118" t="n">
        <v>47070</v>
      </c>
      <c r="H2133" s="118" t="n">
        <v>46289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29980985</v>
      </c>
      <c r="C2134" s="4" t="inlineStr">
        <is>
          <t>PINTURA 3º DEMÃO</t>
        </is>
      </c>
      <c r="D2134" s="4" t="inlineStr">
        <is>
          <t>-</t>
        </is>
      </c>
      <c r="E2134" s="4" t="inlineStr">
        <is>
          <t>22º PAV.</t>
        </is>
      </c>
      <c r="F2134" s="118" t="n">
        <v>47057</v>
      </c>
      <c r="G2134" s="118" t="n">
        <v>47070</v>
      </c>
      <c r="H2134" s="118" t="n">
        <v>46289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30171537</v>
      </c>
      <c r="C2135" s="4" t="inlineStr">
        <is>
          <t>PLACAS E IDEINTIFIC. VISUAIS</t>
        </is>
      </c>
      <c r="D2135" s="4" t="inlineStr">
        <is>
          <t>-</t>
        </is>
      </c>
      <c r="E2135" s="4" t="inlineStr">
        <is>
          <t>HALL - GARAGENS</t>
        </is>
      </c>
      <c r="F2135" s="118" t="n">
        <v>47058</v>
      </c>
      <c r="G2135" s="118" t="n">
        <v>47073</v>
      </c>
      <c r="H2135" s="118" t="n">
        <v>46289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30171530</v>
      </c>
      <c r="C2136" s="4" t="inlineStr">
        <is>
          <t>INSTALAÇÃO DE LUMINÁRIAS</t>
        </is>
      </c>
      <c r="D2136" s="4" t="inlineStr">
        <is>
          <t>-</t>
        </is>
      </c>
      <c r="E2136" s="4" t="inlineStr">
        <is>
          <t>HALL - GARAGENS</t>
        </is>
      </c>
      <c r="F2136" s="118" t="n">
        <v>47058</v>
      </c>
      <c r="G2136" s="118" t="n">
        <v>47065</v>
      </c>
      <c r="H2136" s="118" t="n">
        <v>46289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30171536</v>
      </c>
      <c r="C2137" s="4" t="inlineStr">
        <is>
          <t>INSTALAÇÃO DE PCF (FOLHA)</t>
        </is>
      </c>
      <c r="D2137" s="4" t="inlineStr">
        <is>
          <t>-</t>
        </is>
      </c>
      <c r="E2137" s="4" t="inlineStr">
        <is>
          <t>HALL - GARAGENS</t>
        </is>
      </c>
      <c r="F2137" s="118" t="n">
        <v>47058</v>
      </c>
      <c r="G2137" s="118" t="n">
        <v>47073</v>
      </c>
      <c r="H2137" s="118" t="n">
        <v>46289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30171538</v>
      </c>
      <c r="C2138" s="4" t="inlineStr">
        <is>
          <t>MARCENARIA - SHAFTS</t>
        </is>
      </c>
      <c r="D2138" s="4" t="inlineStr">
        <is>
          <t>-</t>
        </is>
      </c>
      <c r="E2138" s="4" t="inlineStr">
        <is>
          <t>HALL - GARAGENS</t>
        </is>
      </c>
      <c r="F2138" s="118" t="n">
        <v>47058</v>
      </c>
      <c r="G2138" s="118" t="n">
        <v>47073</v>
      </c>
      <c r="H2138" s="118" t="n">
        <v>46289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30206077</v>
      </c>
      <c r="C2139" s="4" t="inlineStr">
        <is>
          <t>PINTURA 2º DEMÃO</t>
        </is>
      </c>
      <c r="D2139" s="4" t="inlineStr">
        <is>
          <t>-</t>
        </is>
      </c>
      <c r="E2139" s="4" t="inlineStr">
        <is>
          <t>6º PAV (PILOTIS) - SAUNA + DUCHA</t>
        </is>
      </c>
      <c r="F2139" s="118" t="n">
        <v>47058</v>
      </c>
      <c r="G2139" s="118" t="n">
        <v>47073</v>
      </c>
      <c r="H2139" s="118" t="n">
        <v>46289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30208711</v>
      </c>
      <c r="C2140" s="4" t="inlineStr">
        <is>
          <t>INSTALAÇÃO DE LUMINÁRIAS</t>
        </is>
      </c>
      <c r="D2140" s="4" t="inlineStr">
        <is>
          <t>-</t>
        </is>
      </c>
      <c r="E2140" s="4" t="inlineStr">
        <is>
          <t>6º PAV (PILOTIS) - COWORKING 1 E 2 + CIRC. 2 + HALL 2 + DML + VEST. MASC. + VEST. FEM</t>
        </is>
      </c>
      <c r="F2140" s="118" t="n">
        <v>47058</v>
      </c>
      <c r="G2140" s="118" t="n">
        <v>47065</v>
      </c>
      <c r="H2140" s="118" t="n">
        <v>46289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33898100</v>
      </c>
      <c r="C2141" s="4" t="inlineStr">
        <is>
          <t>ESQUADRIA DE ALUMÍNIO</t>
        </is>
      </c>
      <c r="D2141" s="4" t="inlineStr">
        <is>
          <t>-</t>
        </is>
      </c>
      <c r="E2141" s="4" t="inlineStr">
        <is>
          <t>19º PAV.</t>
        </is>
      </c>
      <c r="F2141" s="118" t="n">
        <v>47063</v>
      </c>
      <c r="G2141" s="118" t="n">
        <v>47074</v>
      </c>
      <c r="H2141" s="118" t="n">
        <v>46289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29980947</v>
      </c>
      <c r="C2142" s="4" t="inlineStr">
        <is>
          <t>CHECKLIST</t>
        </is>
      </c>
      <c r="D2142" s="4" t="inlineStr">
        <is>
          <t>-</t>
        </is>
      </c>
      <c r="E2142" s="4" t="inlineStr">
        <is>
          <t>23º PAV.</t>
        </is>
      </c>
      <c r="F2142" s="118" t="n">
        <v>47064</v>
      </c>
      <c r="G2142" s="118" t="n">
        <v>47070</v>
      </c>
      <c r="H2142" s="118" t="n">
        <v>46289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29980912</v>
      </c>
      <c r="C2143" s="4" t="inlineStr">
        <is>
          <t>ACABAMENTOS ELÉTRICOS</t>
        </is>
      </c>
      <c r="D2143" s="4" t="inlineStr">
        <is>
          <t>-</t>
        </is>
      </c>
      <c r="E2143" s="4" t="inlineStr">
        <is>
          <t>24º PAV.</t>
        </is>
      </c>
      <c r="F2143" s="118" t="n">
        <v>47064</v>
      </c>
      <c r="G2143" s="118" t="n">
        <v>47078</v>
      </c>
      <c r="H2143" s="118" t="n">
        <v>46289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29980872</v>
      </c>
      <c r="C2144" s="4" t="inlineStr">
        <is>
          <t>PINTURA 2º DEMÃO</t>
        </is>
      </c>
      <c r="D2144" s="4" t="inlineStr">
        <is>
          <t>-</t>
        </is>
      </c>
      <c r="E2144" s="4" t="inlineStr">
        <is>
          <t>25º PAV.</t>
        </is>
      </c>
      <c r="F2144" s="118" t="n">
        <v>47064</v>
      </c>
      <c r="G2144" s="118" t="n">
        <v>47078</v>
      </c>
      <c r="H2144" s="118" t="n">
        <v>46289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33919802</v>
      </c>
      <c r="C2145" s="4" t="inlineStr">
        <is>
          <t>TEXTURA - EXTERNA</t>
        </is>
      </c>
      <c r="D2145" s="4" t="inlineStr">
        <is>
          <t>-</t>
        </is>
      </c>
      <c r="E2145" s="4" t="inlineStr">
        <is>
          <t>25º PAV.</t>
        </is>
      </c>
      <c r="F2145" s="118" t="n">
        <v>47064</v>
      </c>
      <c r="G2145" s="118" t="n">
        <v>47078</v>
      </c>
      <c r="H2145" s="118" t="n">
        <v>46289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29980834</v>
      </c>
      <c r="C2146" s="4" t="inlineStr">
        <is>
          <t>LIMPEZA GROSSA</t>
        </is>
      </c>
      <c r="D2146" s="4" t="inlineStr">
        <is>
          <t>-</t>
        </is>
      </c>
      <c r="E2146" s="4" t="inlineStr">
        <is>
          <t>26º PAV.</t>
        </is>
      </c>
      <c r="F2146" s="118" t="n">
        <v>47064</v>
      </c>
      <c r="G2146" s="118" t="n">
        <v>47078</v>
      </c>
      <c r="H2146" s="118" t="n">
        <v>46289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29980791</v>
      </c>
      <c r="C2147" s="4" t="inlineStr">
        <is>
          <t>LOUÇAS</t>
        </is>
      </c>
      <c r="D2147" s="4" t="inlineStr">
        <is>
          <t>-</t>
        </is>
      </c>
      <c r="E2147" s="4" t="inlineStr">
        <is>
          <t>27º PAV.</t>
        </is>
      </c>
      <c r="F2147" s="118" t="n">
        <v>47064</v>
      </c>
      <c r="G2147" s="118" t="n">
        <v>47078</v>
      </c>
      <c r="H2147" s="118" t="n">
        <v>46289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29980796</v>
      </c>
      <c r="C2148" s="4" t="inlineStr">
        <is>
          <t>METAIS</t>
        </is>
      </c>
      <c r="D2148" s="4" t="inlineStr">
        <is>
          <t>-</t>
        </is>
      </c>
      <c r="E2148" s="4" t="inlineStr">
        <is>
          <t>27º PAV.</t>
        </is>
      </c>
      <c r="F2148" s="118" t="n">
        <v>47064</v>
      </c>
      <c r="G2148" s="118" t="n">
        <v>47078</v>
      </c>
      <c r="H2148" s="118" t="n">
        <v>46289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29980795</v>
      </c>
      <c r="C2149" s="4" t="inlineStr">
        <is>
          <t>DISJUNTORES / MIOLOS</t>
        </is>
      </c>
      <c r="D2149" s="4" t="inlineStr">
        <is>
          <t>-</t>
        </is>
      </c>
      <c r="E2149" s="4" t="inlineStr">
        <is>
          <t>27º PAV.</t>
        </is>
      </c>
      <c r="F2149" s="118" t="n">
        <v>47064</v>
      </c>
      <c r="G2149" s="118" t="n">
        <v>47078</v>
      </c>
      <c r="H2149" s="118" t="n">
        <v>46289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29980794</v>
      </c>
      <c r="C2150" s="4" t="inlineStr">
        <is>
          <t>COMUNICAÇÃO E ALARME</t>
        </is>
      </c>
      <c r="D2150" s="4" t="inlineStr">
        <is>
          <t>-</t>
        </is>
      </c>
      <c r="E2150" s="4" t="inlineStr">
        <is>
          <t>27º PAV.</t>
        </is>
      </c>
      <c r="F2150" s="118" t="n">
        <v>47064</v>
      </c>
      <c r="G2150" s="118" t="n">
        <v>47078</v>
      </c>
      <c r="H2150" s="118" t="n">
        <v>46289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29980753</v>
      </c>
      <c r="C2151" s="4" t="inlineStr">
        <is>
          <t>RODAPÉ MADEIRA / PVC</t>
        </is>
      </c>
      <c r="D2151" s="4" t="inlineStr">
        <is>
          <t>-</t>
        </is>
      </c>
      <c r="E2151" s="4" t="inlineStr">
        <is>
          <t>28º PAV.</t>
        </is>
      </c>
      <c r="F2151" s="118" t="n">
        <v>47064</v>
      </c>
      <c r="G2151" s="118" t="n">
        <v>47078</v>
      </c>
      <c r="H2151" s="118" t="n">
        <v>46289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29980715</v>
      </c>
      <c r="C2152" s="4" t="inlineStr">
        <is>
          <t>ESQUADRIA MADEIRA</t>
        </is>
      </c>
      <c r="D2152" s="4" t="inlineStr">
        <is>
          <t>-</t>
        </is>
      </c>
      <c r="E2152" s="4" t="inlineStr">
        <is>
          <t>29º PAV.</t>
        </is>
      </c>
      <c r="F2152" s="118" t="n">
        <v>47064</v>
      </c>
      <c r="G2152" s="118" t="n">
        <v>47078</v>
      </c>
      <c r="H2152" s="118" t="n">
        <v>46289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29980677</v>
      </c>
      <c r="C2153" s="4" t="inlineStr">
        <is>
          <t>PISO VINÍLICO / LAMINADO</t>
        </is>
      </c>
      <c r="D2153" s="4" t="inlineStr">
        <is>
          <t>-</t>
        </is>
      </c>
      <c r="E2153" s="4" t="inlineStr">
        <is>
          <t>30º PAV.</t>
        </is>
      </c>
      <c r="F2153" s="118" t="n">
        <v>47064</v>
      </c>
      <c r="G2153" s="118" t="n">
        <v>47078</v>
      </c>
      <c r="H2153" s="118" t="n">
        <v>46289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29980639</v>
      </c>
      <c r="C2154" s="4" t="inlineStr">
        <is>
          <t>PINTURA 1º DEMÃO</t>
        </is>
      </c>
      <c r="D2154" s="4" t="inlineStr">
        <is>
          <t>-</t>
        </is>
      </c>
      <c r="E2154" s="4" t="inlineStr">
        <is>
          <t>31º PAV. - COBERTURA LINEAR</t>
        </is>
      </c>
      <c r="F2154" s="118" t="n">
        <v>47064</v>
      </c>
      <c r="G2154" s="118" t="n">
        <v>47078</v>
      </c>
      <c r="H2154" s="118" t="n">
        <v>46289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29980628</v>
      </c>
      <c r="C2155" s="4" t="inlineStr">
        <is>
          <t>MASSA CORRIDA</t>
        </is>
      </c>
      <c r="D2155" s="4" t="inlineStr">
        <is>
          <t>-</t>
        </is>
      </c>
      <c r="E2155" s="4" t="inlineStr">
        <is>
          <t>32º PAV - COBERTURA GERAL</t>
        </is>
      </c>
      <c r="F2155" s="118" t="n">
        <v>47064</v>
      </c>
      <c r="G2155" s="118" t="n">
        <v>47078</v>
      </c>
      <c r="H2155" s="118" t="n">
        <v>46289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30171658</v>
      </c>
      <c r="C2156" s="4" t="inlineStr">
        <is>
          <t>PLACAS E IDEINTIFIC. VISUAIS</t>
        </is>
      </c>
      <c r="D2156" s="4" t="inlineStr">
        <is>
          <t>-</t>
        </is>
      </c>
      <c r="E2156" s="4" t="inlineStr">
        <is>
          <t>CX DE ESCADA DE INCÊND.</t>
        </is>
      </c>
      <c r="F2156" s="118" t="n">
        <v>47065</v>
      </c>
      <c r="G2156" s="118" t="n">
        <v>47094</v>
      </c>
      <c r="H2156" s="118" t="n">
        <v>46289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30171655</v>
      </c>
      <c r="C2157" s="4" t="inlineStr">
        <is>
          <t>INSTALAÇÃO DE LUMINÁRIAS</t>
        </is>
      </c>
      <c r="D2157" s="4" t="inlineStr">
        <is>
          <t>-</t>
        </is>
      </c>
      <c r="E2157" s="4" t="inlineStr">
        <is>
          <t>CX DE ESCADA DE INCÊND.</t>
        </is>
      </c>
      <c r="F2157" s="118" t="n">
        <v>47065</v>
      </c>
      <c r="G2157" s="118" t="n">
        <v>47094</v>
      </c>
      <c r="H2157" s="118" t="n">
        <v>46289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30205996</v>
      </c>
      <c r="C2158" s="4" t="inlineStr">
        <is>
          <t>LOUÇAS</t>
        </is>
      </c>
      <c r="D2158" s="4" t="inlineStr">
        <is>
          <t>-</t>
        </is>
      </c>
      <c r="E2158" s="4" t="inlineStr">
        <is>
          <t>6º PAV (PILOTIS) - COWORKING 1 E 2 + CIRC. 2 + HALL 2 + DML + VEST. MASC. + VEST. FEM</t>
        </is>
      </c>
      <c r="F2158" s="118" t="n">
        <v>47066</v>
      </c>
      <c r="G2158" s="118" t="n">
        <v>47073</v>
      </c>
      <c r="H2158" s="118" t="n">
        <v>46289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30206001</v>
      </c>
      <c r="C2159" s="4" t="inlineStr">
        <is>
          <t>METAIS</t>
        </is>
      </c>
      <c r="D2159" s="4" t="inlineStr">
        <is>
          <t>-</t>
        </is>
      </c>
      <c r="E2159" s="4" t="inlineStr">
        <is>
          <t>6º PAV (PILOTIS) - COWORKING 1 E 2 + CIRC. 2 + HALL 2 + DML + VEST. MASC. + VEST. FEM</t>
        </is>
      </c>
      <c r="F2159" s="118" t="n">
        <v>47066</v>
      </c>
      <c r="G2159" s="118" t="n">
        <v>47073</v>
      </c>
      <c r="H2159" s="118" t="n">
        <v>46289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30205957</v>
      </c>
      <c r="C2160" s="4" t="inlineStr">
        <is>
          <t>ESQUADRIA MADEIRA</t>
        </is>
      </c>
      <c r="D2160" s="4" t="inlineStr">
        <is>
          <t>-</t>
        </is>
      </c>
      <c r="E2160" s="4" t="inlineStr">
        <is>
          <t>6º PAV (PILOTIS) - LOUNGE + SALÃO + COZINHA + GOURMET + ESPAÇO KIDS</t>
        </is>
      </c>
      <c r="F2160" s="118" t="n">
        <v>47066</v>
      </c>
      <c r="G2160" s="118" t="n">
        <v>47073</v>
      </c>
      <c r="H2160" s="118" t="n">
        <v>46289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30205963</v>
      </c>
      <c r="C2161" s="4" t="inlineStr">
        <is>
          <t>DISJUNTORES / MIOLOS</t>
        </is>
      </c>
      <c r="D2161" s="4" t="inlineStr">
        <is>
          <t>-</t>
        </is>
      </c>
      <c r="E2161" s="4" t="inlineStr">
        <is>
          <t>6º PAV (PILOTIS) - LOUNGE + SALÃO + COZINHA + GOURMET + ESPAÇO KIDS</t>
        </is>
      </c>
      <c r="F2161" s="118" t="n">
        <v>47066</v>
      </c>
      <c r="G2161" s="118" t="n">
        <v>47081</v>
      </c>
      <c r="H2161" s="118" t="n">
        <v>46289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30205962</v>
      </c>
      <c r="C2162" s="4" t="inlineStr">
        <is>
          <t>COMUNICAÇÃO E ALARME</t>
        </is>
      </c>
      <c r="D2162" s="4" t="inlineStr">
        <is>
          <t>-</t>
        </is>
      </c>
      <c r="E2162" s="4" t="inlineStr">
        <is>
          <t>6º PAV (PILOTIS) - LOUNGE + SALÃO + COZINHA + GOURMET + ESPAÇO KIDS</t>
        </is>
      </c>
      <c r="F2162" s="118" t="n">
        <v>47066</v>
      </c>
      <c r="G2162" s="118" t="n">
        <v>47081</v>
      </c>
      <c r="H2162" s="118" t="n">
        <v>46289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30171433</v>
      </c>
      <c r="C2163" s="4" t="inlineStr">
        <is>
          <t>PINTURA DE TUBULAÇÕES (PAREDE E TETO)</t>
        </is>
      </c>
      <c r="D2163" s="4" t="inlineStr">
        <is>
          <t>-</t>
        </is>
      </c>
      <c r="E2163" s="4" t="inlineStr">
        <is>
          <t>4º PAV - GARAGEM</t>
        </is>
      </c>
      <c r="F2163" s="118" t="n">
        <v>47070</v>
      </c>
      <c r="G2163" s="118" t="n">
        <v>47092</v>
      </c>
      <c r="H2163" s="118" t="n">
        <v>46289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30171385</v>
      </c>
      <c r="C2164" s="4" t="inlineStr">
        <is>
          <t>POLIMENTO DE PISO</t>
        </is>
      </c>
      <c r="D2164" s="4" t="inlineStr">
        <is>
          <t>-</t>
        </is>
      </c>
      <c r="E2164" s="4" t="inlineStr">
        <is>
          <t>5º PAV - GARAGEM</t>
        </is>
      </c>
      <c r="F2164" s="118" t="n">
        <v>47070</v>
      </c>
      <c r="G2164" s="118" t="n">
        <v>47102</v>
      </c>
      <c r="H2164" s="118" t="n">
        <v>46289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30171479</v>
      </c>
      <c r="C2165" s="4" t="inlineStr">
        <is>
          <t>TEXTURA - 2º E 3º DEMÃO</t>
        </is>
      </c>
      <c r="D2165" s="4" t="inlineStr">
        <is>
          <t>-</t>
        </is>
      </c>
      <c r="E2165" s="4" t="inlineStr">
        <is>
          <t>2º PAV - GARAGEM</t>
        </is>
      </c>
      <c r="F2165" s="118" t="n">
        <v>47071</v>
      </c>
      <c r="G2165" s="118" t="n">
        <v>47086</v>
      </c>
      <c r="H2165" s="118" t="n">
        <v>46289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29980995</v>
      </c>
      <c r="C2166" s="4" t="inlineStr">
        <is>
          <t>LIMPEZA FINA</t>
        </is>
      </c>
      <c r="D2166" s="4" t="inlineStr">
        <is>
          <t>-</t>
        </is>
      </c>
      <c r="E2166" s="4" t="inlineStr">
        <is>
          <t>22º PAV.</t>
        </is>
      </c>
      <c r="F2166" s="118" t="n">
        <v>47071</v>
      </c>
      <c r="G2166" s="118" t="n">
        <v>47085</v>
      </c>
      <c r="H2166" s="118" t="n">
        <v>46289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29980948</v>
      </c>
      <c r="C2167" s="4" t="inlineStr">
        <is>
          <t>PINTURA 3º DEMÃO</t>
        </is>
      </c>
      <c r="D2167" s="4" t="inlineStr">
        <is>
          <t>-</t>
        </is>
      </c>
      <c r="E2167" s="4" t="inlineStr">
        <is>
          <t>23º PAV.</t>
        </is>
      </c>
      <c r="F2167" s="118" t="n">
        <v>47071</v>
      </c>
      <c r="G2167" s="118" t="n">
        <v>47085</v>
      </c>
      <c r="H2167" s="118" t="n">
        <v>46289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33807018</v>
      </c>
      <c r="C2168" s="4" t="inlineStr">
        <is>
          <t>ENXOVAL</t>
        </is>
      </c>
      <c r="D2168" s="4" t="inlineStr">
        <is>
          <t>-</t>
        </is>
      </c>
      <c r="E2168" s="4" t="inlineStr">
        <is>
          <t>TÉRREO - GERAL</t>
        </is>
      </c>
      <c r="F2168" s="118" t="n">
        <v>47074</v>
      </c>
      <c r="G2168" s="118" t="n">
        <v>47210</v>
      </c>
      <c r="H2168" s="118" t="n">
        <v>46289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30171539</v>
      </c>
      <c r="C2169" s="4" t="inlineStr">
        <is>
          <t>PINTURA 2º DEMÃO</t>
        </is>
      </c>
      <c r="D2169" s="4" t="inlineStr">
        <is>
          <t>-</t>
        </is>
      </c>
      <c r="E2169" s="4" t="inlineStr">
        <is>
          <t>HALL - GARAGENS</t>
        </is>
      </c>
      <c r="F2169" s="118" t="n">
        <v>47074</v>
      </c>
      <c r="G2169" s="118" t="n">
        <v>47107</v>
      </c>
      <c r="H2169" s="118" t="n">
        <v>46289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30206080</v>
      </c>
      <c r="C2170" s="4" t="inlineStr">
        <is>
          <t>ACABAMENTOS ELÉTRICOS</t>
        </is>
      </c>
      <c r="D2170" s="4" t="inlineStr">
        <is>
          <t>-</t>
        </is>
      </c>
      <c r="E2170" s="4" t="inlineStr">
        <is>
          <t>6º PAV (PILOTIS) - SAUNA + DUCHA</t>
        </is>
      </c>
      <c r="F2170" s="118" t="n">
        <v>47074</v>
      </c>
      <c r="G2170" s="118" t="n">
        <v>47080</v>
      </c>
      <c r="H2170" s="118" t="n">
        <v>46289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30206040</v>
      </c>
      <c r="C2171" s="4" t="inlineStr">
        <is>
          <t>PINTURA 2º DEMÃO</t>
        </is>
      </c>
      <c r="D2171" s="4" t="inlineStr">
        <is>
          <t>-</t>
        </is>
      </c>
      <c r="E2171" s="4" t="inlineStr">
        <is>
          <t>6º PAV (PILOTIS) - CHURRASQUEIRA + IS MASC. PCD + IS FEM. PCD + CIRCULAÇÃO 1 + HALL 1</t>
        </is>
      </c>
      <c r="F2171" s="118" t="n">
        <v>47074</v>
      </c>
      <c r="G2171" s="118" t="n">
        <v>47088</v>
      </c>
      <c r="H2171" s="118" t="n">
        <v>46289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30206002</v>
      </c>
      <c r="C2172" s="4" t="inlineStr">
        <is>
          <t>LIMPEZA GROSSA</t>
        </is>
      </c>
      <c r="D2172" s="4" t="inlineStr">
        <is>
          <t>-</t>
        </is>
      </c>
      <c r="E2172" s="4" t="inlineStr">
        <is>
          <t>6º PAV (PILOTIS) - COWORKING 1 E 2 + CIRC. 2 + HALL 2 + DML + VEST. MASC. + VEST. FEM</t>
        </is>
      </c>
      <c r="F2172" s="118" t="n">
        <v>47074</v>
      </c>
      <c r="G2172" s="118" t="n">
        <v>47088</v>
      </c>
      <c r="H2172" s="118" t="n">
        <v>46289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30209042</v>
      </c>
      <c r="C2173" s="4" t="inlineStr">
        <is>
          <t>INSTALAÇÃO DE LUMINÁRIAS</t>
        </is>
      </c>
      <c r="D2173" s="4" t="inlineStr">
        <is>
          <t>-</t>
        </is>
      </c>
      <c r="E2173" s="4" t="inlineStr">
        <is>
          <t>6º PAV (PILOTIS) - LOUNGE + SALÃO + COZINHA + GOURMET + ESPAÇO KIDS</t>
        </is>
      </c>
      <c r="F2173" s="118" t="n">
        <v>47074</v>
      </c>
      <c r="G2173" s="118" t="n">
        <v>47081</v>
      </c>
      <c r="H2173" s="118" t="n">
        <v>46289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29981109</v>
      </c>
      <c r="C2174" s="4" t="inlineStr">
        <is>
          <t>MASSA CORRIDA</t>
        </is>
      </c>
      <c r="D2174" s="4" t="inlineStr">
        <is>
          <t>-</t>
        </is>
      </c>
      <c r="E2174" s="4" t="inlineStr">
        <is>
          <t>19º PAV.</t>
        </is>
      </c>
      <c r="F2174" s="118" t="n">
        <v>47078</v>
      </c>
      <c r="G2174" s="118" t="n">
        <v>47088</v>
      </c>
      <c r="H2174" s="118" t="n">
        <v>46289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29980910</v>
      </c>
      <c r="C2175" s="4" t="inlineStr">
        <is>
          <t>CHECKLIST</t>
        </is>
      </c>
      <c r="D2175" s="4" t="inlineStr">
        <is>
          <t>-</t>
        </is>
      </c>
      <c r="E2175" s="4" t="inlineStr">
        <is>
          <t>24º PAV.</t>
        </is>
      </c>
      <c r="F2175" s="118" t="n">
        <v>47079</v>
      </c>
      <c r="G2175" s="118" t="n">
        <v>47085</v>
      </c>
      <c r="H2175" s="118" t="n">
        <v>46289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29980875</v>
      </c>
      <c r="C2176" s="4" t="inlineStr">
        <is>
          <t>ACABAMENTOS ELÉTRICOS</t>
        </is>
      </c>
      <c r="D2176" s="4" t="inlineStr">
        <is>
          <t>-</t>
        </is>
      </c>
      <c r="E2176" s="4" t="inlineStr">
        <is>
          <t>25º PAV.</t>
        </is>
      </c>
      <c r="F2176" s="118" t="n">
        <v>47079</v>
      </c>
      <c r="G2176" s="118" t="n">
        <v>47091</v>
      </c>
      <c r="H2176" s="118" t="n">
        <v>46289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29980835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26º PAV.</t>
        </is>
      </c>
      <c r="F2177" s="118" t="n">
        <v>47079</v>
      </c>
      <c r="G2177" s="118" t="n">
        <v>47091</v>
      </c>
      <c r="H2177" s="118" t="n">
        <v>46289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33919803</v>
      </c>
      <c r="C2178" s="4" t="inlineStr">
        <is>
          <t>TEXTURA - EXTERNA</t>
        </is>
      </c>
      <c r="D2178" s="4" t="inlineStr">
        <is>
          <t>-</t>
        </is>
      </c>
      <c r="E2178" s="4" t="inlineStr">
        <is>
          <t>26º PAV.</t>
        </is>
      </c>
      <c r="F2178" s="118" t="n">
        <v>47079</v>
      </c>
      <c r="G2178" s="118" t="n">
        <v>47091</v>
      </c>
      <c r="H2178" s="118" t="n">
        <v>46289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29980797</v>
      </c>
      <c r="C2179" s="4" t="inlineStr">
        <is>
          <t>LIMPEZA GROSSA</t>
        </is>
      </c>
      <c r="D2179" s="4" t="inlineStr">
        <is>
          <t>-</t>
        </is>
      </c>
      <c r="E2179" s="4" t="inlineStr">
        <is>
          <t>27º PAV.</t>
        </is>
      </c>
      <c r="F2179" s="118" t="n">
        <v>47079</v>
      </c>
      <c r="G2179" s="118" t="n">
        <v>47091</v>
      </c>
      <c r="H2179" s="118" t="n">
        <v>46289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29980754</v>
      </c>
      <c r="C2180" s="4" t="inlineStr">
        <is>
          <t>LOUÇAS</t>
        </is>
      </c>
      <c r="D2180" s="4" t="inlineStr">
        <is>
          <t>-</t>
        </is>
      </c>
      <c r="E2180" s="4" t="inlineStr">
        <is>
          <t>28º PAV.</t>
        </is>
      </c>
      <c r="F2180" s="118" t="n">
        <v>47079</v>
      </c>
      <c r="G2180" s="118" t="n">
        <v>47091</v>
      </c>
      <c r="H2180" s="118" t="n">
        <v>46289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29980759</v>
      </c>
      <c r="C2181" s="4" t="inlineStr">
        <is>
          <t>METAIS</t>
        </is>
      </c>
      <c r="D2181" s="4" t="inlineStr">
        <is>
          <t>-</t>
        </is>
      </c>
      <c r="E2181" s="4" t="inlineStr">
        <is>
          <t>28º PAV.</t>
        </is>
      </c>
      <c r="F2181" s="118" t="n">
        <v>47079</v>
      </c>
      <c r="G2181" s="118" t="n">
        <v>47091</v>
      </c>
      <c r="H2181" s="118" t="n">
        <v>46289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29980758</v>
      </c>
      <c r="C2182" s="4" t="inlineStr">
        <is>
          <t>DISJUNTORES / MIOLOS</t>
        </is>
      </c>
      <c r="D2182" s="4" t="inlineStr">
        <is>
          <t>-</t>
        </is>
      </c>
      <c r="E2182" s="4" t="inlineStr">
        <is>
          <t>28º PAV.</t>
        </is>
      </c>
      <c r="F2182" s="118" t="n">
        <v>47079</v>
      </c>
      <c r="G2182" s="118" t="n">
        <v>47091</v>
      </c>
      <c r="H2182" s="118" t="n">
        <v>46289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29980757</v>
      </c>
      <c r="C2183" s="4" t="inlineStr">
        <is>
          <t>COMUNICAÇÃO E ALARME</t>
        </is>
      </c>
      <c r="D2183" s="4" t="inlineStr">
        <is>
          <t>-</t>
        </is>
      </c>
      <c r="E2183" s="4" t="inlineStr">
        <is>
          <t>28º PAV.</t>
        </is>
      </c>
      <c r="F2183" s="118" t="n">
        <v>47079</v>
      </c>
      <c r="G2183" s="118" t="n">
        <v>47091</v>
      </c>
      <c r="H2183" s="118" t="n">
        <v>46289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29980716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29º PAV.</t>
        </is>
      </c>
      <c r="F2184" s="118" t="n">
        <v>47079</v>
      </c>
      <c r="G2184" s="118" t="n">
        <v>47091</v>
      </c>
      <c r="H2184" s="118" t="n">
        <v>46289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29980678</v>
      </c>
      <c r="C2185" s="4" t="inlineStr">
        <is>
          <t>ESQUADRIA MADEIRA</t>
        </is>
      </c>
      <c r="D2185" s="4" t="inlineStr">
        <is>
          <t>-</t>
        </is>
      </c>
      <c r="E2185" s="4" t="inlineStr">
        <is>
          <t>30º PAV.</t>
        </is>
      </c>
      <c r="F2185" s="118" t="n">
        <v>47079</v>
      </c>
      <c r="G2185" s="118" t="n">
        <v>47091</v>
      </c>
      <c r="H2185" s="118" t="n">
        <v>46289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29980640</v>
      </c>
      <c r="C2186" s="4" t="inlineStr">
        <is>
          <t>PISO VINÍLICO / LAMINADO</t>
        </is>
      </c>
      <c r="D2186" s="4" t="inlineStr">
        <is>
          <t>-</t>
        </is>
      </c>
      <c r="E2186" s="4" t="inlineStr">
        <is>
          <t>31º PAV. - COBERTURA LINEAR</t>
        </is>
      </c>
      <c r="F2186" s="118" t="n">
        <v>47079</v>
      </c>
      <c r="G2186" s="118" t="n">
        <v>47091</v>
      </c>
      <c r="H2186" s="118" t="n">
        <v>46289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29980602</v>
      </c>
      <c r="C2187" s="4" t="inlineStr">
        <is>
          <t>PINTURA 1º DEMÃO</t>
        </is>
      </c>
      <c r="D2187" s="4" t="inlineStr">
        <is>
          <t>-</t>
        </is>
      </c>
      <c r="E2187" s="4" t="inlineStr">
        <is>
          <t>32º PAV - COBERTURA GERAL</t>
        </is>
      </c>
      <c r="F2187" s="118" t="n">
        <v>47079</v>
      </c>
      <c r="G2187" s="118" t="n">
        <v>47091</v>
      </c>
      <c r="H2187" s="118" t="n">
        <v>46289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30171447</v>
      </c>
      <c r="C2188" s="4" t="inlineStr">
        <is>
          <t>ACABAMENTOS ELÉTRICOS</t>
        </is>
      </c>
      <c r="D2188" s="4" t="inlineStr">
        <is>
          <t>-</t>
        </is>
      </c>
      <c r="E2188" s="4" t="inlineStr">
        <is>
          <t>3º PAV - GARAGEM</t>
        </is>
      </c>
      <c r="F2188" s="118" t="n">
        <v>47080</v>
      </c>
      <c r="G2188" s="118" t="n">
        <v>47093</v>
      </c>
      <c r="H2188" s="118" t="n">
        <v>46289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30171446</v>
      </c>
      <c r="C2189" s="4" t="inlineStr">
        <is>
          <t>DEMARCAÇÃO DE VAGAS</t>
        </is>
      </c>
      <c r="D2189" s="4" t="inlineStr">
        <is>
          <t>-</t>
        </is>
      </c>
      <c r="E2189" s="4" t="inlineStr">
        <is>
          <t>3º PAV - GARAGEM</t>
        </is>
      </c>
      <c r="F2189" s="118" t="n">
        <v>47080</v>
      </c>
      <c r="G2189" s="118" t="n">
        <v>47108</v>
      </c>
      <c r="H2189" s="118" t="n">
        <v>46289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30171458</v>
      </c>
      <c r="C2190" s="4" t="inlineStr">
        <is>
          <t>INSTALAÇÃO DE METAIS</t>
        </is>
      </c>
      <c r="D2190" s="4" t="inlineStr">
        <is>
          <t>-</t>
        </is>
      </c>
      <c r="E2190" s="4" t="inlineStr">
        <is>
          <t>3º PAV - GARAGEM</t>
        </is>
      </c>
      <c r="F2190" s="118" t="n">
        <v>47080</v>
      </c>
      <c r="G2190" s="118" t="n">
        <v>47093</v>
      </c>
      <c r="H2190" s="118" t="n">
        <v>46289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30171459</v>
      </c>
      <c r="C2191" s="4" t="inlineStr">
        <is>
          <t>INST. CARREGADOR DE VEÍCULOS</t>
        </is>
      </c>
      <c r="D2191" s="4" t="inlineStr">
        <is>
          <t>-</t>
        </is>
      </c>
      <c r="E2191" s="4" t="inlineStr">
        <is>
          <t>3º PAV - GARAGEM</t>
        </is>
      </c>
      <c r="F2191" s="118" t="n">
        <v>47080</v>
      </c>
      <c r="G2191" s="118" t="n">
        <v>47093</v>
      </c>
      <c r="H2191" s="118" t="n">
        <v>46289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30171462</v>
      </c>
      <c r="C2192" s="4" t="inlineStr">
        <is>
          <t>PLACAS E IDEINTIFIC. VISUAIS</t>
        </is>
      </c>
      <c r="D2192" s="4" t="inlineStr">
        <is>
          <t>-</t>
        </is>
      </c>
      <c r="E2192" s="4" t="inlineStr">
        <is>
          <t>3º PAV - GARAGEM</t>
        </is>
      </c>
      <c r="F2192" s="118" t="n">
        <v>47080</v>
      </c>
      <c r="G2192" s="118" t="n">
        <v>47093</v>
      </c>
      <c r="H2192" s="118" t="n">
        <v>46289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30171417</v>
      </c>
      <c r="C2193" s="4" t="inlineStr">
        <is>
          <t>TEXTURA - 1º DEMÃO</t>
        </is>
      </c>
      <c r="D2193" s="4" t="inlineStr">
        <is>
          <t>-</t>
        </is>
      </c>
      <c r="E2193" s="4" t="inlineStr">
        <is>
          <t>4º PAV - GARAGEM</t>
        </is>
      </c>
      <c r="F2193" s="118" t="n">
        <v>47080</v>
      </c>
      <c r="G2193" s="118" t="n">
        <v>47108</v>
      </c>
      <c r="H2193" s="118" t="n">
        <v>46289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30206078</v>
      </c>
      <c r="C2194" s="4" t="inlineStr">
        <is>
          <t>CHECKLIST</t>
        </is>
      </c>
      <c r="D2194" s="4" t="inlineStr">
        <is>
          <t>-</t>
        </is>
      </c>
      <c r="E2194" s="4" t="inlineStr">
        <is>
          <t>6º PAV (PILOTIS) - SAUNA + DUCHA</t>
        </is>
      </c>
      <c r="F2194" s="118" t="n">
        <v>47081</v>
      </c>
      <c r="G2194" s="118" t="n">
        <v>47087</v>
      </c>
      <c r="H2194" s="118" t="n">
        <v>46289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30205959</v>
      </c>
      <c r="C2195" s="4" t="inlineStr">
        <is>
          <t>LOUÇAS</t>
        </is>
      </c>
      <c r="D2195" s="4" t="inlineStr">
        <is>
          <t>-</t>
        </is>
      </c>
      <c r="E2195" s="4" t="inlineStr">
        <is>
          <t>6º PAV (PILOTIS) - LOUNGE + SALÃO + COZINHA + GOURMET + ESPAÇO KIDS</t>
        </is>
      </c>
      <c r="F2195" s="118" t="n">
        <v>47084</v>
      </c>
      <c r="G2195" s="118" t="n">
        <v>47088</v>
      </c>
      <c r="H2195" s="118" t="n">
        <v>46289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30205964</v>
      </c>
      <c r="C2196" s="4" t="inlineStr">
        <is>
          <t>METAIS</t>
        </is>
      </c>
      <c r="D2196" s="4" t="inlineStr">
        <is>
          <t>-</t>
        </is>
      </c>
      <c r="E2196" s="4" t="inlineStr">
        <is>
          <t>6º PAV (PILOTIS) - LOUNGE + SALÃO + COZINHA + GOURMET + ESPAÇO KIDS</t>
        </is>
      </c>
      <c r="F2196" s="118" t="n">
        <v>47084</v>
      </c>
      <c r="G2196" s="118" t="n">
        <v>47088</v>
      </c>
      <c r="H2196" s="118" t="n">
        <v>46289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29980958</v>
      </c>
      <c r="C2197" s="4" t="inlineStr">
        <is>
          <t>LIMPEZA FINA</t>
        </is>
      </c>
      <c r="D2197" s="4" t="inlineStr">
        <is>
          <t>-</t>
        </is>
      </c>
      <c r="E2197" s="4" t="inlineStr">
        <is>
          <t>23º PAV.</t>
        </is>
      </c>
      <c r="F2197" s="118" t="n">
        <v>47086</v>
      </c>
      <c r="G2197" s="118" t="n">
        <v>47099</v>
      </c>
      <c r="H2197" s="118" t="n">
        <v>46289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29980911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24º PAV.</t>
        </is>
      </c>
      <c r="F2198" s="118" t="n">
        <v>47086</v>
      </c>
      <c r="G2198" s="118" t="n">
        <v>47099</v>
      </c>
      <c r="H2198" s="118" t="n">
        <v>46289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30171480</v>
      </c>
      <c r="C2199" s="4" t="inlineStr">
        <is>
          <t>LIMPEZA</t>
        </is>
      </c>
      <c r="D2199" s="4" t="inlineStr">
        <is>
          <t>-</t>
        </is>
      </c>
      <c r="E2199" s="4" t="inlineStr">
        <is>
          <t>2º PAV - GARAGEM</t>
        </is>
      </c>
      <c r="F2199" s="118" t="n">
        <v>47087</v>
      </c>
      <c r="G2199" s="118" t="n">
        <v>47108</v>
      </c>
      <c r="H2199" s="118" t="n">
        <v>46289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30206079</v>
      </c>
      <c r="C2200" s="4" t="inlineStr">
        <is>
          <t>PINTURA 3º DEMÃO</t>
        </is>
      </c>
      <c r="D2200" s="4" t="inlineStr">
        <is>
          <t>-</t>
        </is>
      </c>
      <c r="E2200" s="4" t="inlineStr">
        <is>
          <t>6º PAV (PILOTIS) - SAUNA + DUCHA</t>
        </is>
      </c>
      <c r="F2200" s="118" t="n">
        <v>47088</v>
      </c>
      <c r="G2200" s="118" t="n">
        <v>47102</v>
      </c>
      <c r="H2200" s="118" t="n">
        <v>46289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30206043</v>
      </c>
      <c r="C2201" s="4" t="inlineStr">
        <is>
          <t>ACABAMENTOS ELÉTRICOS</t>
        </is>
      </c>
      <c r="D2201" s="4" t="inlineStr">
        <is>
          <t>-</t>
        </is>
      </c>
      <c r="E2201" s="4" t="inlineStr">
        <is>
          <t>6º PAV (PILOTIS) - CHURRASQUEIRA + IS MASC. PCD + IS FEM. PCD + CIRCULAÇÃO 1 + HALL 1</t>
        </is>
      </c>
      <c r="F2201" s="118" t="n">
        <v>47091</v>
      </c>
      <c r="G2201" s="118" t="n">
        <v>47094</v>
      </c>
      <c r="H2201" s="118" t="n">
        <v>46289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30206003</v>
      </c>
      <c r="C2202" s="4" t="inlineStr">
        <is>
          <t>PINTURA 2º DEMÃO</t>
        </is>
      </c>
      <c r="D2202" s="4" t="inlineStr">
        <is>
          <t>-</t>
        </is>
      </c>
      <c r="E2202" s="4" t="inlineStr">
        <is>
          <t>6º PAV (PILOTIS) - COWORKING 1 E 2 + CIRC. 2 + HALL 2 + DML + VEST. MASC. + VEST. FEM</t>
        </is>
      </c>
      <c r="F2202" s="118" t="n">
        <v>47091</v>
      </c>
      <c r="G2202" s="118" t="n">
        <v>47105</v>
      </c>
      <c r="H2202" s="118" t="n">
        <v>46289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30205965</v>
      </c>
      <c r="C2203" s="4" t="inlineStr">
        <is>
          <t>LIMPEZA GROSSA</t>
        </is>
      </c>
      <c r="D2203" s="4" t="inlineStr">
        <is>
          <t>-</t>
        </is>
      </c>
      <c r="E2203" s="4" t="inlineStr">
        <is>
          <t>6º PAV (PILOTIS) - LOUNGE + SALÃO + COZINHA + GOURMET + ESPAÇO KIDS</t>
        </is>
      </c>
      <c r="F2203" s="118" t="n">
        <v>47091</v>
      </c>
      <c r="G2203" s="118" t="n">
        <v>47105</v>
      </c>
      <c r="H2203" s="118" t="n">
        <v>46289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29981083</v>
      </c>
      <c r="C2204" s="4" t="inlineStr">
        <is>
          <t>PINTURA 1º DEMÃO</t>
        </is>
      </c>
      <c r="D2204" s="4" t="inlineStr">
        <is>
          <t>-</t>
        </is>
      </c>
      <c r="E2204" s="4" t="inlineStr">
        <is>
          <t>19º PAV.</t>
        </is>
      </c>
      <c r="F2204" s="118" t="n">
        <v>47091</v>
      </c>
      <c r="G2204" s="118" t="n">
        <v>47102</v>
      </c>
      <c r="H2204" s="118" t="n">
        <v>46289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29980873</v>
      </c>
      <c r="C2205" s="4" t="inlineStr">
        <is>
          <t>CHECKLIST</t>
        </is>
      </c>
      <c r="D2205" s="4" t="inlineStr">
        <is>
          <t>-</t>
        </is>
      </c>
      <c r="E2205" s="4" t="inlineStr">
        <is>
          <t>25º PAV.</t>
        </is>
      </c>
      <c r="F2205" s="118" t="n">
        <v>47092</v>
      </c>
      <c r="G2205" s="118" t="n">
        <v>47099</v>
      </c>
      <c r="H2205" s="118" t="n">
        <v>46289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29980838</v>
      </c>
      <c r="C2206" s="4" t="inlineStr">
        <is>
          <t>ACABAMENTOS ELÉTRICOS</t>
        </is>
      </c>
      <c r="D2206" s="4" t="inlineStr">
        <is>
          <t>-</t>
        </is>
      </c>
      <c r="E2206" s="4" t="inlineStr">
        <is>
          <t>26º PAV.</t>
        </is>
      </c>
      <c r="F2206" s="118" t="n">
        <v>47092</v>
      </c>
      <c r="G2206" s="118" t="n">
        <v>47105</v>
      </c>
      <c r="H2206" s="118" t="n">
        <v>46289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29980798</v>
      </c>
      <c r="C2207" s="4" t="inlineStr">
        <is>
          <t>PINTURA 2º DEMÃO</t>
        </is>
      </c>
      <c r="D2207" s="4" t="inlineStr">
        <is>
          <t>-</t>
        </is>
      </c>
      <c r="E2207" s="4" t="inlineStr">
        <is>
          <t>27º PAV.</t>
        </is>
      </c>
      <c r="F2207" s="118" t="n">
        <v>47092</v>
      </c>
      <c r="G2207" s="118" t="n">
        <v>47105</v>
      </c>
      <c r="H2207" s="118" t="n">
        <v>46289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33919804</v>
      </c>
      <c r="C2208" s="4" t="inlineStr">
        <is>
          <t>TEXTURA - EXTERNA</t>
        </is>
      </c>
      <c r="D2208" s="4" t="inlineStr">
        <is>
          <t>-</t>
        </is>
      </c>
      <c r="E2208" s="4" t="inlineStr">
        <is>
          <t>27º PAV.</t>
        </is>
      </c>
      <c r="F2208" s="118" t="n">
        <v>47092</v>
      </c>
      <c r="G2208" s="118" t="n">
        <v>47105</v>
      </c>
      <c r="H2208" s="118" t="n">
        <v>46289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29980760</v>
      </c>
      <c r="C2209" s="4" t="inlineStr">
        <is>
          <t>LIMPEZA GROSSA</t>
        </is>
      </c>
      <c r="D2209" s="4" t="inlineStr">
        <is>
          <t>-</t>
        </is>
      </c>
      <c r="E2209" s="4" t="inlineStr">
        <is>
          <t>28º PAV.</t>
        </is>
      </c>
      <c r="F2209" s="118" t="n">
        <v>47092</v>
      </c>
      <c r="G2209" s="118" t="n">
        <v>47105</v>
      </c>
      <c r="H2209" s="118" t="n">
        <v>46289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29980717</v>
      </c>
      <c r="C2210" s="4" t="inlineStr">
        <is>
          <t>LOUÇAS</t>
        </is>
      </c>
      <c r="D2210" s="4" t="inlineStr">
        <is>
          <t>-</t>
        </is>
      </c>
      <c r="E2210" s="4" t="inlineStr">
        <is>
          <t>29º PAV.</t>
        </is>
      </c>
      <c r="F2210" s="118" t="n">
        <v>47092</v>
      </c>
      <c r="G2210" s="118" t="n">
        <v>47105</v>
      </c>
      <c r="H2210" s="118" t="n">
        <v>46289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29980722</v>
      </c>
      <c r="C2211" s="4" t="inlineStr">
        <is>
          <t>METAIS</t>
        </is>
      </c>
      <c r="D2211" s="4" t="inlineStr">
        <is>
          <t>-</t>
        </is>
      </c>
      <c r="E2211" s="4" t="inlineStr">
        <is>
          <t>29º PAV.</t>
        </is>
      </c>
      <c r="F2211" s="118" t="n">
        <v>47092</v>
      </c>
      <c r="G2211" s="118" t="n">
        <v>47105</v>
      </c>
      <c r="H2211" s="118" t="n">
        <v>46289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29980721</v>
      </c>
      <c r="C2212" s="4" t="inlineStr">
        <is>
          <t>DISJUNTORES / MIOLOS</t>
        </is>
      </c>
      <c r="D2212" s="4" t="inlineStr">
        <is>
          <t>-</t>
        </is>
      </c>
      <c r="E2212" s="4" t="inlineStr">
        <is>
          <t>29º PAV.</t>
        </is>
      </c>
      <c r="F2212" s="118" t="n">
        <v>47092</v>
      </c>
      <c r="G2212" s="118" t="n">
        <v>47105</v>
      </c>
      <c r="H2212" s="118" t="n">
        <v>46289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29980720</v>
      </c>
      <c r="C2213" s="4" t="inlineStr">
        <is>
          <t>COMUNICAÇÃO E ALARME</t>
        </is>
      </c>
      <c r="D2213" s="4" t="inlineStr">
        <is>
          <t>-</t>
        </is>
      </c>
      <c r="E2213" s="4" t="inlineStr">
        <is>
          <t>29º PAV.</t>
        </is>
      </c>
      <c r="F2213" s="118" t="n">
        <v>47092</v>
      </c>
      <c r="G2213" s="118" t="n">
        <v>47105</v>
      </c>
      <c r="H2213" s="118" t="n">
        <v>46289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29980679</v>
      </c>
      <c r="C2214" s="4" t="inlineStr">
        <is>
          <t>RODAPÉ MADEIRA / PVC</t>
        </is>
      </c>
      <c r="D2214" s="4" t="inlineStr">
        <is>
          <t>-</t>
        </is>
      </c>
      <c r="E2214" s="4" t="inlineStr">
        <is>
          <t>30º PAV.</t>
        </is>
      </c>
      <c r="F2214" s="118" t="n">
        <v>47092</v>
      </c>
      <c r="G2214" s="118" t="n">
        <v>47105</v>
      </c>
      <c r="H2214" s="118" t="n">
        <v>46289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29980641</v>
      </c>
      <c r="C2215" s="4" t="inlineStr">
        <is>
          <t>ESQUADRIA MADEIRA</t>
        </is>
      </c>
      <c r="D2215" s="4" t="inlineStr">
        <is>
          <t>-</t>
        </is>
      </c>
      <c r="E2215" s="4" t="inlineStr">
        <is>
          <t>31º PAV. - COBERTURA LINEAR</t>
        </is>
      </c>
      <c r="F2215" s="118" t="n">
        <v>47092</v>
      </c>
      <c r="G2215" s="118" t="n">
        <v>47105</v>
      </c>
      <c r="H2215" s="118" t="n">
        <v>46289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29980603</v>
      </c>
      <c r="C2216" s="4" t="inlineStr">
        <is>
          <t>PISO VINÍLICO / LAMINADO</t>
        </is>
      </c>
      <c r="D2216" s="4" t="inlineStr">
        <is>
          <t>-</t>
        </is>
      </c>
      <c r="E2216" s="4" t="inlineStr">
        <is>
          <t>32º PAV - COBERTURA GERAL</t>
        </is>
      </c>
      <c r="F2216" s="118" t="n">
        <v>47092</v>
      </c>
      <c r="G2216" s="118" t="n">
        <v>47105</v>
      </c>
      <c r="H2216" s="118" t="n">
        <v>46289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30205765</v>
      </c>
      <c r="C2217" s="4" t="inlineStr">
        <is>
          <t>REVESTIMENTO ACABAMENTO</t>
        </is>
      </c>
      <c r="D2217" s="4" t="inlineStr">
        <is>
          <t>-</t>
        </is>
      </c>
      <c r="E2217" s="4" t="inlineStr">
        <is>
          <t>TÉRREO - ÁREA EXTERNA RESIDENCIAL</t>
        </is>
      </c>
      <c r="F2217" s="118" t="n">
        <v>47094</v>
      </c>
      <c r="G2217" s="118" t="n">
        <v>47164</v>
      </c>
      <c r="H2217" s="118" t="n">
        <v>46289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30205764</v>
      </c>
      <c r="C2218" s="4" t="inlineStr">
        <is>
          <t>INSTALAÇÃO DE LUMINÁRIAS</t>
        </is>
      </c>
      <c r="D2218" s="4" t="inlineStr">
        <is>
          <t>-</t>
        </is>
      </c>
      <c r="E2218" s="4" t="inlineStr">
        <is>
          <t>TÉRREO - ÁREA EXTERNA RESIDENCIAL</t>
        </is>
      </c>
      <c r="F2218" s="118" t="n">
        <v>47094</v>
      </c>
      <c r="G2218" s="118" t="n">
        <v>47108</v>
      </c>
      <c r="H2218" s="118" t="n">
        <v>46289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30206041</v>
      </c>
      <c r="C2219" s="4" t="inlineStr">
        <is>
          <t>CHECKLIST</t>
        </is>
      </c>
      <c r="D2219" s="4" t="inlineStr">
        <is>
          <t>-</t>
        </is>
      </c>
      <c r="E2219" s="4" t="inlineStr">
        <is>
          <t>6º PAV (PILOTIS) - CHURRASQUEIRA + IS MASC. PCD + IS FEM. PCD + CIRCULAÇÃO 1 + HALL 1</t>
        </is>
      </c>
      <c r="F2219" s="118" t="n">
        <v>47098</v>
      </c>
      <c r="G2219" s="118" t="n">
        <v>47102</v>
      </c>
      <c r="H2219" s="118" t="n">
        <v>46289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30171659</v>
      </c>
      <c r="C2220" s="4" t="inlineStr">
        <is>
          <t>PINTURA 2º DEMÃO</t>
        </is>
      </c>
      <c r="D2220" s="4" t="inlineStr">
        <is>
          <t>-</t>
        </is>
      </c>
      <c r="E2220" s="4" t="inlineStr">
        <is>
          <t>CX DE ESCADA DE INCÊND.</t>
        </is>
      </c>
      <c r="F2220" s="118" t="n">
        <v>47098</v>
      </c>
      <c r="G2220" s="118" t="n">
        <v>47133</v>
      </c>
      <c r="H2220" s="118" t="n">
        <v>46289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29980921</v>
      </c>
      <c r="C2221" s="4" t="inlineStr">
        <is>
          <t>LIMPEZA FINA</t>
        </is>
      </c>
      <c r="D2221" s="4" t="inlineStr">
        <is>
          <t>-</t>
        </is>
      </c>
      <c r="E2221" s="4" t="inlineStr">
        <is>
          <t>24º PAV.</t>
        </is>
      </c>
      <c r="F2221" s="118" t="n">
        <v>47100</v>
      </c>
      <c r="G2221" s="118" t="n">
        <v>47120</v>
      </c>
      <c r="H2221" s="118" t="n">
        <v>46289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29980874</v>
      </c>
      <c r="C2222" s="4" t="inlineStr">
        <is>
          <t>PINTURA 3º DEMÃO</t>
        </is>
      </c>
      <c r="D2222" s="4" t="inlineStr">
        <is>
          <t>-</t>
        </is>
      </c>
      <c r="E2222" s="4" t="inlineStr">
        <is>
          <t>25º PAV.</t>
        </is>
      </c>
      <c r="F2222" s="118" t="n">
        <v>47100</v>
      </c>
      <c r="G2222" s="118" t="n">
        <v>47120</v>
      </c>
      <c r="H2222" s="118" t="n">
        <v>46289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30171405</v>
      </c>
      <c r="C2223" s="4" t="inlineStr">
        <is>
          <t>PINTURA DE TUBULAÇÕES (PAREDE E TETO)</t>
        </is>
      </c>
      <c r="D2223" s="4" t="inlineStr">
        <is>
          <t>-</t>
        </is>
      </c>
      <c r="E2223" s="4" t="inlineStr">
        <is>
          <t>5º PAV - GARAGEM</t>
        </is>
      </c>
      <c r="F2223" s="118" t="n">
        <v>47105</v>
      </c>
      <c r="G2223" s="118" t="n">
        <v>47133</v>
      </c>
      <c r="H2223" s="118" t="n">
        <v>46289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30206089</v>
      </c>
      <c r="C2224" s="4" t="inlineStr">
        <is>
          <t>LIMPEZA FINA</t>
        </is>
      </c>
      <c r="D2224" s="4" t="inlineStr">
        <is>
          <t>-</t>
        </is>
      </c>
      <c r="E2224" s="4" t="inlineStr">
        <is>
          <t>6º PAV (PILOTIS) - SAUNA + DUCHA</t>
        </is>
      </c>
      <c r="F2224" s="118" t="n">
        <v>47105</v>
      </c>
      <c r="G2224" s="118" t="n">
        <v>47126</v>
      </c>
      <c r="H2224" s="118" t="n">
        <v>46289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30206042</v>
      </c>
      <c r="C2225" s="4" t="inlineStr">
        <is>
          <t>PINTURA 3º DEMÃO</t>
        </is>
      </c>
      <c r="D2225" s="4" t="inlineStr">
        <is>
          <t>-</t>
        </is>
      </c>
      <c r="E2225" s="4" t="inlineStr">
        <is>
          <t>6º PAV (PILOTIS) - CHURRASQUEIRA + IS MASC. PCD + IS FEM. PCD + CIRCULAÇÃO 1 + HALL 1</t>
        </is>
      </c>
      <c r="F2225" s="118" t="n">
        <v>47105</v>
      </c>
      <c r="G2225" s="118" t="n">
        <v>47126</v>
      </c>
      <c r="H2225" s="118" t="n">
        <v>46289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29981559</v>
      </c>
      <c r="C2226" s="4" t="inlineStr">
        <is>
          <t>CHECKLIST FINAL</t>
        </is>
      </c>
      <c r="D2226" s="4" t="inlineStr">
        <is>
          <t>-</t>
        </is>
      </c>
      <c r="E2226" s="4" t="inlineStr">
        <is>
          <t>7º PAV.</t>
        </is>
      </c>
      <c r="F2226" s="118" t="n">
        <v>47105</v>
      </c>
      <c r="G2226" s="118" t="n">
        <v>47123</v>
      </c>
      <c r="H2226" s="118" t="n">
        <v>46289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29981084</v>
      </c>
      <c r="C2227" s="4" t="inlineStr">
        <is>
          <t>PISO VINÍLICO / LAMINADO</t>
        </is>
      </c>
      <c r="D2227" s="4" t="inlineStr">
        <is>
          <t>-</t>
        </is>
      </c>
      <c r="E2227" s="4" t="inlineStr">
        <is>
          <t>19º PAV.</t>
        </is>
      </c>
      <c r="F2227" s="118" t="n">
        <v>47105</v>
      </c>
      <c r="G2227" s="118" t="n">
        <v>47121</v>
      </c>
      <c r="H2227" s="118" t="n">
        <v>46289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30205897</v>
      </c>
      <c r="C2228" s="4" t="inlineStr">
        <is>
          <t>BRISE</t>
        </is>
      </c>
      <c r="D2228" s="4" t="inlineStr">
        <is>
          <t>-</t>
        </is>
      </c>
      <c r="E2228" s="4" t="inlineStr">
        <is>
          <t>6º PAV (PILOTIS) - PLAYGROUND + TERRAÇO DESCOBERTO + QUADRA DE RECREAÇÃO</t>
        </is>
      </c>
      <c r="F2228" s="118" t="n">
        <v>47106</v>
      </c>
      <c r="G2228" s="118" t="n">
        <v>47143</v>
      </c>
      <c r="H2228" s="118" t="n">
        <v>46289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30208614</v>
      </c>
      <c r="C2229" s="4" t="inlineStr">
        <is>
          <t>INSTALAÇÃO DE LUMINÁRIAS</t>
        </is>
      </c>
      <c r="D2229" s="4" t="inlineStr">
        <is>
          <t>-</t>
        </is>
      </c>
      <c r="E2229" s="4" t="inlineStr">
        <is>
          <t>6º PAV (PILOTIS) - PLAYGROUND + TERRAÇO DESCOBERTO + QUADRA DE RECREAÇÃO</t>
        </is>
      </c>
      <c r="F2229" s="118" t="n">
        <v>47106</v>
      </c>
      <c r="G2229" s="118" t="n">
        <v>47120</v>
      </c>
      <c r="H2229" s="118" t="n">
        <v>46289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30206006</v>
      </c>
      <c r="C2230" s="4" t="inlineStr">
        <is>
          <t>ACABAMENTOS ELÉTRICOS</t>
        </is>
      </c>
      <c r="D2230" s="4" t="inlineStr">
        <is>
          <t>-</t>
        </is>
      </c>
      <c r="E2230" s="4" t="inlineStr">
        <is>
          <t>6º PAV (PILOTIS) - COWORKING 1 E 2 + CIRC. 2 + HALL 2 + DML + VEST. MASC. + VEST. FEM</t>
        </is>
      </c>
      <c r="F2230" s="118" t="n">
        <v>47106</v>
      </c>
      <c r="G2230" s="118" t="n">
        <v>47109</v>
      </c>
      <c r="H2230" s="118" t="n">
        <v>46289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30205966</v>
      </c>
      <c r="C2231" s="4" t="inlineStr">
        <is>
          <t>PINTURA 2º DEMÃO</t>
        </is>
      </c>
      <c r="D2231" s="4" t="inlineStr">
        <is>
          <t>-</t>
        </is>
      </c>
      <c r="E2231" s="4" t="inlineStr">
        <is>
          <t>6º PAV (PILOTIS) - LOUNGE + SALÃO + COZINHA + GOURMET + ESPAÇO KIDS</t>
        </is>
      </c>
      <c r="F2231" s="118" t="n">
        <v>47106</v>
      </c>
      <c r="G2231" s="118" t="n">
        <v>47127</v>
      </c>
      <c r="H2231" s="118" t="n">
        <v>46289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29980836</v>
      </c>
      <c r="C2232" s="4" t="inlineStr">
        <is>
          <t>CHECKLIST</t>
        </is>
      </c>
      <c r="D2232" s="4" t="inlineStr">
        <is>
          <t>-</t>
        </is>
      </c>
      <c r="E2232" s="4" t="inlineStr">
        <is>
          <t>26º PAV.</t>
        </is>
      </c>
      <c r="F2232" s="118" t="n">
        <v>47106</v>
      </c>
      <c r="G2232" s="118" t="n">
        <v>47120</v>
      </c>
      <c r="H2232" s="118" t="n">
        <v>46289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29980801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27º PAV.</t>
        </is>
      </c>
      <c r="F2233" s="118" t="n">
        <v>47106</v>
      </c>
      <c r="G2233" s="118" t="n">
        <v>47126</v>
      </c>
      <c r="H2233" s="118" t="n">
        <v>46289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29980761</v>
      </c>
      <c r="C2234" s="4" t="inlineStr">
        <is>
          <t>PINTURA 2º DEMÃO</t>
        </is>
      </c>
      <c r="D2234" s="4" t="inlineStr">
        <is>
          <t>-</t>
        </is>
      </c>
      <c r="E2234" s="4" t="inlineStr">
        <is>
          <t>28º PAV.</t>
        </is>
      </c>
      <c r="F2234" s="118" t="n">
        <v>47106</v>
      </c>
      <c r="G2234" s="118" t="n">
        <v>47126</v>
      </c>
      <c r="H2234" s="118" t="n">
        <v>46289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33919805</v>
      </c>
      <c r="C2235" s="4" t="inlineStr">
        <is>
          <t>TEXTURA - EXTERNA</t>
        </is>
      </c>
      <c r="D2235" s="4" t="inlineStr">
        <is>
          <t>-</t>
        </is>
      </c>
      <c r="E2235" s="4" t="inlineStr">
        <is>
          <t>28º PAV.</t>
        </is>
      </c>
      <c r="F2235" s="118" t="n">
        <v>47106</v>
      </c>
      <c r="G2235" s="118" t="n">
        <v>47126</v>
      </c>
      <c r="H2235" s="118" t="n">
        <v>46289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29980723</v>
      </c>
      <c r="C2236" s="4" t="inlineStr">
        <is>
          <t>LIMPEZA GROSSA</t>
        </is>
      </c>
      <c r="D2236" s="4" t="inlineStr">
        <is>
          <t>-</t>
        </is>
      </c>
      <c r="E2236" s="4" t="inlineStr">
        <is>
          <t>29º PAV.</t>
        </is>
      </c>
      <c r="F2236" s="118" t="n">
        <v>47106</v>
      </c>
      <c r="G2236" s="118" t="n">
        <v>47126</v>
      </c>
      <c r="H2236" s="118" t="n">
        <v>46289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29980680</v>
      </c>
      <c r="C2237" s="4" t="inlineStr">
        <is>
          <t>LOUÇAS</t>
        </is>
      </c>
      <c r="D2237" s="4" t="inlineStr">
        <is>
          <t>-</t>
        </is>
      </c>
      <c r="E2237" s="4" t="inlineStr">
        <is>
          <t>30º PAV.</t>
        </is>
      </c>
      <c r="F2237" s="118" t="n">
        <v>47106</v>
      </c>
      <c r="G2237" s="118" t="n">
        <v>47126</v>
      </c>
      <c r="H2237" s="118" t="n">
        <v>46289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29980685</v>
      </c>
      <c r="C2238" s="4" t="inlineStr">
        <is>
          <t>METAIS</t>
        </is>
      </c>
      <c r="D2238" s="4" t="inlineStr">
        <is>
          <t>-</t>
        </is>
      </c>
      <c r="E2238" s="4" t="inlineStr">
        <is>
          <t>30º PAV.</t>
        </is>
      </c>
      <c r="F2238" s="118" t="n">
        <v>47106</v>
      </c>
      <c r="G2238" s="118" t="n">
        <v>47126</v>
      </c>
      <c r="H2238" s="118" t="n">
        <v>46289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29980684</v>
      </c>
      <c r="C2239" s="4" t="inlineStr">
        <is>
          <t>DISJUNTORES / MIOLOS</t>
        </is>
      </c>
      <c r="D2239" s="4" t="inlineStr">
        <is>
          <t>-</t>
        </is>
      </c>
      <c r="E2239" s="4" t="inlineStr">
        <is>
          <t>30º PAV.</t>
        </is>
      </c>
      <c r="F2239" s="118" t="n">
        <v>47106</v>
      </c>
      <c r="G2239" s="118" t="n">
        <v>47126</v>
      </c>
      <c r="H2239" s="118" t="n">
        <v>46289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29980683</v>
      </c>
      <c r="C2240" s="4" t="inlineStr">
        <is>
          <t>COMUNICAÇÃO E ALARME</t>
        </is>
      </c>
      <c r="D2240" s="4" t="inlineStr">
        <is>
          <t>-</t>
        </is>
      </c>
      <c r="E2240" s="4" t="inlineStr">
        <is>
          <t>30º PAV.</t>
        </is>
      </c>
      <c r="F2240" s="118" t="n">
        <v>47106</v>
      </c>
      <c r="G2240" s="118" t="n">
        <v>47126</v>
      </c>
      <c r="H2240" s="118" t="n">
        <v>46289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29980642</v>
      </c>
      <c r="C2241" s="4" t="inlineStr">
        <is>
          <t>RODAPÉ MADEIRA / PVC</t>
        </is>
      </c>
      <c r="D2241" s="4" t="inlineStr">
        <is>
          <t>-</t>
        </is>
      </c>
      <c r="E2241" s="4" t="inlineStr">
        <is>
          <t>31º PAV. - COBERTURA LINEAR</t>
        </is>
      </c>
      <c r="F2241" s="118" t="n">
        <v>47106</v>
      </c>
      <c r="G2241" s="118" t="n">
        <v>47126</v>
      </c>
      <c r="H2241" s="118" t="n">
        <v>46289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29980604</v>
      </c>
      <c r="C2242" s="4" t="inlineStr">
        <is>
          <t>ESQUADRIA MADEIRA</t>
        </is>
      </c>
      <c r="D2242" s="4" t="inlineStr">
        <is>
          <t>-</t>
        </is>
      </c>
      <c r="E2242" s="4" t="inlineStr">
        <is>
          <t>32º PAV - COBERTURA GERAL</t>
        </is>
      </c>
      <c r="F2242" s="118" t="n">
        <v>47106</v>
      </c>
      <c r="G2242" s="118" t="n">
        <v>47126</v>
      </c>
      <c r="H2242" s="118" t="n">
        <v>46289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30171533</v>
      </c>
      <c r="C2243" s="4" t="inlineStr">
        <is>
          <t>ACABAMENTOS ELÉTRICOS</t>
        </is>
      </c>
      <c r="D2243" s="4" t="inlineStr">
        <is>
          <t>-</t>
        </is>
      </c>
      <c r="E2243" s="4" t="inlineStr">
        <is>
          <t>HALL - GARAGENS</t>
        </is>
      </c>
      <c r="F2243" s="118" t="n">
        <v>47108</v>
      </c>
      <c r="G2243" s="118" t="n">
        <v>47129</v>
      </c>
      <c r="H2243" s="118" t="n">
        <v>46289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29981522</v>
      </c>
      <c r="C2244" s="4" t="inlineStr">
        <is>
          <t>CHECKLIST FINAL</t>
        </is>
      </c>
      <c r="D2244" s="4" t="inlineStr">
        <is>
          <t>-</t>
        </is>
      </c>
      <c r="E2244" s="4" t="inlineStr">
        <is>
          <t>8º PAV.</t>
        </is>
      </c>
      <c r="F2244" s="118" t="n">
        <v>47108</v>
      </c>
      <c r="G2244" s="118" t="n">
        <v>47128</v>
      </c>
      <c r="H2244" s="118" t="n">
        <v>46289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30171451</v>
      </c>
      <c r="C2245" s="4" t="inlineStr">
        <is>
          <t>TEXTURA - 2º E 3º DEMÃO</t>
        </is>
      </c>
      <c r="D2245" s="4" t="inlineStr">
        <is>
          <t>-</t>
        </is>
      </c>
      <c r="E2245" s="4" t="inlineStr">
        <is>
          <t>3º PAV - GARAGEM</t>
        </is>
      </c>
      <c r="F2245" s="118" t="n">
        <v>47109</v>
      </c>
      <c r="G2245" s="118" t="n">
        <v>47130</v>
      </c>
      <c r="H2245" s="118" t="n">
        <v>46289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30171419</v>
      </c>
      <c r="C2246" s="4" t="inlineStr">
        <is>
          <t>ACABAMENTOS ELÉTRICOS</t>
        </is>
      </c>
      <c r="D2246" s="4" t="inlineStr">
        <is>
          <t>-</t>
        </is>
      </c>
      <c r="E2246" s="4" t="inlineStr">
        <is>
          <t>4º PAV - GARAGEM</t>
        </is>
      </c>
      <c r="F2246" s="118" t="n">
        <v>47109</v>
      </c>
      <c r="G2246" s="118" t="n">
        <v>47130</v>
      </c>
      <c r="H2246" s="118" t="n">
        <v>46289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30171418</v>
      </c>
      <c r="C2247" s="4" t="inlineStr">
        <is>
          <t>DEMARCAÇÃO DE VAGAS</t>
        </is>
      </c>
      <c r="D2247" s="4" t="inlineStr">
        <is>
          <t>-</t>
        </is>
      </c>
      <c r="E2247" s="4" t="inlineStr">
        <is>
          <t>4º PAV - GARAGEM</t>
        </is>
      </c>
      <c r="F2247" s="118" t="n">
        <v>47109</v>
      </c>
      <c r="G2247" s="118" t="n">
        <v>47144</v>
      </c>
      <c r="H2247" s="118" t="n">
        <v>46289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30171430</v>
      </c>
      <c r="C2248" s="4" t="inlineStr">
        <is>
          <t>INSTALAÇÃO DE METAIS</t>
        </is>
      </c>
      <c r="D2248" s="4" t="inlineStr">
        <is>
          <t>-</t>
        </is>
      </c>
      <c r="E2248" s="4" t="inlineStr">
        <is>
          <t>4º PAV - GARAGEM</t>
        </is>
      </c>
      <c r="F2248" s="118" t="n">
        <v>47109</v>
      </c>
      <c r="G2248" s="118" t="n">
        <v>47130</v>
      </c>
      <c r="H2248" s="118" t="n">
        <v>46289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30171431</v>
      </c>
      <c r="C2249" s="4" t="inlineStr">
        <is>
          <t>INST. CARREGADOR DE VEÍCULOS</t>
        </is>
      </c>
      <c r="D2249" s="4" t="inlineStr">
        <is>
          <t>-</t>
        </is>
      </c>
      <c r="E2249" s="4" t="inlineStr">
        <is>
          <t>4º PAV - GARAGEM</t>
        </is>
      </c>
      <c r="F2249" s="118" t="n">
        <v>47109</v>
      </c>
      <c r="G2249" s="118" t="n">
        <v>47130</v>
      </c>
      <c r="H2249" s="118" t="n">
        <v>46289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30171434</v>
      </c>
      <c r="C2250" s="4" t="inlineStr">
        <is>
          <t>PLACAS E IDEINTIFIC. VISUAIS</t>
        </is>
      </c>
      <c r="D2250" s="4" t="inlineStr">
        <is>
          <t>-</t>
        </is>
      </c>
      <c r="E2250" s="4" t="inlineStr">
        <is>
          <t>4º PAV - GARAGEM</t>
        </is>
      </c>
      <c r="F2250" s="118" t="n">
        <v>47109</v>
      </c>
      <c r="G2250" s="118" t="n">
        <v>47130</v>
      </c>
      <c r="H2250" s="118" t="n">
        <v>46289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30171389</v>
      </c>
      <c r="C2251" s="4" t="inlineStr">
        <is>
          <t>TEXTURA - 1º DEMÃO</t>
        </is>
      </c>
      <c r="D2251" s="4" t="inlineStr">
        <is>
          <t>-</t>
        </is>
      </c>
      <c r="E2251" s="4" t="inlineStr">
        <is>
          <t>5º PAV - GARAGEM</t>
        </is>
      </c>
      <c r="F2251" s="118" t="n">
        <v>47109</v>
      </c>
      <c r="G2251" s="118" t="n">
        <v>47144</v>
      </c>
      <c r="H2251" s="118" t="n">
        <v>46289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30206004</v>
      </c>
      <c r="C2252" s="4" t="inlineStr">
        <is>
          <t>CHECKLIST</t>
        </is>
      </c>
      <c r="D2252" s="4" t="inlineStr">
        <is>
          <t>-</t>
        </is>
      </c>
      <c r="E2252" s="4" t="inlineStr">
        <is>
          <t>6º PAV (PILOTIS) - COWORKING 1 E 2 + CIRC. 2 + HALL 2 + DML + VEST. MASC. + VEST. FEM</t>
        </is>
      </c>
      <c r="F2252" s="118" t="n">
        <v>47120</v>
      </c>
      <c r="G2252" s="118" t="n">
        <v>47126</v>
      </c>
      <c r="H2252" s="118" t="n">
        <v>46289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29981485</v>
      </c>
      <c r="C2253" s="4" t="inlineStr">
        <is>
          <t>CHECKLIST FINAL</t>
        </is>
      </c>
      <c r="D2253" s="4" t="inlineStr">
        <is>
          <t>-</t>
        </is>
      </c>
      <c r="E2253" s="4" t="inlineStr">
        <is>
          <t>9º PAV.</t>
        </is>
      </c>
      <c r="F2253" s="118" t="n">
        <v>47121</v>
      </c>
      <c r="G2253" s="118" t="n">
        <v>47133</v>
      </c>
      <c r="H2253" s="118" t="n">
        <v>46289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29980884</v>
      </c>
      <c r="C2254" s="4" t="inlineStr">
        <is>
          <t>LIMPEZA FINA</t>
        </is>
      </c>
      <c r="D2254" s="4" t="inlineStr">
        <is>
          <t>-</t>
        </is>
      </c>
      <c r="E2254" s="4" t="inlineStr">
        <is>
          <t>25º PAV.</t>
        </is>
      </c>
      <c r="F2254" s="118" t="n">
        <v>47121</v>
      </c>
      <c r="G2254" s="118" t="n">
        <v>47133</v>
      </c>
      <c r="H2254" s="118" t="n">
        <v>46289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29980837</v>
      </c>
      <c r="C2255" s="4" t="inlineStr">
        <is>
          <t>PINTURA 3º DEMÃO</t>
        </is>
      </c>
      <c r="D2255" s="4" t="inlineStr">
        <is>
          <t>-</t>
        </is>
      </c>
      <c r="E2255" s="4" t="inlineStr">
        <is>
          <t>26º PAV.</t>
        </is>
      </c>
      <c r="F2255" s="118" t="n">
        <v>47121</v>
      </c>
      <c r="G2255" s="118" t="n">
        <v>47133</v>
      </c>
      <c r="H2255" s="118" t="n">
        <v>46289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29981085</v>
      </c>
      <c r="C2256" s="4" t="inlineStr">
        <is>
          <t>ESQUADRIA MADEIRA</t>
        </is>
      </c>
      <c r="D2256" s="4" t="inlineStr">
        <is>
          <t>-</t>
        </is>
      </c>
      <c r="E2256" s="4" t="inlineStr">
        <is>
          <t>19º PAV.</t>
        </is>
      </c>
      <c r="F2256" s="118" t="n">
        <v>47122</v>
      </c>
      <c r="G2256" s="118" t="n">
        <v>47130</v>
      </c>
      <c r="H2256" s="118" t="n">
        <v>46289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33807238</v>
      </c>
      <c r="C2257" s="4" t="inlineStr">
        <is>
          <t>VISTORIA APTOS</t>
        </is>
      </c>
      <c r="D2257" s="4" t="inlineStr">
        <is>
          <t>-</t>
        </is>
      </c>
      <c r="E2257" s="4" t="inlineStr">
        <is>
          <t>7º PAV.</t>
        </is>
      </c>
      <c r="F2257" s="118" t="n">
        <v>47126</v>
      </c>
      <c r="G2257" s="118" t="n">
        <v>47128</v>
      </c>
      <c r="H2257" s="118" t="n">
        <v>46289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29981448</v>
      </c>
      <c r="C2258" s="4" t="inlineStr">
        <is>
          <t>CHECKLIST FINAL</t>
        </is>
      </c>
      <c r="D2258" s="4" t="inlineStr">
        <is>
          <t>-</t>
        </is>
      </c>
      <c r="E2258" s="4" t="inlineStr">
        <is>
          <t>10º PAV.</t>
        </is>
      </c>
      <c r="F2258" s="118" t="n">
        <v>47126</v>
      </c>
      <c r="G2258" s="118" t="n">
        <v>47136</v>
      </c>
      <c r="H2258" s="118" t="n">
        <v>46289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30206095</v>
      </c>
      <c r="C2259" s="4" t="inlineStr">
        <is>
          <t>CHECKLIST FINAL</t>
        </is>
      </c>
      <c r="D2259" s="4" t="inlineStr">
        <is>
          <t>-</t>
        </is>
      </c>
      <c r="E2259" s="4" t="inlineStr">
        <is>
          <t>6º PAV (PILOTIS) - SAUNA + DUCHA</t>
        </is>
      </c>
      <c r="F2259" s="118" t="n">
        <v>47127</v>
      </c>
      <c r="G2259" s="118" t="n">
        <v>47140</v>
      </c>
      <c r="H2259" s="118" t="n">
        <v>46289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30206052</v>
      </c>
      <c r="C2260" s="4" t="inlineStr">
        <is>
          <t>LIMPEZA FINA</t>
        </is>
      </c>
      <c r="D2260" s="4" t="inlineStr">
        <is>
          <t>-</t>
        </is>
      </c>
      <c r="E2260" s="4" t="inlineStr">
        <is>
          <t>6º PAV (PILOTIS) - CHURRASQUEIRA + IS MASC. PCD + IS FEM. PCD + CIRCULAÇÃO 1 + HALL 1</t>
        </is>
      </c>
      <c r="F2260" s="118" t="n">
        <v>47127</v>
      </c>
      <c r="G2260" s="118" t="n">
        <v>47140</v>
      </c>
      <c r="H2260" s="118" t="n">
        <v>46289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30206005</v>
      </c>
      <c r="C2261" s="4" t="inlineStr">
        <is>
          <t>PINTURA 3º DEMÃO</t>
        </is>
      </c>
      <c r="D2261" s="4" t="inlineStr">
        <is>
          <t>-</t>
        </is>
      </c>
      <c r="E2261" s="4" t="inlineStr">
        <is>
          <t>6º PAV (PILOTIS) - COWORKING 1 E 2 + CIRC. 2 + HALL 2 + DML + VEST. MASC. + VEST. FEM</t>
        </is>
      </c>
      <c r="F2261" s="118" t="n">
        <v>47127</v>
      </c>
      <c r="G2261" s="118" t="n">
        <v>47140</v>
      </c>
      <c r="H2261" s="118" t="n">
        <v>46289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29980799</v>
      </c>
      <c r="C2262" s="4" t="inlineStr">
        <is>
          <t>CHECKLIST</t>
        </is>
      </c>
      <c r="D2262" s="4" t="inlineStr">
        <is>
          <t>-</t>
        </is>
      </c>
      <c r="E2262" s="4" t="inlineStr">
        <is>
          <t>27º PAV.</t>
        </is>
      </c>
      <c r="F2262" s="118" t="n">
        <v>47127</v>
      </c>
      <c r="G2262" s="118" t="n">
        <v>47133</v>
      </c>
      <c r="H2262" s="118" t="n">
        <v>46289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29980764</v>
      </c>
      <c r="C2263" s="4" t="inlineStr">
        <is>
          <t>ACABAMENTOS ELÉTRICOS</t>
        </is>
      </c>
      <c r="D2263" s="4" t="inlineStr">
        <is>
          <t>-</t>
        </is>
      </c>
      <c r="E2263" s="4" t="inlineStr">
        <is>
          <t>28º PAV.</t>
        </is>
      </c>
      <c r="F2263" s="118" t="n">
        <v>47127</v>
      </c>
      <c r="G2263" s="118" t="n">
        <v>47137</v>
      </c>
      <c r="H2263" s="118" t="n">
        <v>46289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29980724</v>
      </c>
      <c r="C2264" s="4" t="inlineStr">
        <is>
          <t>PINTURA 2º DEMÃO</t>
        </is>
      </c>
      <c r="D2264" s="4" t="inlineStr">
        <is>
          <t>-</t>
        </is>
      </c>
      <c r="E2264" s="4" t="inlineStr">
        <is>
          <t>29º PAV.</t>
        </is>
      </c>
      <c r="F2264" s="118" t="n">
        <v>47127</v>
      </c>
      <c r="G2264" s="118" t="n">
        <v>47137</v>
      </c>
      <c r="H2264" s="118" t="n">
        <v>46289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33919806</v>
      </c>
      <c r="C2265" s="4" t="inlineStr">
        <is>
          <t>TEXTURA - EXTERNA</t>
        </is>
      </c>
      <c r="D2265" s="4" t="inlineStr">
        <is>
          <t>-</t>
        </is>
      </c>
      <c r="E2265" s="4" t="inlineStr">
        <is>
          <t>29º PAV.</t>
        </is>
      </c>
      <c r="F2265" s="118" t="n">
        <v>47127</v>
      </c>
      <c r="G2265" s="118" t="n">
        <v>47137</v>
      </c>
      <c r="H2265" s="118" t="n">
        <v>46289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29980686</v>
      </c>
      <c r="C2266" s="4" t="inlineStr">
        <is>
          <t>LIMPEZA GROSSA</t>
        </is>
      </c>
      <c r="D2266" s="4" t="inlineStr">
        <is>
          <t>-</t>
        </is>
      </c>
      <c r="E2266" s="4" t="inlineStr">
        <is>
          <t>30º PAV.</t>
        </is>
      </c>
      <c r="F2266" s="118" t="n">
        <v>47127</v>
      </c>
      <c r="G2266" s="118" t="n">
        <v>47137</v>
      </c>
      <c r="H2266" s="118" t="n">
        <v>46289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29980643</v>
      </c>
      <c r="C2267" s="4" t="inlineStr">
        <is>
          <t>LOUÇAS</t>
        </is>
      </c>
      <c r="D2267" s="4" t="inlineStr">
        <is>
          <t>-</t>
        </is>
      </c>
      <c r="E2267" s="4" t="inlineStr">
        <is>
          <t>31º PAV. - COBERTURA LINEAR</t>
        </is>
      </c>
      <c r="F2267" s="118" t="n">
        <v>47127</v>
      </c>
      <c r="G2267" s="118" t="n">
        <v>47137</v>
      </c>
      <c r="H2267" s="118" t="n">
        <v>46289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29980648</v>
      </c>
      <c r="C2268" s="4" t="inlineStr">
        <is>
          <t>METAIS</t>
        </is>
      </c>
      <c r="D2268" s="4" t="inlineStr">
        <is>
          <t>-</t>
        </is>
      </c>
      <c r="E2268" s="4" t="inlineStr">
        <is>
          <t>31º PAV. - COBERTURA LINEAR</t>
        </is>
      </c>
      <c r="F2268" s="118" t="n">
        <v>47127</v>
      </c>
      <c r="G2268" s="118" t="n">
        <v>47137</v>
      </c>
      <c r="H2268" s="118" t="n">
        <v>46289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29980647</v>
      </c>
      <c r="C2269" s="4" t="inlineStr">
        <is>
          <t>DISJUNTORES / MIOLOS</t>
        </is>
      </c>
      <c r="D2269" s="4" t="inlineStr">
        <is>
          <t>-</t>
        </is>
      </c>
      <c r="E2269" s="4" t="inlineStr">
        <is>
          <t>31º PAV. - COBERTURA LINEAR</t>
        </is>
      </c>
      <c r="F2269" s="118" t="n">
        <v>47127</v>
      </c>
      <c r="G2269" s="118" t="n">
        <v>47137</v>
      </c>
      <c r="H2269" s="118" t="n">
        <v>46289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29980646</v>
      </c>
      <c r="C2270" s="4" t="inlineStr">
        <is>
          <t>COMUNICAÇÃO E ALARME</t>
        </is>
      </c>
      <c r="D2270" s="4" t="inlineStr">
        <is>
          <t>-</t>
        </is>
      </c>
      <c r="E2270" s="4" t="inlineStr">
        <is>
          <t>31º PAV. - COBERTURA LINEAR</t>
        </is>
      </c>
      <c r="F2270" s="118" t="n">
        <v>47127</v>
      </c>
      <c r="G2270" s="118" t="n">
        <v>47137</v>
      </c>
      <c r="H2270" s="118" t="n">
        <v>46289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29980605</v>
      </c>
      <c r="C2271" s="4" t="inlineStr">
        <is>
          <t>RODAPÉ MADEIRA / PVC</t>
        </is>
      </c>
      <c r="D2271" s="4" t="inlineStr">
        <is>
          <t>-</t>
        </is>
      </c>
      <c r="E2271" s="4" t="inlineStr">
        <is>
          <t>32º PAV - COBERTURA GERAL</t>
        </is>
      </c>
      <c r="F2271" s="118" t="n">
        <v>47127</v>
      </c>
      <c r="G2271" s="118" t="n">
        <v>47137</v>
      </c>
      <c r="H2271" s="118" t="n">
        <v>46289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30205969</v>
      </c>
      <c r="C2272" s="4" t="inlineStr">
        <is>
          <t>ACABAMENTOS ELÉTRICOS</t>
        </is>
      </c>
      <c r="D2272" s="4" t="inlineStr">
        <is>
          <t>-</t>
        </is>
      </c>
      <c r="E2272" s="4" t="inlineStr">
        <is>
          <t>6º PAV (PILOTIS) - LOUNGE + SALÃO + COZINHA + GOURMET + ESPAÇO KIDS</t>
        </is>
      </c>
      <c r="F2272" s="118" t="n">
        <v>47128</v>
      </c>
      <c r="G2272" s="118" t="n">
        <v>47133</v>
      </c>
      <c r="H2272" s="118" t="n">
        <v>46289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33807239</v>
      </c>
      <c r="C2273" s="4" t="inlineStr">
        <is>
          <t>VISTORIA APTOS</t>
        </is>
      </c>
      <c r="D2273" s="4" t="inlineStr">
        <is>
          <t>-</t>
        </is>
      </c>
      <c r="E2273" s="4" t="inlineStr">
        <is>
          <t>8º PAV.</t>
        </is>
      </c>
      <c r="F2273" s="118" t="n">
        <v>47129</v>
      </c>
      <c r="G2273" s="118" t="n">
        <v>47133</v>
      </c>
      <c r="H2273" s="118" t="n">
        <v>46289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29981411</v>
      </c>
      <c r="C2274" s="4" t="inlineStr">
        <is>
          <t>CHECKLIST FINAL</t>
        </is>
      </c>
      <c r="D2274" s="4" t="inlineStr">
        <is>
          <t>-</t>
        </is>
      </c>
      <c r="E2274" s="4" t="inlineStr">
        <is>
          <t>11º PAV.</t>
        </is>
      </c>
      <c r="F2274" s="118" t="n">
        <v>47129</v>
      </c>
      <c r="G2274" s="118" t="n">
        <v>47141</v>
      </c>
      <c r="H2274" s="118" t="n">
        <v>46289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30171534</v>
      </c>
      <c r="C2275" s="4" t="inlineStr">
        <is>
          <t>PINTURA 3º DEMÃO</t>
        </is>
      </c>
      <c r="D2275" s="4" t="inlineStr">
        <is>
          <t>-</t>
        </is>
      </c>
      <c r="E2275" s="4" t="inlineStr">
        <is>
          <t>HALL - GARAGENS</t>
        </is>
      </c>
      <c r="F2275" s="118" t="n">
        <v>47130</v>
      </c>
      <c r="G2275" s="118" t="n">
        <v>47161</v>
      </c>
      <c r="H2275" s="118" t="n">
        <v>46289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30171452</v>
      </c>
      <c r="C2276" s="4" t="inlineStr">
        <is>
          <t>LIMPEZA</t>
        </is>
      </c>
      <c r="D2276" s="4" t="inlineStr">
        <is>
          <t>-</t>
        </is>
      </c>
      <c r="E2276" s="4" t="inlineStr">
        <is>
          <t>3º PAV - GARAGEM</t>
        </is>
      </c>
      <c r="F2276" s="118" t="n">
        <v>47133</v>
      </c>
      <c r="G2276" s="118" t="n">
        <v>47151</v>
      </c>
      <c r="H2276" s="118" t="n">
        <v>46289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29981086</v>
      </c>
      <c r="C2277" s="4" t="inlineStr">
        <is>
          <t>RODAPÉ MADEIRA / PVC</t>
        </is>
      </c>
      <c r="D2277" s="4" t="inlineStr">
        <is>
          <t>-</t>
        </is>
      </c>
      <c r="E2277" s="4" t="inlineStr">
        <is>
          <t>19º PAV.</t>
        </is>
      </c>
      <c r="F2277" s="118" t="n">
        <v>47133</v>
      </c>
      <c r="G2277" s="118" t="n">
        <v>47141</v>
      </c>
      <c r="H2277" s="118" t="n">
        <v>46289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30205967</v>
      </c>
      <c r="C2278" s="4" t="inlineStr">
        <is>
          <t>CHECKLIST</t>
        </is>
      </c>
      <c r="D2278" s="4" t="inlineStr">
        <is>
          <t>-</t>
        </is>
      </c>
      <c r="E2278" s="4" t="inlineStr">
        <is>
          <t>6º PAV (PILOTIS) - LOUNGE + SALÃO + COZINHA + GOURMET + ESPAÇO KIDS</t>
        </is>
      </c>
      <c r="F2278" s="118" t="n">
        <v>47134</v>
      </c>
      <c r="G2278" s="118" t="n">
        <v>47140</v>
      </c>
      <c r="H2278" s="118" t="n">
        <v>46289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30171656</v>
      </c>
      <c r="C2279" s="4" t="inlineStr">
        <is>
          <t>ACABAMENTOS ELÉTRICOS</t>
        </is>
      </c>
      <c r="D2279" s="4" t="inlineStr">
        <is>
          <t>-</t>
        </is>
      </c>
      <c r="E2279" s="4" t="inlineStr">
        <is>
          <t>CX DE ESCADA DE INCÊND.</t>
        </is>
      </c>
      <c r="F2279" s="118" t="n">
        <v>47134</v>
      </c>
      <c r="G2279" s="118" t="n">
        <v>47147</v>
      </c>
      <c r="H2279" s="118" t="n">
        <v>46289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33807240</v>
      </c>
      <c r="C2280" s="4" t="inlineStr">
        <is>
          <t>VISTORIA APTOS</t>
        </is>
      </c>
      <c r="D2280" s="4" t="inlineStr">
        <is>
          <t>-</t>
        </is>
      </c>
      <c r="E2280" s="4" t="inlineStr">
        <is>
          <t>9º PAV.</t>
        </is>
      </c>
      <c r="F2280" s="118" t="n">
        <v>47134</v>
      </c>
      <c r="G2280" s="118" t="n">
        <v>47136</v>
      </c>
      <c r="H2280" s="118" t="n">
        <v>46289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29981374</v>
      </c>
      <c r="C2281" s="4" t="inlineStr">
        <is>
          <t>CHECKLIST FINAL</t>
        </is>
      </c>
      <c r="D2281" s="4" t="inlineStr">
        <is>
          <t>-</t>
        </is>
      </c>
      <c r="E2281" s="4" t="inlineStr">
        <is>
          <t>12º PAV.</t>
        </is>
      </c>
      <c r="F2281" s="118" t="n">
        <v>47134</v>
      </c>
      <c r="G2281" s="118" t="n">
        <v>47144</v>
      </c>
      <c r="H2281" s="118" t="n">
        <v>46289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29980847</v>
      </c>
      <c r="C2282" s="4" t="inlineStr">
        <is>
          <t>LIMPEZA FINA</t>
        </is>
      </c>
      <c r="D2282" s="4" t="inlineStr">
        <is>
          <t>-</t>
        </is>
      </c>
      <c r="E2282" s="4" t="inlineStr">
        <is>
          <t>26º PAV.</t>
        </is>
      </c>
      <c r="F2282" s="118" t="n">
        <v>47134</v>
      </c>
      <c r="G2282" s="118" t="n">
        <v>47144</v>
      </c>
      <c r="H2282" s="118" t="n">
        <v>46289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29980800</v>
      </c>
      <c r="C2283" s="4" t="inlineStr">
        <is>
          <t>PINTURA 3º DEMÃO</t>
        </is>
      </c>
      <c r="D2283" s="4" t="inlineStr">
        <is>
          <t>-</t>
        </is>
      </c>
      <c r="E2283" s="4" t="inlineStr">
        <is>
          <t>27º PAV.</t>
        </is>
      </c>
      <c r="F2283" s="118" t="n">
        <v>47134</v>
      </c>
      <c r="G2283" s="118" t="n">
        <v>47144</v>
      </c>
      <c r="H2283" s="118" t="n">
        <v>46289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33807241</v>
      </c>
      <c r="C2284" s="4" t="inlineStr">
        <is>
          <t>VISTORIA APTOS</t>
        </is>
      </c>
      <c r="D2284" s="4" t="inlineStr">
        <is>
          <t>-</t>
        </is>
      </c>
      <c r="E2284" s="4" t="inlineStr">
        <is>
          <t>10º PAV.</t>
        </is>
      </c>
      <c r="F2284" s="118" t="n">
        <v>47137</v>
      </c>
      <c r="G2284" s="118" t="n">
        <v>47141</v>
      </c>
      <c r="H2284" s="118" t="n">
        <v>46289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29981337</v>
      </c>
      <c r="C2285" s="4" t="inlineStr">
        <is>
          <t>CHECKLIST FINAL</t>
        </is>
      </c>
      <c r="D2285" s="4" t="inlineStr">
        <is>
          <t>-</t>
        </is>
      </c>
      <c r="E2285" s="4" t="inlineStr">
        <is>
          <t>13º PAV.</t>
        </is>
      </c>
      <c r="F2285" s="118" t="n">
        <v>47137</v>
      </c>
      <c r="G2285" s="118" t="n">
        <v>47149</v>
      </c>
      <c r="H2285" s="118" t="n">
        <v>46289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29980762</v>
      </c>
      <c r="C2286" s="4" t="inlineStr">
        <is>
          <t>CHECKLIST</t>
        </is>
      </c>
      <c r="D2286" s="4" t="inlineStr">
        <is>
          <t>-</t>
        </is>
      </c>
      <c r="E2286" s="4" t="inlineStr">
        <is>
          <t>28º PAV.</t>
        </is>
      </c>
      <c r="F2286" s="118" t="n">
        <v>47140</v>
      </c>
      <c r="G2286" s="118" t="n">
        <v>47144</v>
      </c>
      <c r="H2286" s="118" t="n">
        <v>46289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29980727</v>
      </c>
      <c r="C2287" s="4" t="inlineStr">
        <is>
          <t>ACABAMENTOS ELÉTRICOS</t>
        </is>
      </c>
      <c r="D2287" s="4" t="inlineStr">
        <is>
          <t>-</t>
        </is>
      </c>
      <c r="E2287" s="4" t="inlineStr">
        <is>
          <t>29º PAV.</t>
        </is>
      </c>
      <c r="F2287" s="118" t="n">
        <v>47140</v>
      </c>
      <c r="G2287" s="118" t="n">
        <v>47150</v>
      </c>
      <c r="H2287" s="118" t="n">
        <v>46289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29980687</v>
      </c>
      <c r="C2288" s="4" t="inlineStr">
        <is>
          <t>PINTURA 2º DEMÃO</t>
        </is>
      </c>
      <c r="D2288" s="4" t="inlineStr">
        <is>
          <t>-</t>
        </is>
      </c>
      <c r="E2288" s="4" t="inlineStr">
        <is>
          <t>30º PAV.</t>
        </is>
      </c>
      <c r="F2288" s="118" t="n">
        <v>47140</v>
      </c>
      <c r="G2288" s="118" t="n">
        <v>47150</v>
      </c>
      <c r="H2288" s="118" t="n">
        <v>46289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33919807</v>
      </c>
      <c r="C2289" s="4" t="inlineStr">
        <is>
          <t>TEXTURA - EXTERNA</t>
        </is>
      </c>
      <c r="D2289" s="4" t="inlineStr">
        <is>
          <t>-</t>
        </is>
      </c>
      <c r="E2289" s="4" t="inlineStr">
        <is>
          <t>30º PAV.</t>
        </is>
      </c>
      <c r="F2289" s="118" t="n">
        <v>47140</v>
      </c>
      <c r="G2289" s="118" t="n">
        <v>47150</v>
      </c>
      <c r="H2289" s="118" t="n">
        <v>46289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29980649</v>
      </c>
      <c r="C2290" s="4" t="inlineStr">
        <is>
          <t>LIMPEZA GROSSA</t>
        </is>
      </c>
      <c r="D2290" s="4" t="inlineStr">
        <is>
          <t>-</t>
        </is>
      </c>
      <c r="E2290" s="4" t="inlineStr">
        <is>
          <t>31º PAV. - COBERTURA LINEAR</t>
        </is>
      </c>
      <c r="F2290" s="118" t="n">
        <v>47140</v>
      </c>
      <c r="G2290" s="118" t="n">
        <v>47150</v>
      </c>
      <c r="H2290" s="118" t="n">
        <v>46289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29980606</v>
      </c>
      <c r="C2291" s="4" t="inlineStr">
        <is>
          <t>LOUÇAS</t>
        </is>
      </c>
      <c r="D2291" s="4" t="inlineStr">
        <is>
          <t>-</t>
        </is>
      </c>
      <c r="E2291" s="4" t="inlineStr">
        <is>
          <t>32º PAV - COBERTURA GERAL</t>
        </is>
      </c>
      <c r="F2291" s="118" t="n">
        <v>47140</v>
      </c>
      <c r="G2291" s="118" t="n">
        <v>47150</v>
      </c>
      <c r="H2291" s="118" t="n">
        <v>46289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29980611</v>
      </c>
      <c r="C2292" s="4" t="inlineStr">
        <is>
          <t>METAIS</t>
        </is>
      </c>
      <c r="D2292" s="4" t="inlineStr">
        <is>
          <t>-</t>
        </is>
      </c>
      <c r="E2292" s="4" t="inlineStr">
        <is>
          <t>32º PAV - COBERTURA GERAL</t>
        </is>
      </c>
      <c r="F2292" s="118" t="n">
        <v>47140</v>
      </c>
      <c r="G2292" s="118" t="n">
        <v>47150</v>
      </c>
      <c r="H2292" s="118" t="n">
        <v>46289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29980610</v>
      </c>
      <c r="C2293" s="4" t="inlineStr">
        <is>
          <t>DISJUNTORES / MIOLOS</t>
        </is>
      </c>
      <c r="D2293" s="4" t="inlineStr">
        <is>
          <t>-</t>
        </is>
      </c>
      <c r="E2293" s="4" t="inlineStr">
        <is>
          <t>32º PAV - COBERTURA GERAL</t>
        </is>
      </c>
      <c r="F2293" s="118" t="n">
        <v>47140</v>
      </c>
      <c r="G2293" s="118" t="n">
        <v>47150</v>
      </c>
      <c r="H2293" s="118" t="n">
        <v>46289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29980609</v>
      </c>
      <c r="C2294" s="4" t="inlineStr">
        <is>
          <t>COMUNICAÇÃO E ALARME</t>
        </is>
      </c>
      <c r="D2294" s="4" t="inlineStr">
        <is>
          <t>-</t>
        </is>
      </c>
      <c r="E2294" s="4" t="inlineStr">
        <is>
          <t>32º PAV - COBERTURA GERAL</t>
        </is>
      </c>
      <c r="F2294" s="118" t="n">
        <v>47140</v>
      </c>
      <c r="G2294" s="118" t="n">
        <v>47150</v>
      </c>
      <c r="H2294" s="118" t="n">
        <v>46289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30206058</v>
      </c>
      <c r="C2295" s="4" t="inlineStr">
        <is>
          <t>CHECKLIST FINAL</t>
        </is>
      </c>
      <c r="D2295" s="4" t="inlineStr">
        <is>
          <t>-</t>
        </is>
      </c>
      <c r="E2295" s="4" t="inlineStr">
        <is>
          <t>6º PAV (PILOTIS) - CHURRASQUEIRA + IS MASC. PCD + IS FEM. PCD + CIRCULAÇÃO 1 + HALL 1</t>
        </is>
      </c>
      <c r="F2295" s="118" t="n">
        <v>47141</v>
      </c>
      <c r="G2295" s="118" t="n">
        <v>47154</v>
      </c>
      <c r="H2295" s="118" t="n">
        <v>46289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30206015</v>
      </c>
      <c r="C2296" s="4" t="inlineStr">
        <is>
          <t>LIMPEZA FINA</t>
        </is>
      </c>
      <c r="D2296" s="4" t="inlineStr">
        <is>
          <t>-</t>
        </is>
      </c>
      <c r="E2296" s="4" t="inlineStr">
        <is>
          <t>6º PAV (PILOTIS) - COWORKING 1 E 2 + CIRC. 2 + HALL 2 + DML + VEST. MASC. + VEST. FEM</t>
        </is>
      </c>
      <c r="F2296" s="118" t="n">
        <v>47141</v>
      </c>
      <c r="G2296" s="118" t="n">
        <v>47154</v>
      </c>
      <c r="H2296" s="118" t="n">
        <v>46289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30205968</v>
      </c>
      <c r="C2297" s="4" t="inlineStr">
        <is>
          <t>PINTURA 3º DEMÃO</t>
        </is>
      </c>
      <c r="D2297" s="4" t="inlineStr">
        <is>
          <t>-</t>
        </is>
      </c>
      <c r="E2297" s="4" t="inlineStr">
        <is>
          <t>6º PAV (PILOTIS) - LOUNGE + SALÃO + COZINHA + GOURMET + ESPAÇO KIDS</t>
        </is>
      </c>
      <c r="F2297" s="118" t="n">
        <v>47141</v>
      </c>
      <c r="G2297" s="118" t="n">
        <v>47154</v>
      </c>
      <c r="H2297" s="118" t="n">
        <v>46289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33807242</v>
      </c>
      <c r="C2298" s="4" t="inlineStr">
        <is>
          <t>VISTORIA APTOS</t>
        </is>
      </c>
      <c r="D2298" s="4" t="inlineStr">
        <is>
          <t>-</t>
        </is>
      </c>
      <c r="E2298" s="4" t="inlineStr">
        <is>
          <t>11º PAV.</t>
        </is>
      </c>
      <c r="F2298" s="118" t="n">
        <v>47142</v>
      </c>
      <c r="G2298" s="118" t="n">
        <v>47144</v>
      </c>
      <c r="H2298" s="118" t="n">
        <v>46289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29981300</v>
      </c>
      <c r="C2299" s="4" t="inlineStr">
        <is>
          <t>CHECKLIST FINAL</t>
        </is>
      </c>
      <c r="D2299" s="4" t="inlineStr">
        <is>
          <t>-</t>
        </is>
      </c>
      <c r="E2299" s="4" t="inlineStr">
        <is>
          <t>14º PAV.</t>
        </is>
      </c>
      <c r="F2299" s="118" t="n">
        <v>47142</v>
      </c>
      <c r="G2299" s="118" t="n">
        <v>47154</v>
      </c>
      <c r="H2299" s="118" t="n">
        <v>46289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29981087</v>
      </c>
      <c r="C2300" s="4" t="inlineStr">
        <is>
          <t>LOUÇAS</t>
        </is>
      </c>
      <c r="D2300" s="4" t="inlineStr">
        <is>
          <t>-</t>
        </is>
      </c>
      <c r="E2300" s="4" t="inlineStr">
        <is>
          <t>19º PAV.</t>
        </is>
      </c>
      <c r="F2300" s="118" t="n">
        <v>47142</v>
      </c>
      <c r="G2300" s="118" t="n">
        <v>47154</v>
      </c>
      <c r="H2300" s="118" t="n">
        <v>46289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29981092</v>
      </c>
      <c r="C2301" s="4" t="inlineStr">
        <is>
          <t>METAIS</t>
        </is>
      </c>
      <c r="D2301" s="4" t="inlineStr">
        <is>
          <t>-</t>
        </is>
      </c>
      <c r="E2301" s="4" t="inlineStr">
        <is>
          <t>19º PAV.</t>
        </is>
      </c>
      <c r="F2301" s="118" t="n">
        <v>47142</v>
      </c>
      <c r="G2301" s="118" t="n">
        <v>47154</v>
      </c>
      <c r="H2301" s="118" t="n">
        <v>46289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29981091</v>
      </c>
      <c r="C2302" s="4" t="inlineStr">
        <is>
          <t>DISJUNTORES / MIOLOS</t>
        </is>
      </c>
      <c r="D2302" s="4" t="inlineStr">
        <is>
          <t>-</t>
        </is>
      </c>
      <c r="E2302" s="4" t="inlineStr">
        <is>
          <t>19º PAV.</t>
        </is>
      </c>
      <c r="F2302" s="118" t="n">
        <v>47142</v>
      </c>
      <c r="G2302" s="118" t="n">
        <v>47154</v>
      </c>
      <c r="H2302" s="118" t="n">
        <v>46289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29981090</v>
      </c>
      <c r="C2303" s="4" t="inlineStr">
        <is>
          <t>COMUNICAÇÃO E ALARME</t>
        </is>
      </c>
      <c r="D2303" s="4" t="inlineStr">
        <is>
          <t>-</t>
        </is>
      </c>
      <c r="E2303" s="4" t="inlineStr">
        <is>
          <t>19º PAV.</t>
        </is>
      </c>
      <c r="F2303" s="118" t="n">
        <v>47142</v>
      </c>
      <c r="G2303" s="118" t="n">
        <v>47154</v>
      </c>
      <c r="H2303" s="118" t="n">
        <v>46289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30205927</v>
      </c>
      <c r="C2304" s="4" t="inlineStr">
        <is>
          <t>LIMPEZA</t>
        </is>
      </c>
      <c r="D2304" s="4" t="inlineStr">
        <is>
          <t>-</t>
        </is>
      </c>
      <c r="E2304" s="4" t="inlineStr">
        <is>
          <t>6º PAV (PILOTIS) - PLAYGROUND + TERRAÇO DESCOBERTO + QUADRA DE RECREAÇÃO</t>
        </is>
      </c>
      <c r="F2304" s="118" t="n">
        <v>47144</v>
      </c>
      <c r="G2304" s="118" t="n">
        <v>47164</v>
      </c>
      <c r="H2304" s="118" t="n">
        <v>46289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30171423</v>
      </c>
      <c r="C2305" s="4" t="inlineStr">
        <is>
          <t>TEXTURA - 2º E 3º DEMÃO</t>
        </is>
      </c>
      <c r="D2305" s="4" t="inlineStr">
        <is>
          <t>-</t>
        </is>
      </c>
      <c r="E2305" s="4" t="inlineStr">
        <is>
          <t>4º PAV - GARAGEM</t>
        </is>
      </c>
      <c r="F2305" s="118" t="n">
        <v>47147</v>
      </c>
      <c r="G2305" s="118" t="n">
        <v>47158</v>
      </c>
      <c r="H2305" s="118" t="n">
        <v>46289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30171391</v>
      </c>
      <c r="C2306" s="4" t="inlineStr">
        <is>
          <t>ACABAMENTOS ELÉTRICOS</t>
        </is>
      </c>
      <c r="D2306" s="4" t="inlineStr">
        <is>
          <t>-</t>
        </is>
      </c>
      <c r="E2306" s="4" t="inlineStr">
        <is>
          <t>5º PAV - GARAGEM</t>
        </is>
      </c>
      <c r="F2306" s="118" t="n">
        <v>47147</v>
      </c>
      <c r="G2306" s="118" t="n">
        <v>47158</v>
      </c>
      <c r="H2306" s="118" t="n">
        <v>46289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30171390</v>
      </c>
      <c r="C2307" s="4" t="inlineStr">
        <is>
          <t>DEMARCAÇÃO DE VAGAS</t>
        </is>
      </c>
      <c r="D2307" s="4" t="inlineStr">
        <is>
          <t>-</t>
        </is>
      </c>
      <c r="E2307" s="4" t="inlineStr">
        <is>
          <t>5º PAV - GARAGEM</t>
        </is>
      </c>
      <c r="F2307" s="118" t="n">
        <v>47147</v>
      </c>
      <c r="G2307" s="118" t="n">
        <v>47172</v>
      </c>
      <c r="H2307" s="118" t="n">
        <v>46289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30171402</v>
      </c>
      <c r="C2308" s="4" t="inlineStr">
        <is>
          <t>INSTALAÇÃO DE METAIS</t>
        </is>
      </c>
      <c r="D2308" s="4" t="inlineStr">
        <is>
          <t>-</t>
        </is>
      </c>
      <c r="E2308" s="4" t="inlineStr">
        <is>
          <t>5º PAV - GARAGEM</t>
        </is>
      </c>
      <c r="F2308" s="118" t="n">
        <v>47147</v>
      </c>
      <c r="G2308" s="118" t="n">
        <v>47158</v>
      </c>
      <c r="H2308" s="118" t="n">
        <v>46289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30171403</v>
      </c>
      <c r="C2309" s="4" t="inlineStr">
        <is>
          <t>INST. CARREGADOR DE VEÍCULOS</t>
        </is>
      </c>
      <c r="D2309" s="4" t="inlineStr">
        <is>
          <t>-</t>
        </is>
      </c>
      <c r="E2309" s="4" t="inlineStr">
        <is>
          <t>5º PAV - GARAGEM</t>
        </is>
      </c>
      <c r="F2309" s="118" t="n">
        <v>47147</v>
      </c>
      <c r="G2309" s="118" t="n">
        <v>47158</v>
      </c>
      <c r="H2309" s="118" t="n">
        <v>46289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30171406</v>
      </c>
      <c r="C2310" s="4" t="inlineStr">
        <is>
          <t>PLACAS E IDEINTIFIC. VISUAIS</t>
        </is>
      </c>
      <c r="D2310" s="4" t="inlineStr">
        <is>
          <t>-</t>
        </is>
      </c>
      <c r="E2310" s="4" t="inlineStr">
        <is>
          <t>5º PAV - GARAGEM</t>
        </is>
      </c>
      <c r="F2310" s="118" t="n">
        <v>47147</v>
      </c>
      <c r="G2310" s="118" t="n">
        <v>47158</v>
      </c>
      <c r="H2310" s="118" t="n">
        <v>46289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33807243</v>
      </c>
      <c r="C2311" s="4" t="inlineStr">
        <is>
          <t>VISTORIA APTOS</t>
        </is>
      </c>
      <c r="D2311" s="4" t="inlineStr">
        <is>
          <t>-</t>
        </is>
      </c>
      <c r="E2311" s="4" t="inlineStr">
        <is>
          <t>12º PAV.</t>
        </is>
      </c>
      <c r="F2311" s="118" t="n">
        <v>47147</v>
      </c>
      <c r="G2311" s="118" t="n">
        <v>47149</v>
      </c>
      <c r="H2311" s="118" t="n">
        <v>46289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29981263</v>
      </c>
      <c r="C2312" s="4" t="inlineStr">
        <is>
          <t>CHECKLIST FINAL</t>
        </is>
      </c>
      <c r="D2312" s="4" t="inlineStr">
        <is>
          <t>-</t>
        </is>
      </c>
      <c r="E2312" s="4" t="inlineStr">
        <is>
          <t>15º PAV.</t>
        </is>
      </c>
      <c r="F2312" s="118" t="n">
        <v>47147</v>
      </c>
      <c r="G2312" s="118" t="n">
        <v>47157</v>
      </c>
      <c r="H2312" s="118" t="n">
        <v>46289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29980810</v>
      </c>
      <c r="C2313" s="4" t="inlineStr">
        <is>
          <t>LIMPEZA FINA</t>
        </is>
      </c>
      <c r="D2313" s="4" t="inlineStr">
        <is>
          <t>-</t>
        </is>
      </c>
      <c r="E2313" s="4" t="inlineStr">
        <is>
          <t>27º PAV.</t>
        </is>
      </c>
      <c r="F2313" s="118" t="n">
        <v>47147</v>
      </c>
      <c r="G2313" s="118" t="n">
        <v>47157</v>
      </c>
      <c r="H2313" s="118" t="n">
        <v>46289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29980763</v>
      </c>
      <c r="C2314" s="4" t="inlineStr">
        <is>
          <t>PINTURA 3º DEMÃO</t>
        </is>
      </c>
      <c r="D2314" s="4" t="inlineStr">
        <is>
          <t>-</t>
        </is>
      </c>
      <c r="E2314" s="4" t="inlineStr">
        <is>
          <t>28º PAV.</t>
        </is>
      </c>
      <c r="F2314" s="118" t="n">
        <v>47147</v>
      </c>
      <c r="G2314" s="118" t="n">
        <v>47157</v>
      </c>
      <c r="H2314" s="118" t="n">
        <v>46289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30171657</v>
      </c>
      <c r="C2315" s="4" t="inlineStr">
        <is>
          <t>PINTURA 3º DEMÃO</t>
        </is>
      </c>
      <c r="D2315" s="4" t="inlineStr">
        <is>
          <t>-</t>
        </is>
      </c>
      <c r="E2315" s="4" t="inlineStr">
        <is>
          <t>CX DE ESCADA DE INCÊND.</t>
        </is>
      </c>
      <c r="F2315" s="118" t="n">
        <v>47148</v>
      </c>
      <c r="G2315" s="118" t="n">
        <v>47175</v>
      </c>
      <c r="H2315" s="118" t="n">
        <v>46289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33807244</v>
      </c>
      <c r="C2316" s="4" t="inlineStr">
        <is>
          <t>VISTORIA APTOS</t>
        </is>
      </c>
      <c r="D2316" s="4" t="inlineStr">
        <is>
          <t>-</t>
        </is>
      </c>
      <c r="E2316" s="4" t="inlineStr">
        <is>
          <t>13º PAV.</t>
        </is>
      </c>
      <c r="F2316" s="118" t="n">
        <v>47150</v>
      </c>
      <c r="G2316" s="118" t="n">
        <v>47154</v>
      </c>
      <c r="H2316" s="118" t="n">
        <v>46289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29981226</v>
      </c>
      <c r="C2317" s="4" t="inlineStr">
        <is>
          <t>CHECKLIST FINAL</t>
        </is>
      </c>
      <c r="D2317" s="4" t="inlineStr">
        <is>
          <t>-</t>
        </is>
      </c>
      <c r="E2317" s="4" t="inlineStr">
        <is>
          <t>16º PAV.</t>
        </is>
      </c>
      <c r="F2317" s="118" t="n">
        <v>47150</v>
      </c>
      <c r="G2317" s="118" t="n">
        <v>47162</v>
      </c>
      <c r="H2317" s="118" t="n">
        <v>46289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29980725</v>
      </c>
      <c r="C2318" s="4" t="inlineStr">
        <is>
          <t>CHECKLIST</t>
        </is>
      </c>
      <c r="D2318" s="4" t="inlineStr">
        <is>
          <t>-</t>
        </is>
      </c>
      <c r="E2318" s="4" t="inlineStr">
        <is>
          <t>29º PAV.</t>
        </is>
      </c>
      <c r="F2318" s="118" t="n">
        <v>47151</v>
      </c>
      <c r="G2318" s="118" t="n">
        <v>47157</v>
      </c>
      <c r="H2318" s="118" t="n">
        <v>46289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29980690</v>
      </c>
      <c r="C2319" s="4" t="inlineStr">
        <is>
          <t>ACABAMENTOS ELÉTRICOS</t>
        </is>
      </c>
      <c r="D2319" s="4" t="inlineStr">
        <is>
          <t>-</t>
        </is>
      </c>
      <c r="E2319" s="4" t="inlineStr">
        <is>
          <t>30º PAV.</t>
        </is>
      </c>
      <c r="F2319" s="118" t="n">
        <v>47151</v>
      </c>
      <c r="G2319" s="118" t="n">
        <v>47163</v>
      </c>
      <c r="H2319" s="118" t="n">
        <v>46289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29980650</v>
      </c>
      <c r="C2320" s="4" t="inlineStr">
        <is>
          <t>PINTURA 2º DEMÃO</t>
        </is>
      </c>
      <c r="D2320" s="4" t="inlineStr">
        <is>
          <t>-</t>
        </is>
      </c>
      <c r="E2320" s="4" t="inlineStr">
        <is>
          <t>31º PAV. - COBERTURA LINEAR</t>
        </is>
      </c>
      <c r="F2320" s="118" t="n">
        <v>47151</v>
      </c>
      <c r="G2320" s="118" t="n">
        <v>47163</v>
      </c>
      <c r="H2320" s="118" t="n">
        <v>46289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33919808</v>
      </c>
      <c r="C2321" s="4" t="inlineStr">
        <is>
          <t>TEXTURA - EXTERNA</t>
        </is>
      </c>
      <c r="D2321" s="4" t="inlineStr">
        <is>
          <t>-</t>
        </is>
      </c>
      <c r="E2321" s="4" t="inlineStr">
        <is>
          <t>31º PAV. - COBERTURA LINEAR</t>
        </is>
      </c>
      <c r="F2321" s="118" t="n">
        <v>47151</v>
      </c>
      <c r="G2321" s="118" t="n">
        <v>47163</v>
      </c>
      <c r="H2321" s="118" t="n">
        <v>46289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29980612</v>
      </c>
      <c r="C2322" s="4" t="inlineStr">
        <is>
          <t>LIMPEZA GROSSA</t>
        </is>
      </c>
      <c r="D2322" s="4" t="inlineStr">
        <is>
          <t>-</t>
        </is>
      </c>
      <c r="E2322" s="4" t="inlineStr">
        <is>
          <t>32º PAV - COBERTURA GERAL</t>
        </is>
      </c>
      <c r="F2322" s="118" t="n">
        <v>47151</v>
      </c>
      <c r="G2322" s="118" t="n">
        <v>47163</v>
      </c>
      <c r="H2322" s="118" t="n">
        <v>46289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30206021</v>
      </c>
      <c r="C2323" s="4" t="inlineStr">
        <is>
          <t>CHECKLIST FINAL</t>
        </is>
      </c>
      <c r="D2323" s="4" t="inlineStr">
        <is>
          <t>-</t>
        </is>
      </c>
      <c r="E2323" s="4" t="inlineStr">
        <is>
          <t>6º PAV (PILOTIS) - COWORKING 1 E 2 + CIRC. 2 + HALL 2 + DML + VEST. MASC. + VEST. FEM</t>
        </is>
      </c>
      <c r="F2323" s="118" t="n">
        <v>47155</v>
      </c>
      <c r="G2323" s="118" t="n">
        <v>47168</v>
      </c>
      <c r="H2323" s="118" t="n">
        <v>46289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30205978</v>
      </c>
      <c r="C2324" s="4" t="inlineStr">
        <is>
          <t>LIMPEZA FINA</t>
        </is>
      </c>
      <c r="D2324" s="4" t="inlineStr">
        <is>
          <t>-</t>
        </is>
      </c>
      <c r="E2324" s="4" t="inlineStr">
        <is>
          <t>6º PAV (PILOTIS) - LOUNGE + SALÃO + COZINHA + GOURMET + ESPAÇO KIDS</t>
        </is>
      </c>
      <c r="F2324" s="118" t="n">
        <v>47155</v>
      </c>
      <c r="G2324" s="118" t="n">
        <v>47168</v>
      </c>
      <c r="H2324" s="118" t="n">
        <v>46289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33807245</v>
      </c>
      <c r="C2325" s="4" t="inlineStr">
        <is>
          <t>VISTORIA APTOS</t>
        </is>
      </c>
      <c r="D2325" s="4" t="inlineStr">
        <is>
          <t>-</t>
        </is>
      </c>
      <c r="E2325" s="4" t="inlineStr">
        <is>
          <t>14º PAV.</t>
        </is>
      </c>
      <c r="F2325" s="118" t="n">
        <v>47155</v>
      </c>
      <c r="G2325" s="118" t="n">
        <v>47157</v>
      </c>
      <c r="H2325" s="118" t="n">
        <v>46289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29981189</v>
      </c>
      <c r="C2326" s="4" t="inlineStr">
        <is>
          <t>CHECKLIST FINAL</t>
        </is>
      </c>
      <c r="D2326" s="4" t="inlineStr">
        <is>
          <t>-</t>
        </is>
      </c>
      <c r="E2326" s="4" t="inlineStr">
        <is>
          <t>17º PAV.</t>
        </is>
      </c>
      <c r="F2326" s="118" t="n">
        <v>47155</v>
      </c>
      <c r="G2326" s="118" t="n">
        <v>47165</v>
      </c>
      <c r="H2326" s="118" t="n">
        <v>46289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29981093</v>
      </c>
      <c r="C2327" s="4" t="inlineStr">
        <is>
          <t>LIMPEZA GROSSA</t>
        </is>
      </c>
      <c r="D2327" s="4" t="inlineStr">
        <is>
          <t>-</t>
        </is>
      </c>
      <c r="E2327" s="4" t="inlineStr">
        <is>
          <t>19º PAV.</t>
        </is>
      </c>
      <c r="F2327" s="118" t="n">
        <v>47155</v>
      </c>
      <c r="G2327" s="118" t="n">
        <v>47161</v>
      </c>
      <c r="H2327" s="118" t="n">
        <v>46289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33807246</v>
      </c>
      <c r="C2328" s="4" t="inlineStr">
        <is>
          <t>VISTORIA APTOS</t>
        </is>
      </c>
      <c r="D2328" s="4" t="inlineStr">
        <is>
          <t>-</t>
        </is>
      </c>
      <c r="E2328" s="4" t="inlineStr">
        <is>
          <t>15º PAV.</t>
        </is>
      </c>
      <c r="F2328" s="118" t="n">
        <v>47158</v>
      </c>
      <c r="G2328" s="118" t="n">
        <v>47162</v>
      </c>
      <c r="H2328" s="118" t="n">
        <v>46289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29981152</v>
      </c>
      <c r="C2329" s="4" t="inlineStr">
        <is>
          <t>CHECKLIST FINAL</t>
        </is>
      </c>
      <c r="D2329" s="4" t="inlineStr">
        <is>
          <t>-</t>
        </is>
      </c>
      <c r="E2329" s="4" t="inlineStr">
        <is>
          <t>18º PAV.</t>
        </is>
      </c>
      <c r="F2329" s="118" t="n">
        <v>47158</v>
      </c>
      <c r="G2329" s="118" t="n">
        <v>47170</v>
      </c>
      <c r="H2329" s="118" t="n">
        <v>46289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29980773</v>
      </c>
      <c r="C2330" s="4" t="inlineStr">
        <is>
          <t>LIMPEZA FINA</t>
        </is>
      </c>
      <c r="D2330" s="4" t="inlineStr">
        <is>
          <t>-</t>
        </is>
      </c>
      <c r="E2330" s="4" t="inlineStr">
        <is>
          <t>28º PAV.</t>
        </is>
      </c>
      <c r="F2330" s="118" t="n">
        <v>47158</v>
      </c>
      <c r="G2330" s="118" t="n">
        <v>47170</v>
      </c>
      <c r="H2330" s="118" t="n">
        <v>46289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29980726</v>
      </c>
      <c r="C2331" s="4" t="inlineStr">
        <is>
          <t>PINTURA 3º DEMÃO</t>
        </is>
      </c>
      <c r="D2331" s="4" t="inlineStr">
        <is>
          <t>-</t>
        </is>
      </c>
      <c r="E2331" s="4" t="inlineStr">
        <is>
          <t>29º PAV.</t>
        </is>
      </c>
      <c r="F2331" s="118" t="n">
        <v>47158</v>
      </c>
      <c r="G2331" s="118" t="n">
        <v>47170</v>
      </c>
      <c r="H2331" s="118" t="n">
        <v>46289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30171424</v>
      </c>
      <c r="C2332" s="4" t="inlineStr">
        <is>
          <t>LIMPEZA</t>
        </is>
      </c>
      <c r="D2332" s="4" t="inlineStr">
        <is>
          <t>-</t>
        </is>
      </c>
      <c r="E2332" s="4" t="inlineStr">
        <is>
          <t>4º PAV - GARAGEM</t>
        </is>
      </c>
      <c r="F2332" s="118" t="n">
        <v>47161</v>
      </c>
      <c r="G2332" s="118" t="n">
        <v>47179</v>
      </c>
      <c r="H2332" s="118" t="n">
        <v>46289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30171540</v>
      </c>
      <c r="C2333" s="4" t="inlineStr">
        <is>
          <t>LIMPEZA</t>
        </is>
      </c>
      <c r="D2333" s="4" t="inlineStr">
        <is>
          <t>-</t>
        </is>
      </c>
      <c r="E2333" s="4" t="inlineStr">
        <is>
          <t>HALL - GARAGENS</t>
        </is>
      </c>
      <c r="F2333" s="118" t="n">
        <v>47162</v>
      </c>
      <c r="G2333" s="118" t="n">
        <v>47182</v>
      </c>
      <c r="H2333" s="118" t="n">
        <v>46289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29981094</v>
      </c>
      <c r="C2334" s="4" t="inlineStr">
        <is>
          <t>PINTURA 2º DEMÃO</t>
        </is>
      </c>
      <c r="D2334" s="4" t="inlineStr">
        <is>
          <t>-</t>
        </is>
      </c>
      <c r="E2334" s="4" t="inlineStr">
        <is>
          <t>19º PAV.</t>
        </is>
      </c>
      <c r="F2334" s="118" t="n">
        <v>47162</v>
      </c>
      <c r="G2334" s="118" t="n">
        <v>47172</v>
      </c>
      <c r="H2334" s="118" t="n">
        <v>46289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33919810</v>
      </c>
      <c r="C2335" s="4" t="inlineStr">
        <is>
          <t>TEXTURA - EXTERNA</t>
        </is>
      </c>
      <c r="D2335" s="4" t="inlineStr">
        <is>
          <t>-</t>
        </is>
      </c>
      <c r="E2335" s="4" t="inlineStr">
        <is>
          <t>19º PAV.</t>
        </is>
      </c>
      <c r="F2335" s="118" t="n">
        <v>47162</v>
      </c>
      <c r="G2335" s="118" t="n">
        <v>47172</v>
      </c>
      <c r="H2335" s="118" t="n">
        <v>46289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33807247</v>
      </c>
      <c r="C2336" s="4" t="inlineStr">
        <is>
          <t>VISTORIA APTOS</t>
        </is>
      </c>
      <c r="D2336" s="4" t="inlineStr">
        <is>
          <t>-</t>
        </is>
      </c>
      <c r="E2336" s="4" t="inlineStr">
        <is>
          <t>16º PAV.</t>
        </is>
      </c>
      <c r="F2336" s="118" t="n">
        <v>47163</v>
      </c>
      <c r="G2336" s="118" t="n">
        <v>47165</v>
      </c>
      <c r="H2336" s="118" t="n">
        <v>46289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29981078</v>
      </c>
      <c r="C2337" s="4" t="inlineStr">
        <is>
          <t>CHECKLIST FINAL</t>
        </is>
      </c>
      <c r="D2337" s="4" t="inlineStr">
        <is>
          <t>-</t>
        </is>
      </c>
      <c r="E2337" s="4" t="inlineStr">
        <is>
          <t>20º PAV.</t>
        </is>
      </c>
      <c r="F2337" s="118" t="n">
        <v>47163</v>
      </c>
      <c r="G2337" s="118" t="n">
        <v>47175</v>
      </c>
      <c r="H2337" s="118" t="n">
        <v>46289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29980688</v>
      </c>
      <c r="C2338" s="4" t="inlineStr">
        <is>
          <t>CHECKLIST</t>
        </is>
      </c>
      <c r="D2338" s="4" t="inlineStr">
        <is>
          <t>-</t>
        </is>
      </c>
      <c r="E2338" s="4" t="inlineStr">
        <is>
          <t>30º PAV.</t>
        </is>
      </c>
      <c r="F2338" s="118" t="n">
        <v>47164</v>
      </c>
      <c r="G2338" s="118" t="n">
        <v>47170</v>
      </c>
      <c r="H2338" s="118" t="n">
        <v>46289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29980653</v>
      </c>
      <c r="C2339" s="4" t="inlineStr">
        <is>
          <t>ACABAMENTOS ELÉTRICOS</t>
        </is>
      </c>
      <c r="D2339" s="4" t="inlineStr">
        <is>
          <t>-</t>
        </is>
      </c>
      <c r="E2339" s="4" t="inlineStr">
        <is>
          <t>31º PAV. - COBERTURA LINEAR</t>
        </is>
      </c>
      <c r="F2339" s="118" t="n">
        <v>47164</v>
      </c>
      <c r="G2339" s="118" t="n">
        <v>47176</v>
      </c>
      <c r="H2339" s="118" t="n">
        <v>46289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29980613</v>
      </c>
      <c r="C2340" s="4" t="inlineStr">
        <is>
          <t>PINTURA 2º DEMÃO</t>
        </is>
      </c>
      <c r="D2340" s="4" t="inlineStr">
        <is>
          <t>-</t>
        </is>
      </c>
      <c r="E2340" s="4" t="inlineStr">
        <is>
          <t>32º PAV - COBERTURA GERAL</t>
        </is>
      </c>
      <c r="F2340" s="118" t="n">
        <v>47164</v>
      </c>
      <c r="G2340" s="118" t="n">
        <v>47176</v>
      </c>
      <c r="H2340" s="118" t="n">
        <v>46289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33919809</v>
      </c>
      <c r="C2341" s="4" t="inlineStr">
        <is>
          <t>TEXTURA - EXTERNA</t>
        </is>
      </c>
      <c r="D2341" s="4" t="inlineStr">
        <is>
          <t>-</t>
        </is>
      </c>
      <c r="E2341" s="4" t="inlineStr">
        <is>
          <t>32º PAV - COBERTURA GERAL</t>
        </is>
      </c>
      <c r="F2341" s="118" t="n">
        <v>47164</v>
      </c>
      <c r="G2341" s="118" t="n">
        <v>47176</v>
      </c>
      <c r="H2341" s="118" t="n">
        <v>46289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30205831</v>
      </c>
      <c r="C2342" s="4" t="inlineStr">
        <is>
          <t>DEMARCAÇÃO DE VAGAS</t>
        </is>
      </c>
      <c r="D2342" s="4" t="inlineStr">
        <is>
          <t>-</t>
        </is>
      </c>
      <c r="E2342" s="4" t="inlineStr">
        <is>
          <t>TÉRREO - ÁREA EXTERNA RESIDENCIAL</t>
        </is>
      </c>
      <c r="F2342" s="118" t="n">
        <v>47165</v>
      </c>
      <c r="G2342" s="118" t="n">
        <v>47178</v>
      </c>
      <c r="H2342" s="118" t="n">
        <v>46289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29981041</v>
      </c>
      <c r="C2343" s="4" t="inlineStr">
        <is>
          <t>CHECKLIST FINAL</t>
        </is>
      </c>
      <c r="D2343" s="4" t="inlineStr">
        <is>
          <t>-</t>
        </is>
      </c>
      <c r="E2343" s="4" t="inlineStr">
        <is>
          <t>21º PAV.</t>
        </is>
      </c>
      <c r="F2343" s="118" t="n">
        <v>47165</v>
      </c>
      <c r="G2343" s="118" t="n">
        <v>47177</v>
      </c>
      <c r="H2343" s="118" t="n">
        <v>46289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33807248</v>
      </c>
      <c r="C2344" s="4" t="inlineStr">
        <is>
          <t>VISTORIA APTOS</t>
        </is>
      </c>
      <c r="D2344" s="4" t="inlineStr">
        <is>
          <t>-</t>
        </is>
      </c>
      <c r="E2344" s="4" t="inlineStr">
        <is>
          <t>17º PAV.</t>
        </is>
      </c>
      <c r="F2344" s="118" t="n">
        <v>47168</v>
      </c>
      <c r="G2344" s="118" t="n">
        <v>47170</v>
      </c>
      <c r="H2344" s="118" t="n">
        <v>46289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30205984</v>
      </c>
      <c r="C2345" s="4" t="inlineStr">
        <is>
          <t>CHECKLIST FINAL</t>
        </is>
      </c>
      <c r="D2345" s="4" t="inlineStr">
        <is>
          <t>-</t>
        </is>
      </c>
      <c r="E2345" s="4" t="inlineStr">
        <is>
          <t>6º PAV (PILOTIS) - LOUNGE + SALÃO + COZINHA + GOURMET + ESPAÇO KIDS</t>
        </is>
      </c>
      <c r="F2345" s="118" t="n">
        <v>47169</v>
      </c>
      <c r="G2345" s="118" t="n">
        <v>47182</v>
      </c>
      <c r="H2345" s="118" t="n">
        <v>46289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29981004</v>
      </c>
      <c r="C2346" s="4" t="inlineStr">
        <is>
          <t>CHECKLIST FINAL</t>
        </is>
      </c>
      <c r="D2346" s="4" t="inlineStr">
        <is>
          <t>-</t>
        </is>
      </c>
      <c r="E2346" s="4" t="inlineStr">
        <is>
          <t>22º PAV.</t>
        </is>
      </c>
      <c r="F2346" s="118" t="n">
        <v>47169</v>
      </c>
      <c r="G2346" s="118" t="n">
        <v>47179</v>
      </c>
      <c r="H2346" s="118" t="n">
        <v>46289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33807249</v>
      </c>
      <c r="C2347" s="4" t="inlineStr">
        <is>
          <t>VISTORIA APTOS</t>
        </is>
      </c>
      <c r="D2347" s="4" t="inlineStr">
        <is>
          <t>-</t>
        </is>
      </c>
      <c r="E2347" s="4" t="inlineStr">
        <is>
          <t>18º PAV.</t>
        </is>
      </c>
      <c r="F2347" s="118" t="n">
        <v>47171</v>
      </c>
      <c r="G2347" s="118" t="n">
        <v>47175</v>
      </c>
      <c r="H2347" s="118" t="n">
        <v>46289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29980967</v>
      </c>
      <c r="C2348" s="4" t="inlineStr">
        <is>
          <t>CHECKLIST FINAL</t>
        </is>
      </c>
      <c r="D2348" s="4" t="inlineStr">
        <is>
          <t>-</t>
        </is>
      </c>
      <c r="E2348" s="4" t="inlineStr">
        <is>
          <t>23º PAV.</t>
        </is>
      </c>
      <c r="F2348" s="118" t="n">
        <v>47171</v>
      </c>
      <c r="G2348" s="118" t="n">
        <v>47183</v>
      </c>
      <c r="H2348" s="118" t="n">
        <v>46289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29980736</v>
      </c>
      <c r="C2349" s="4" t="inlineStr">
        <is>
          <t>LIMPEZA FINA</t>
        </is>
      </c>
      <c r="D2349" s="4" t="inlineStr">
        <is>
          <t>-</t>
        </is>
      </c>
      <c r="E2349" s="4" t="inlineStr">
        <is>
          <t>29º PAV.</t>
        </is>
      </c>
      <c r="F2349" s="118" t="n">
        <v>47171</v>
      </c>
      <c r="G2349" s="118" t="n">
        <v>47183</v>
      </c>
      <c r="H2349" s="118" t="n">
        <v>46289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29980689</v>
      </c>
      <c r="C2350" s="4" t="inlineStr">
        <is>
          <t>PINTURA 3º DEMÃO</t>
        </is>
      </c>
      <c r="D2350" s="4" t="inlineStr">
        <is>
          <t>-</t>
        </is>
      </c>
      <c r="E2350" s="4" t="inlineStr">
        <is>
          <t>30º PAV.</t>
        </is>
      </c>
      <c r="F2350" s="118" t="n">
        <v>47171</v>
      </c>
      <c r="G2350" s="118" t="n">
        <v>47183</v>
      </c>
      <c r="H2350" s="118" t="n">
        <v>46289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30171395</v>
      </c>
      <c r="C2351" s="4" t="inlineStr">
        <is>
          <t>TEXTURA - 2º E 3º DEMÃO</t>
        </is>
      </c>
      <c r="D2351" s="4" t="inlineStr">
        <is>
          <t>-</t>
        </is>
      </c>
      <c r="E2351" s="4" t="inlineStr">
        <is>
          <t>5º PAV - GARAGEM</t>
        </is>
      </c>
      <c r="F2351" s="118" t="n">
        <v>47175</v>
      </c>
      <c r="G2351" s="118" t="n">
        <v>47186</v>
      </c>
      <c r="H2351" s="118" t="n">
        <v>46289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29981097</v>
      </c>
      <c r="C2352" s="4" t="inlineStr">
        <is>
          <t>ACABAMENTOS ELÉTRICOS</t>
        </is>
      </c>
      <c r="D2352" s="4" t="inlineStr">
        <is>
          <t>-</t>
        </is>
      </c>
      <c r="E2352" s="4" t="inlineStr">
        <is>
          <t>19º PAV.</t>
        </is>
      </c>
      <c r="F2352" s="118" t="n">
        <v>47175</v>
      </c>
      <c r="G2352" s="118" t="n">
        <v>47176</v>
      </c>
      <c r="H2352" s="118" t="n">
        <v>46289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29980930</v>
      </c>
      <c r="C2353" s="4" t="inlineStr">
        <is>
          <t>CHECKLIST FINAL</t>
        </is>
      </c>
      <c r="D2353" s="4" t="inlineStr">
        <is>
          <t>-</t>
        </is>
      </c>
      <c r="E2353" s="4" t="inlineStr">
        <is>
          <t>24º PAV.</t>
        </is>
      </c>
      <c r="F2353" s="118" t="n">
        <v>47175</v>
      </c>
      <c r="G2353" s="118" t="n">
        <v>47185</v>
      </c>
      <c r="H2353" s="118" t="n">
        <v>46289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30171660</v>
      </c>
      <c r="C2354" s="4" t="inlineStr">
        <is>
          <t>LIMPEZA</t>
        </is>
      </c>
      <c r="D2354" s="4" t="inlineStr">
        <is>
          <t>-</t>
        </is>
      </c>
      <c r="E2354" s="4" t="inlineStr">
        <is>
          <t>CX DE ESCADA DE INCÊND.</t>
        </is>
      </c>
      <c r="F2354" s="118" t="n">
        <v>47176</v>
      </c>
      <c r="G2354" s="118" t="n">
        <v>47196</v>
      </c>
      <c r="H2354" s="118" t="n">
        <v>46289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33807250</v>
      </c>
      <c r="C2355" s="4" t="inlineStr">
        <is>
          <t>VISTORIA APTOS</t>
        </is>
      </c>
      <c r="D2355" s="4" t="inlineStr">
        <is>
          <t>-</t>
        </is>
      </c>
      <c r="E2355" s="4" t="inlineStr">
        <is>
          <t>20º PAV.</t>
        </is>
      </c>
      <c r="F2355" s="118" t="n">
        <v>47176</v>
      </c>
      <c r="G2355" s="118" t="n">
        <v>47177</v>
      </c>
      <c r="H2355" s="118" t="n">
        <v>46289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29981095</v>
      </c>
      <c r="C2356" s="4" t="inlineStr">
        <is>
          <t>CHECKLIST</t>
        </is>
      </c>
      <c r="D2356" s="4" t="inlineStr">
        <is>
          <t>-</t>
        </is>
      </c>
      <c r="E2356" s="4" t="inlineStr">
        <is>
          <t>19º PAV.</t>
        </is>
      </c>
      <c r="F2356" s="118" t="n">
        <v>47177</v>
      </c>
      <c r="G2356" s="118" t="n">
        <v>47183</v>
      </c>
      <c r="H2356" s="118" t="n">
        <v>46289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29980893</v>
      </c>
      <c r="C2357" s="4" t="inlineStr">
        <is>
          <t>CHECKLIST FINAL</t>
        </is>
      </c>
      <c r="D2357" s="4" t="inlineStr">
        <is>
          <t>-</t>
        </is>
      </c>
      <c r="E2357" s="4" t="inlineStr">
        <is>
          <t>25º PAV.</t>
        </is>
      </c>
      <c r="F2357" s="118" t="n">
        <v>47177</v>
      </c>
      <c r="G2357" s="118" t="n">
        <v>47189</v>
      </c>
      <c r="H2357" s="118" t="n">
        <v>46289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29980651</v>
      </c>
      <c r="C2358" s="4" t="inlineStr">
        <is>
          <t>CHECKLIST</t>
        </is>
      </c>
      <c r="D2358" s="4" t="inlineStr">
        <is>
          <t>-</t>
        </is>
      </c>
      <c r="E2358" s="4" t="inlineStr">
        <is>
          <t>31º PAV. - COBERTURA LINEAR</t>
        </is>
      </c>
      <c r="F2358" s="118" t="n">
        <v>47177</v>
      </c>
      <c r="G2358" s="118" t="n">
        <v>47183</v>
      </c>
      <c r="H2358" s="118" t="n">
        <v>46289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29980616</v>
      </c>
      <c r="C2359" s="4" t="inlineStr">
        <is>
          <t>ACABAMENTOS ELÉTRICOS</t>
        </is>
      </c>
      <c r="D2359" s="4" t="inlineStr">
        <is>
          <t>-</t>
        </is>
      </c>
      <c r="E2359" s="4" t="inlineStr">
        <is>
          <t>32º PAV - COBERTURA GERAL</t>
        </is>
      </c>
      <c r="F2359" s="118" t="n">
        <v>47177</v>
      </c>
      <c r="G2359" s="118" t="n">
        <v>47189</v>
      </c>
      <c r="H2359" s="118" t="n">
        <v>46289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33807131</v>
      </c>
      <c r="C2360" s="4" t="inlineStr">
        <is>
          <t>HABITE-SE</t>
        </is>
      </c>
      <c r="D2360" s="4" t="inlineStr">
        <is>
          <t>-</t>
        </is>
      </c>
      <c r="E2360" s="4" t="inlineStr">
        <is>
          <t>TÉRREO - GERAL</t>
        </is>
      </c>
      <c r="F2360" s="118" t="n">
        <v>47178</v>
      </c>
      <c r="G2360" s="118" t="n">
        <v>47210</v>
      </c>
      <c r="H2360" s="118" t="n">
        <v>46289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30171517</v>
      </c>
      <c r="C2361" s="4" t="inlineStr">
        <is>
          <t>LIMPEZA</t>
        </is>
      </c>
      <c r="D2361" s="4" t="inlineStr">
        <is>
          <t>-</t>
        </is>
      </c>
      <c r="E2361" s="4" t="inlineStr">
        <is>
          <t>HALL - APTOS</t>
        </is>
      </c>
      <c r="F2361" s="118" t="n">
        <v>47178</v>
      </c>
      <c r="G2361" s="118" t="n">
        <v>47205</v>
      </c>
      <c r="H2361" s="118" t="n">
        <v>46289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33807251</v>
      </c>
      <c r="C2362" s="4" t="inlineStr">
        <is>
          <t>VISTORIA APTOS</t>
        </is>
      </c>
      <c r="D2362" s="4" t="inlineStr">
        <is>
          <t>-</t>
        </is>
      </c>
      <c r="E2362" s="4" t="inlineStr">
        <is>
          <t>21º PAV.</t>
        </is>
      </c>
      <c r="F2362" s="118" t="n">
        <v>47178</v>
      </c>
      <c r="G2362" s="118" t="n">
        <v>47179</v>
      </c>
      <c r="H2362" s="118" t="n">
        <v>46289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30205767</v>
      </c>
      <c r="C2363" s="4" t="inlineStr">
        <is>
          <t>LIMPEZA</t>
        </is>
      </c>
      <c r="D2363" s="4" t="inlineStr">
        <is>
          <t>-</t>
        </is>
      </c>
      <c r="E2363" s="4" t="inlineStr">
        <is>
          <t>TÉRREO - ÁREA EXTERNA RESIDENCIAL</t>
        </is>
      </c>
      <c r="F2363" s="118" t="n">
        <v>47179</v>
      </c>
      <c r="G2363" s="118" t="n">
        <v>47199</v>
      </c>
      <c r="H2363" s="118" t="n">
        <v>46289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29980856</v>
      </c>
      <c r="C2364" s="4" t="inlineStr">
        <is>
          <t>CHECKLIST FINAL</t>
        </is>
      </c>
      <c r="D2364" s="4" t="inlineStr">
        <is>
          <t>-</t>
        </is>
      </c>
      <c r="E2364" s="4" t="inlineStr">
        <is>
          <t>26º PAV.</t>
        </is>
      </c>
      <c r="F2364" s="118" t="n">
        <v>47179</v>
      </c>
      <c r="G2364" s="118" t="n">
        <v>47191</v>
      </c>
      <c r="H2364" s="118" t="n">
        <v>46289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33807252</v>
      </c>
      <c r="C2365" s="4" t="inlineStr">
        <is>
          <t>VISTORIA APTOS</t>
        </is>
      </c>
      <c r="D2365" s="4" t="inlineStr">
        <is>
          <t>-</t>
        </is>
      </c>
      <c r="E2365" s="4" t="inlineStr">
        <is>
          <t>22º PAV.</t>
        </is>
      </c>
      <c r="F2365" s="118" t="n">
        <v>47182</v>
      </c>
      <c r="G2365" s="118" t="n">
        <v>47183</v>
      </c>
      <c r="H2365" s="118" t="n">
        <v>46289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29980819</v>
      </c>
      <c r="C2366" s="4" t="inlineStr">
        <is>
          <t>CHECKLIST FINAL</t>
        </is>
      </c>
      <c r="D2366" s="4" t="inlineStr">
        <is>
          <t>-</t>
        </is>
      </c>
      <c r="E2366" s="4" t="inlineStr">
        <is>
          <t>27º PAV.</t>
        </is>
      </c>
      <c r="F2366" s="118" t="n">
        <v>47183</v>
      </c>
      <c r="G2366" s="118" t="n">
        <v>47193</v>
      </c>
      <c r="H2366" s="118" t="n">
        <v>46289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29981096</v>
      </c>
      <c r="C2367" s="4" t="inlineStr">
        <is>
          <t>PINTURA 3º DEMÃO</t>
        </is>
      </c>
      <c r="D2367" s="4" t="inlineStr">
        <is>
          <t>-</t>
        </is>
      </c>
      <c r="E2367" s="4" t="inlineStr">
        <is>
          <t>19º PAV.</t>
        </is>
      </c>
      <c r="F2367" s="118" t="n">
        <v>47184</v>
      </c>
      <c r="G2367" s="118" t="n">
        <v>47196</v>
      </c>
      <c r="H2367" s="118" t="n">
        <v>46289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33807253</v>
      </c>
      <c r="C2368" s="4" t="inlineStr">
        <is>
          <t>VISTORIA APTOS</t>
        </is>
      </c>
      <c r="D2368" s="4" t="inlineStr">
        <is>
          <t>-</t>
        </is>
      </c>
      <c r="E2368" s="4" t="inlineStr">
        <is>
          <t>23º PAV.</t>
        </is>
      </c>
      <c r="F2368" s="118" t="n">
        <v>47184</v>
      </c>
      <c r="G2368" s="118" t="n">
        <v>47185</v>
      </c>
      <c r="H2368" s="118" t="n">
        <v>46289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29980699</v>
      </c>
      <c r="C2369" s="4" t="inlineStr">
        <is>
          <t>LIMPEZA FINA</t>
        </is>
      </c>
      <c r="D2369" s="4" t="inlineStr">
        <is>
          <t>-</t>
        </is>
      </c>
      <c r="E2369" s="4" t="inlineStr">
        <is>
          <t>30º PAV.</t>
        </is>
      </c>
      <c r="F2369" s="118" t="n">
        <v>47184</v>
      </c>
      <c r="G2369" s="118" t="n">
        <v>47196</v>
      </c>
      <c r="H2369" s="118" t="n">
        <v>46289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29980652</v>
      </c>
      <c r="C2370" s="4" t="inlineStr">
        <is>
          <t>PINTURA 3º DEMÃO</t>
        </is>
      </c>
      <c r="D2370" s="4" t="inlineStr">
        <is>
          <t>-</t>
        </is>
      </c>
      <c r="E2370" s="4" t="inlineStr">
        <is>
          <t>31º PAV. - COBERTURA LINEAR</t>
        </is>
      </c>
      <c r="F2370" s="118" t="n">
        <v>47184</v>
      </c>
      <c r="G2370" s="118" t="n">
        <v>47196</v>
      </c>
      <c r="H2370" s="118" t="n">
        <v>46289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29980782</v>
      </c>
      <c r="C2371" s="4" t="inlineStr">
        <is>
          <t>CHECKLIST FINAL</t>
        </is>
      </c>
      <c r="D2371" s="4" t="inlineStr">
        <is>
          <t>-</t>
        </is>
      </c>
      <c r="E2371" s="4" t="inlineStr">
        <is>
          <t>28º PAV.</t>
        </is>
      </c>
      <c r="F2371" s="118" t="n">
        <v>47185</v>
      </c>
      <c r="G2371" s="118" t="n">
        <v>47197</v>
      </c>
      <c r="H2371" s="118" t="n">
        <v>46289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33807254</v>
      </c>
      <c r="C2372" s="4" t="inlineStr">
        <is>
          <t>VISTORIA APTOS</t>
        </is>
      </c>
      <c r="D2372" s="4" t="inlineStr">
        <is>
          <t>-</t>
        </is>
      </c>
      <c r="E2372" s="4" t="inlineStr">
        <is>
          <t>24º PAV.</t>
        </is>
      </c>
      <c r="F2372" s="118" t="n">
        <v>47186</v>
      </c>
      <c r="G2372" s="118" t="n">
        <v>47189</v>
      </c>
      <c r="H2372" s="118" t="n">
        <v>46289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30171396</v>
      </c>
      <c r="C2373" s="4" t="inlineStr">
        <is>
          <t>LIMPEZA</t>
        </is>
      </c>
      <c r="D2373" s="4" t="inlineStr">
        <is>
          <t>-</t>
        </is>
      </c>
      <c r="E2373" s="4" t="inlineStr">
        <is>
          <t>5º PAV - GARAGEM</t>
        </is>
      </c>
      <c r="F2373" s="118" t="n">
        <v>47189</v>
      </c>
      <c r="G2373" s="118" t="n">
        <v>47210</v>
      </c>
      <c r="H2373" s="118" t="n">
        <v>46289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29980745</v>
      </c>
      <c r="C2374" s="4" t="inlineStr">
        <is>
          <t>CHECKLIST FINAL</t>
        </is>
      </c>
      <c r="D2374" s="4" t="inlineStr">
        <is>
          <t>-</t>
        </is>
      </c>
      <c r="E2374" s="4" t="inlineStr">
        <is>
          <t>29º PAV.</t>
        </is>
      </c>
      <c r="F2374" s="118" t="n">
        <v>47189</v>
      </c>
      <c r="G2374" s="118" t="n">
        <v>47199</v>
      </c>
      <c r="H2374" s="118" t="n">
        <v>46289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33807255</v>
      </c>
      <c r="C2375" s="4" t="inlineStr">
        <is>
          <t>VISTORIA APTOS</t>
        </is>
      </c>
      <c r="D2375" s="4" t="inlineStr">
        <is>
          <t>-</t>
        </is>
      </c>
      <c r="E2375" s="4" t="inlineStr">
        <is>
          <t>25º PAV.</t>
        </is>
      </c>
      <c r="F2375" s="118" t="n">
        <v>47190</v>
      </c>
      <c r="G2375" s="118" t="n">
        <v>47191</v>
      </c>
      <c r="H2375" s="118" t="n">
        <v>46289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29980614</v>
      </c>
      <c r="C2376" s="4" t="inlineStr">
        <is>
          <t>CHECKLIST</t>
        </is>
      </c>
      <c r="D2376" s="4" t="inlineStr">
        <is>
          <t>-</t>
        </is>
      </c>
      <c r="E2376" s="4" t="inlineStr">
        <is>
          <t>32º PAV - COBERTURA GERAL</t>
        </is>
      </c>
      <c r="F2376" s="118" t="n">
        <v>47190</v>
      </c>
      <c r="G2376" s="118" t="n">
        <v>47196</v>
      </c>
      <c r="H2376" s="118" t="n">
        <v>46289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33807256</v>
      </c>
      <c r="C2377" s="4" t="inlineStr">
        <is>
          <t>VISTORIA APTOS</t>
        </is>
      </c>
      <c r="D2377" s="4" t="inlineStr">
        <is>
          <t>-</t>
        </is>
      </c>
      <c r="E2377" s="4" t="inlineStr">
        <is>
          <t>26º PAV.</t>
        </is>
      </c>
      <c r="F2377" s="118" t="n">
        <v>47192</v>
      </c>
      <c r="G2377" s="118" t="n">
        <v>47193</v>
      </c>
      <c r="H2377" s="118" t="n">
        <v>46289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33807257</v>
      </c>
      <c r="C2378" s="4" t="inlineStr">
        <is>
          <t>VISTORIA APTOS</t>
        </is>
      </c>
      <c r="D2378" s="4" t="inlineStr">
        <is>
          <t>-</t>
        </is>
      </c>
      <c r="E2378" s="4" t="inlineStr">
        <is>
          <t>27º PAV.</t>
        </is>
      </c>
      <c r="F2378" s="118" t="n">
        <v>47196</v>
      </c>
      <c r="G2378" s="118" t="n">
        <v>47197</v>
      </c>
      <c r="H2378" s="118" t="n">
        <v>46289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29981106</v>
      </c>
      <c r="C2379" s="4" t="inlineStr">
        <is>
          <t>LIMPEZA FINA</t>
        </is>
      </c>
      <c r="D2379" s="4" t="inlineStr">
        <is>
          <t>-</t>
        </is>
      </c>
      <c r="E2379" s="4" t="inlineStr">
        <is>
          <t>19º PAV.</t>
        </is>
      </c>
      <c r="F2379" s="118" t="n">
        <v>47197</v>
      </c>
      <c r="G2379" s="118" t="n">
        <v>47210</v>
      </c>
      <c r="H2379" s="118" t="n">
        <v>46289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29980708</v>
      </c>
      <c r="C2380" s="4" t="inlineStr">
        <is>
          <t>CHECKLIST FINAL</t>
        </is>
      </c>
      <c r="D2380" s="4" t="inlineStr">
        <is>
          <t>-</t>
        </is>
      </c>
      <c r="E2380" s="4" t="inlineStr">
        <is>
          <t>30º PAV.</t>
        </is>
      </c>
      <c r="F2380" s="118" t="n">
        <v>47197</v>
      </c>
      <c r="G2380" s="118" t="n">
        <v>47210</v>
      </c>
      <c r="H2380" s="118" t="n">
        <v>46289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29980662</v>
      </c>
      <c r="C2381" s="4" t="inlineStr">
        <is>
          <t>LIMPEZA FINA</t>
        </is>
      </c>
      <c r="D2381" s="4" t="inlineStr">
        <is>
          <t>-</t>
        </is>
      </c>
      <c r="E2381" s="4" t="inlineStr">
        <is>
          <t>31º PAV. - COBERTURA LINEAR</t>
        </is>
      </c>
      <c r="F2381" s="118" t="n">
        <v>47197</v>
      </c>
      <c r="G2381" s="118" t="n">
        <v>47210</v>
      </c>
      <c r="H2381" s="118" t="n">
        <v>46289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29980615</v>
      </c>
      <c r="C2382" s="4" t="inlineStr">
        <is>
          <t>PINTURA 3º DEMÃO</t>
        </is>
      </c>
      <c r="D2382" s="4" t="inlineStr">
        <is>
          <t>-</t>
        </is>
      </c>
      <c r="E2382" s="4" t="inlineStr">
        <is>
          <t>32º PAV - COBERTURA GERAL</t>
        </is>
      </c>
      <c r="F2382" s="118" t="n">
        <v>47197</v>
      </c>
      <c r="G2382" s="118" t="n">
        <v>47210</v>
      </c>
      <c r="H2382" s="118" t="n">
        <v>46289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33807258</v>
      </c>
      <c r="C2383" s="4" t="inlineStr">
        <is>
          <t>VISTORIA APTOS</t>
        </is>
      </c>
      <c r="D2383" s="4" t="inlineStr">
        <is>
          <t>-</t>
        </is>
      </c>
      <c r="E2383" s="4" t="inlineStr">
        <is>
          <t>28º PAV.</t>
        </is>
      </c>
      <c r="F2383" s="118" t="n">
        <v>47198</v>
      </c>
      <c r="G2383" s="118" t="n">
        <v>47199</v>
      </c>
      <c r="H2383" s="118" t="n">
        <v>46289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33807259</v>
      </c>
      <c r="C2384" s="4" t="inlineStr">
        <is>
          <t>VISTORIA APTOS</t>
        </is>
      </c>
      <c r="D2384" s="4" t="inlineStr">
        <is>
          <t>-</t>
        </is>
      </c>
      <c r="E2384" s="4" t="inlineStr">
        <is>
          <t>29º PAV.</t>
        </is>
      </c>
      <c r="F2384" s="118" t="n">
        <v>47200</v>
      </c>
      <c r="G2384" s="118" t="n">
        <v>47203</v>
      </c>
      <c r="H2384" s="118" t="n">
        <v>46289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33807260</v>
      </c>
      <c r="C2385" s="4" t="inlineStr">
        <is>
          <t>VISTORIA APTOS</t>
        </is>
      </c>
      <c r="D2385" s="4" t="inlineStr">
        <is>
          <t>-</t>
        </is>
      </c>
      <c r="E2385" s="4" t="inlineStr">
        <is>
          <t>30º PAV.</t>
        </is>
      </c>
      <c r="F2385" s="118" t="n">
        <v>47204</v>
      </c>
      <c r="G2385" s="118" t="n">
        <v>47205</v>
      </c>
      <c r="H2385" s="118" t="n">
        <v>46289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34173622</v>
      </c>
      <c r="C2386" s="4" t="inlineStr">
        <is>
          <t>VISTORIA APTOS</t>
        </is>
      </c>
      <c r="D2386" s="4" t="inlineStr">
        <is>
          <t>-</t>
        </is>
      </c>
      <c r="E2386" s="4" t="inlineStr">
        <is>
          <t>31º PAV. - COBERTURA LINEAR</t>
        </is>
      </c>
      <c r="F2386" s="118" t="n">
        <v>47206</v>
      </c>
      <c r="G2386" s="118" t="n">
        <v>47210</v>
      </c>
      <c r="H2386" s="118" t="n">
        <v>46289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33807017</v>
      </c>
      <c r="C2387" s="4" t="inlineStr">
        <is>
          <t>ENTREGA SÍNDICO</t>
        </is>
      </c>
      <c r="D2387" s="4" t="inlineStr">
        <is>
          <t>-</t>
        </is>
      </c>
      <c r="E2387" s="4" t="inlineStr">
        <is>
          <t>TÉRREO - GERAL</t>
        </is>
      </c>
      <c r="F2387" s="118" t="n">
        <v>47211</v>
      </c>
      <c r="G2387" s="118" t="n">
        <v>47238</v>
      </c>
      <c r="H2387" s="118" t="n">
        <v>46289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29981115</v>
      </c>
      <c r="C2388" s="4" t="inlineStr">
        <is>
          <t>CHECKLIST FINAL</t>
        </is>
      </c>
      <c r="D2388" s="4" t="inlineStr">
        <is>
          <t>-</t>
        </is>
      </c>
      <c r="E2388" s="4" t="inlineStr">
        <is>
          <t>19º PAV.</t>
        </is>
      </c>
      <c r="F2388" s="118" t="n">
        <v>47211</v>
      </c>
      <c r="G2388" s="118" t="n">
        <v>47221</v>
      </c>
      <c r="H2388" s="118" t="n">
        <v>46289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29980671</v>
      </c>
      <c r="C2389" s="4" t="inlineStr">
        <is>
          <t>CHECKLIST FINAL</t>
        </is>
      </c>
      <c r="D2389" s="4" t="inlineStr">
        <is>
          <t>-</t>
        </is>
      </c>
      <c r="E2389" s="4" t="inlineStr">
        <is>
          <t>31º PAV. - COBERTURA LINEAR</t>
        </is>
      </c>
      <c r="F2389" s="118" t="n">
        <v>47211</v>
      </c>
      <c r="G2389" s="118" t="n">
        <v>47217</v>
      </c>
      <c r="H2389" s="118" t="n">
        <v>46289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29980625</v>
      </c>
      <c r="C2390" s="4" t="inlineStr">
        <is>
          <t>LIMPEZA FINA</t>
        </is>
      </c>
      <c r="D2390" s="4" t="inlineStr">
        <is>
          <t>-</t>
        </is>
      </c>
      <c r="E2390" s="4" t="inlineStr">
        <is>
          <t>32º PAV - COBERTURA GERAL</t>
        </is>
      </c>
      <c r="F2390" s="118" t="n">
        <v>47211</v>
      </c>
      <c r="G2390" s="118" t="n">
        <v>47221</v>
      </c>
      <c r="H2390" s="118" t="n">
        <v>46289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33807273</v>
      </c>
      <c r="C2391" s="4" t="inlineStr">
        <is>
          <t>VISTORIA APTOS</t>
        </is>
      </c>
      <c r="D2391" s="4" t="inlineStr">
        <is>
          <t>-</t>
        </is>
      </c>
      <c r="E2391" s="4" t="inlineStr">
        <is>
          <t>19º PAV.</t>
        </is>
      </c>
      <c r="F2391" s="118" t="n">
        <v>47224</v>
      </c>
      <c r="G2391" s="118" t="n">
        <v>47226</v>
      </c>
      <c r="H2391" s="118" t="n">
        <v>46289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PL'!Q11="",'VALOR POR PL'!C11,'VALOR POR PL'!Q11)</f>
        <v/>
      </c>
      <c r="B5" s="60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PL'!Q12="",'VALOR POR PL'!C12,'VALOR POR PL'!Q12)</f>
        <v/>
      </c>
      <c r="B6" s="60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PL'!Q13="",'VALOR POR PL'!C13,'VALOR POR PL'!Q13)</f>
        <v/>
      </c>
      <c r="B7" s="60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PL'!Q14="",'VALOR POR PL'!C14,'VALOR POR PL'!Q14)</f>
        <v/>
      </c>
      <c r="B8" s="60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PL'!Q15="",'VALOR POR PL'!C15,'VALOR POR PL'!Q15)</f>
        <v/>
      </c>
      <c r="B9" s="60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PL'!Q16="",'VALOR POR PL'!C16,'VALOR POR PL'!Q16)</f>
        <v/>
      </c>
      <c r="B10" s="60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PL'!Q17="",'VALOR POR PL'!C17,'VALOR POR PL'!Q17)</f>
        <v/>
      </c>
      <c r="B11" s="60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PL'!Q18="",'VALOR POR PL'!C18,'VALOR POR PL'!Q18)</f>
        <v/>
      </c>
      <c r="B12" s="60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PL'!Q19="",'VALOR POR PL'!C19,'VALOR POR PL'!Q19)</f>
        <v/>
      </c>
      <c r="B13" s="60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PL'!Q20="",'VALOR POR PL'!C20,'VALOR POR PL'!Q20)</f>
        <v/>
      </c>
      <c r="B14" s="60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PL'!Q21="",'VALOR POR PL'!C21,'VALOR POR PL'!Q21)</f>
        <v/>
      </c>
      <c r="B15" s="60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PL'!Q22="",'VALOR POR PL'!C22,'VALOR POR PL'!Q22)</f>
        <v/>
      </c>
      <c r="B16" s="60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PL'!Q23="",'VALOR POR PL'!C23,'VALOR POR PL'!Q23)</f>
        <v/>
      </c>
      <c r="B17" s="60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PL'!Q24="",'VALOR POR PL'!C24,'VALOR POR PL'!Q24)</f>
        <v/>
      </c>
      <c r="B18" s="60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PL'!Q25="",'VALOR POR PL'!C25,'VALOR POR PL'!Q25)</f>
        <v/>
      </c>
      <c r="B19" s="60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PL'!Q26="",'VALOR POR PL'!C26,'VALOR POR PL'!Q26)</f>
        <v/>
      </c>
      <c r="B20" s="60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PL'!Q27="",'VALOR POR PL'!C27,'VALOR POR PL'!Q27)</f>
        <v/>
      </c>
      <c r="B21" s="60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PL'!Q28="",'VALOR POR PL'!C28,'VALOR POR PL'!Q28)</f>
        <v/>
      </c>
      <c r="B22" s="60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PL'!Q29="",'VALOR POR PL'!C29,'VALOR POR PL'!Q29)</f>
        <v/>
      </c>
      <c r="B23" s="60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PL'!Q30="",'VALOR POR PL'!C30,'VALOR POR PL'!Q30)</f>
        <v/>
      </c>
      <c r="B24" s="60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PL'!Q31="",'VALOR POR PL'!C31,'VALOR POR PL'!Q31)</f>
        <v/>
      </c>
      <c r="B25" s="60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PL'!Q32="",'VALOR POR PL'!C32,'VALOR POR PL'!Q32)</f>
        <v/>
      </c>
      <c r="B26" s="60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PL'!Q33="",'VALOR POR PL'!C33,'VALOR POR PL'!Q33)</f>
        <v/>
      </c>
      <c r="B27" s="60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PL'!Q34="",'VALOR POR PL'!C34,'VALOR POR PL'!Q34)</f>
        <v/>
      </c>
      <c r="B28" s="60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PL'!Q35="",'VALOR POR PL'!C35,'VALOR POR PL'!Q35)</f>
        <v/>
      </c>
      <c r="B29" s="60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PL'!Q36="",'VALOR POR PL'!C36,'VALOR POR PL'!Q36)</f>
        <v/>
      </c>
      <c r="B30" s="60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PL'!Q37="",'VALOR POR PL'!C37,'VALOR POR PL'!Q37)</f>
        <v/>
      </c>
      <c r="B31" s="60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PL'!Q38="",'VALOR POR PL'!C38,'VALOR POR PL'!Q38)</f>
        <v/>
      </c>
      <c r="B32" s="60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PL'!Q39="",'VALOR POR PL'!C39,'VALOR POR PL'!Q39)</f>
        <v/>
      </c>
      <c r="B33" s="60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PL'!Q40="",'VALOR POR PL'!C40,'VALOR POR PL'!Q40)</f>
        <v/>
      </c>
      <c r="B34" s="60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PL'!Q41="",'VALOR POR PL'!C41,'VALOR POR PL'!Q41)</f>
        <v/>
      </c>
      <c r="B35" s="60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PL'!Q42="",'VALOR POR PL'!C42,'VALOR POR PL'!Q42)</f>
        <v/>
      </c>
      <c r="B36" s="60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PL'!Q43="",'VALOR POR PL'!C43,'VALOR POR PL'!Q43)</f>
        <v/>
      </c>
      <c r="B37" s="60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PL'!Q44="",'VALOR POR PL'!C44,'VALOR POR PL'!Q44)</f>
        <v/>
      </c>
      <c r="B38" s="60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PL'!Q45="",'VALOR POR PL'!C45,'VALOR POR PL'!Q45)</f>
        <v/>
      </c>
      <c r="B39" s="60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PL'!Q46="",'VALOR POR PL'!C46,'VALOR POR PL'!Q46)</f>
        <v/>
      </c>
      <c r="B40" s="60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PL'!Q47="",'VALOR POR PL'!C47,'VALOR POR PL'!Q47)</f>
        <v/>
      </c>
      <c r="B41" s="60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PL'!Q48="",'VALOR POR PL'!C48,'VALOR POR PL'!Q48)</f>
        <v/>
      </c>
      <c r="B42" s="60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51">
        <f>A5</f>
        <v/>
      </c>
      <c r="B47" s="51">
        <f>B5</f>
        <v/>
      </c>
      <c r="C47" s="68">
        <f>C5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51">
        <f>A6</f>
        <v/>
      </c>
      <c r="B48" s="51">
        <f>B6</f>
        <v/>
      </c>
      <c r="C48" s="68">
        <f>C6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51">
        <f>A7</f>
        <v/>
      </c>
      <c r="B49" s="51">
        <f>B7</f>
        <v/>
      </c>
      <c r="C49" s="68">
        <f>C7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51">
        <f>A8</f>
        <v/>
      </c>
      <c r="B50" s="51">
        <f>B8</f>
        <v/>
      </c>
      <c r="C50" s="68">
        <f>C8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51">
        <f>A9</f>
        <v/>
      </c>
      <c r="B51" s="51">
        <f>B9</f>
        <v/>
      </c>
      <c r="C51" s="68">
        <f>C9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51">
        <f>A10</f>
        <v/>
      </c>
      <c r="B52" s="51">
        <f>B10</f>
        <v/>
      </c>
      <c r="C52" s="68">
        <f>C10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51">
        <f>A11</f>
        <v/>
      </c>
      <c r="B53" s="51">
        <f>B11</f>
        <v/>
      </c>
      <c r="C53" s="68">
        <f>C11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51">
        <f>A12</f>
        <v/>
      </c>
      <c r="B54" s="51">
        <f>B12</f>
        <v/>
      </c>
      <c r="C54" s="68">
        <f>C12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51">
        <f>A13</f>
        <v/>
      </c>
      <c r="B55" s="51">
        <f>B13</f>
        <v/>
      </c>
      <c r="C55" s="68">
        <f>C13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51">
        <f>A14</f>
        <v/>
      </c>
      <c r="B56" s="51">
        <f>B14</f>
        <v/>
      </c>
      <c r="C56" s="68">
        <f>C14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51">
        <f>A15</f>
        <v/>
      </c>
      <c r="B57" s="51">
        <f>B15</f>
        <v/>
      </c>
      <c r="C57" s="68">
        <f>C15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51">
        <f>A16</f>
        <v/>
      </c>
      <c r="B58" s="51">
        <f>B16</f>
        <v/>
      </c>
      <c r="C58" s="68">
        <f>C16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51">
        <f>A17</f>
        <v/>
      </c>
      <c r="B59" s="51">
        <f>B17</f>
        <v/>
      </c>
      <c r="C59" s="68">
        <f>C17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51">
        <f>A18</f>
        <v/>
      </c>
      <c r="B60" s="51">
        <f>B18</f>
        <v/>
      </c>
      <c r="C60" s="68">
        <f>C18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51">
        <f>A19</f>
        <v/>
      </c>
      <c r="B61" s="51">
        <f>B19</f>
        <v/>
      </c>
      <c r="C61" s="68">
        <f>C19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51">
        <f>A20</f>
        <v/>
      </c>
      <c r="B62" s="51">
        <f>B20</f>
        <v/>
      </c>
      <c r="C62" s="68">
        <f>C20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51">
        <f>A21</f>
        <v/>
      </c>
      <c r="B63" s="51">
        <f>B21</f>
        <v/>
      </c>
      <c r="C63" s="68">
        <f>C21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51">
        <f>A22</f>
        <v/>
      </c>
      <c r="B64" s="51">
        <f>B22</f>
        <v/>
      </c>
      <c r="C64" s="68">
        <f>C22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51">
        <f>A23</f>
        <v/>
      </c>
      <c r="B65" s="51">
        <f>B23</f>
        <v/>
      </c>
      <c r="C65" s="68">
        <f>C23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51">
        <f>A24</f>
        <v/>
      </c>
      <c r="B66" s="51">
        <f>B24</f>
        <v/>
      </c>
      <c r="C66" s="68">
        <f>C24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51">
        <f>A25</f>
        <v/>
      </c>
      <c r="B67" s="51">
        <f>B25</f>
        <v/>
      </c>
      <c r="C67" s="68">
        <f>C25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51">
        <f>A26</f>
        <v/>
      </c>
      <c r="B68" s="51">
        <f>B26</f>
        <v/>
      </c>
      <c r="C68" s="68">
        <f>C26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51">
        <f>A27</f>
        <v/>
      </c>
      <c r="B69" s="51">
        <f>B27</f>
        <v/>
      </c>
      <c r="C69" s="68">
        <f>C27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51">
        <f>A28</f>
        <v/>
      </c>
      <c r="B70" s="51">
        <f>B28</f>
        <v/>
      </c>
      <c r="C70" s="68">
        <f>C28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51">
        <f>A29</f>
        <v/>
      </c>
      <c r="B71" s="51">
        <f>B29</f>
        <v/>
      </c>
      <c r="C71" s="68">
        <f>C29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51">
        <f>A30</f>
        <v/>
      </c>
      <c r="B72" s="51">
        <f>B30</f>
        <v/>
      </c>
      <c r="C72" s="68">
        <f>C30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51">
        <f>A31</f>
        <v/>
      </c>
      <c r="B73" s="51">
        <f>B31</f>
        <v/>
      </c>
      <c r="C73" s="68">
        <f>C31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51">
        <f>A32</f>
        <v/>
      </c>
      <c r="B74" s="51">
        <f>B32</f>
        <v/>
      </c>
      <c r="C74" s="68">
        <f>C32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51">
        <f>A33</f>
        <v/>
      </c>
      <c r="B75" s="51">
        <f>B33</f>
        <v/>
      </c>
      <c r="C75" s="68">
        <f>C33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51">
        <f>A34</f>
        <v/>
      </c>
      <c r="B76" s="51">
        <f>B34</f>
        <v/>
      </c>
      <c r="C76" s="68">
        <f>C34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51">
        <f>A35</f>
        <v/>
      </c>
      <c r="B77" s="51">
        <f>B35</f>
        <v/>
      </c>
      <c r="C77" s="68">
        <f>C35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51">
        <f>A36</f>
        <v/>
      </c>
      <c r="B78" s="51">
        <f>B36</f>
        <v/>
      </c>
      <c r="C78" s="68">
        <f>C36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51">
        <f>A37</f>
        <v/>
      </c>
      <c r="B79" s="51">
        <f>B37</f>
        <v/>
      </c>
      <c r="C79" s="68">
        <f>C37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51">
        <f>A38</f>
        <v/>
      </c>
      <c r="B80" s="51">
        <f>B38</f>
        <v/>
      </c>
      <c r="C80" s="68">
        <f>C38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51">
        <f>A39</f>
        <v/>
      </c>
      <c r="B81" s="51">
        <f>B39</f>
        <v/>
      </c>
      <c r="C81" s="68">
        <f>C39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51">
        <f>A40</f>
        <v/>
      </c>
      <c r="B82" s="51">
        <f>B40</f>
        <v/>
      </c>
      <c r="C82" s="68">
        <f>C40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51">
        <f>A41</f>
        <v/>
      </c>
      <c r="B83" s="51">
        <f>B41</f>
        <v/>
      </c>
      <c r="C83" s="68">
        <f>C41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51">
        <f>A42</f>
        <v/>
      </c>
      <c r="B84" s="51">
        <f>B42</f>
        <v/>
      </c>
      <c r="C84" s="68">
        <f>C42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CONCRETO ARMADO</t>
        </is>
      </c>
      <c r="C21" s="59" t="inlineStr">
        <is>
          <t>ESTRUTURA EM CONTRETO ARMADO</t>
        </is>
      </c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n"/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inlineStr">
        <is>
          <t>REVESTIMENTO DIVERSOS - FACHADA</t>
        </is>
      </c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DEDUÇÕES DA RECEITA</t>
        </is>
      </c>
    </row>
    <row r="56">
      <c r="A56" s="59" t="inlineStr">
        <is>
          <t>MAIS COPY GRAFICA RAPIDA E COPIADORA LTDA</t>
        </is>
      </c>
    </row>
    <row r="57">
      <c r="A57" s="59" t="inlineStr">
        <is>
          <t>EMPRESARIAL TRANSPORTES E LOGISTICA ES LTDA</t>
        </is>
      </c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H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[VALOR REAL]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5" t="n">
        <v>45047</v>
      </c>
      <c r="C2" s="125" t="n">
        <v>45078</v>
      </c>
      <c r="D2" s="125" t="n">
        <v>45108</v>
      </c>
      <c r="E2" s="125" t="n">
        <v>45139</v>
      </c>
      <c r="F2" s="125" t="n">
        <v>45170</v>
      </c>
      <c r="G2" s="125" t="n">
        <v>45200</v>
      </c>
      <c r="H2" s="125" t="n">
        <v>45231</v>
      </c>
      <c r="I2" s="125" t="n">
        <v>45261</v>
      </c>
      <c r="J2" s="125" t="n">
        <v>45292</v>
      </c>
      <c r="K2" s="125" t="n">
        <v>45323</v>
      </c>
      <c r="L2" s="125" t="n">
        <v>45352</v>
      </c>
      <c r="M2" s="125" t="n">
        <v>45383</v>
      </c>
      <c r="N2" s="125" t="n">
        <v>45413</v>
      </c>
      <c r="O2" s="125" t="n">
        <v>45444</v>
      </c>
      <c r="P2" s="125" t="n">
        <v>45474</v>
      </c>
      <c r="Q2" s="125" t="n">
        <v>45505</v>
      </c>
      <c r="R2" s="125" t="n">
        <v>45536</v>
      </c>
      <c r="S2" s="125" t="n">
        <v>45566</v>
      </c>
      <c r="T2" s="125" t="n">
        <v>45597</v>
      </c>
      <c r="U2" s="125" t="n">
        <v>45627</v>
      </c>
      <c r="V2" s="125" t="n">
        <v>45658</v>
      </c>
      <c r="W2" s="125" t="n">
        <v>45689</v>
      </c>
      <c r="X2" s="125" t="n">
        <v>45717</v>
      </c>
      <c r="Y2" s="125" t="n">
        <v>45748</v>
      </c>
      <c r="Z2" s="125" t="n">
        <v>45778</v>
      </c>
      <c r="AA2" s="125" t="n">
        <v>45809</v>
      </c>
      <c r="AB2" s="125" t="n">
        <v>45839</v>
      </c>
      <c r="AC2" s="125" t="n">
        <v>45870</v>
      </c>
      <c r="AD2" s="125" t="n">
        <v>45901</v>
      </c>
      <c r="AE2" s="125" t="n">
        <v>45931</v>
      </c>
      <c r="AF2" s="125" t="n">
        <v>45962</v>
      </c>
      <c r="AG2" s="125" t="n">
        <v>45992</v>
      </c>
      <c r="AH2" s="125" t="n">
        <v>46023</v>
      </c>
      <c r="AI2" s="125" t="n">
        <v>46054</v>
      </c>
      <c r="AJ2" s="125" t="n">
        <v>46082</v>
      </c>
      <c r="AK2" s="125" t="n">
        <v>46113</v>
      </c>
      <c r="AL2" s="125" t="n">
        <v>46143</v>
      </c>
      <c r="AM2" s="125" t="n">
        <v>46174</v>
      </c>
      <c r="AN2" s="125" t="n">
        <v>46204</v>
      </c>
      <c r="AO2" s="125" t="n">
        <v>46235</v>
      </c>
      <c r="AP2" s="125" t="n">
        <v>46266</v>
      </c>
      <c r="AQ2" s="125" t="n">
        <v>46296</v>
      </c>
      <c r="AR2" s="125" t="n">
        <v>46327</v>
      </c>
      <c r="AS2" s="125" t="n">
        <v>46357</v>
      </c>
      <c r="AT2" s="125" t="n">
        <v>46388</v>
      </c>
      <c r="AU2" s="125" t="n">
        <v>46419</v>
      </c>
      <c r="AV2" s="125" t="n">
        <v>46447</v>
      </c>
      <c r="AW2" s="125" t="n">
        <v>46478</v>
      </c>
      <c r="AX2" s="125" t="n">
        <v>46508</v>
      </c>
      <c r="AY2" s="125" t="n">
        <v>46539</v>
      </c>
      <c r="AZ2" s="125" t="n">
        <v>46569</v>
      </c>
      <c r="BA2" s="125" t="n">
        <v>46600</v>
      </c>
      <c r="BB2" s="125" t="n">
        <v>46631</v>
      </c>
      <c r="BC2" s="125" t="n">
        <v>46661</v>
      </c>
      <c r="BD2" s="125" t="n">
        <v>46692</v>
      </c>
      <c r="BE2" s="125" t="n">
        <v>46722</v>
      </c>
      <c r="BF2" s="125" t="n">
        <v>46753</v>
      </c>
      <c r="BG2" s="125" t="n">
        <v>46784</v>
      </c>
      <c r="BH2" s="125" t="n">
        <v>46813</v>
      </c>
      <c r="BI2" s="125" t="n">
        <v>46844</v>
      </c>
      <c r="BJ2" s="125" t="n">
        <v>46874</v>
      </c>
      <c r="BK2" s="125" t="n">
        <v>46905</v>
      </c>
      <c r="BL2" s="125" t="n">
        <v>46935</v>
      </c>
      <c r="BM2" s="125" t="n">
        <v>46966</v>
      </c>
      <c r="BN2" s="125" t="n">
        <v>46997</v>
      </c>
      <c r="BO2" s="125" t="n">
        <v>47027</v>
      </c>
      <c r="BP2" s="125" t="n">
        <v>47058</v>
      </c>
      <c r="BQ2" s="125" t="n">
        <v>47088</v>
      </c>
      <c r="BR2" s="125" t="n">
        <v>47119</v>
      </c>
      <c r="BS2" s="125" t="n">
        <v>47150</v>
      </c>
      <c r="BT2" s="125" t="n">
        <v>47178</v>
      </c>
      <c r="BU2" s="125" t="n">
        <v>47209</v>
      </c>
      <c r="BV2" s="125" t="n">
        <v>47239</v>
      </c>
      <c r="BW2" s="125" t="n">
        <v>47270</v>
      </c>
      <c r="BX2" s="125" t="n">
        <v>47300</v>
      </c>
      <c r="BY2" s="125" t="n">
        <v>47331</v>
      </c>
      <c r="BZ2" s="125" t="n">
        <v>47362</v>
      </c>
      <c r="CA2" s="125" t="n">
        <v>47392</v>
      </c>
      <c r="CB2" s="125" t="n">
        <v>47423</v>
      </c>
      <c r="CC2" s="125" t="n">
        <v>47453</v>
      </c>
      <c r="CD2" s="125" t="n">
        <v>47484</v>
      </c>
      <c r="CE2" s="125" t="n">
        <v>47515</v>
      </c>
      <c r="CF2" s="125" t="n">
        <v>54789</v>
      </c>
      <c r="CG2" s="125" t="n">
        <v>47818</v>
      </c>
      <c r="CH2" s="125" t="n">
        <v>47788</v>
      </c>
    </row>
    <row r="3">
      <c r="A3" s="4" t="inlineStr">
        <is>
          <t>APORTES</t>
        </is>
      </c>
      <c r="N3" s="126" t="n">
        <v>50000</v>
      </c>
      <c r="P3" s="126" t="n">
        <v>-20000</v>
      </c>
      <c r="Q3" s="126" t="n">
        <v>-10000</v>
      </c>
      <c r="S3" s="126" t="n">
        <v>-20000</v>
      </c>
      <c r="U3" s="126" t="n">
        <v>-20000</v>
      </c>
      <c r="V3" s="126" t="n">
        <v>-62500</v>
      </c>
      <c r="W3" s="126" t="n">
        <v>-10000</v>
      </c>
      <c r="X3" s="126" t="n">
        <v>-10000</v>
      </c>
      <c r="Y3" s="126" t="n">
        <v>-10000</v>
      </c>
      <c r="Z3" s="126" t="n">
        <v>-10000</v>
      </c>
      <c r="AB3" s="126" t="n">
        <v>-10000</v>
      </c>
      <c r="AC3" s="126" t="n">
        <v>-10000</v>
      </c>
      <c r="AE3" s="126" t="n">
        <v>-20000</v>
      </c>
    </row>
    <row r="4">
      <c r="A4" s="4" t="inlineStr">
        <is>
          <t>APORTES</t>
        </is>
      </c>
      <c r="N4" s="126" t="n">
        <v>50000</v>
      </c>
      <c r="P4" s="126" t="n">
        <v>-20000</v>
      </c>
      <c r="Q4" s="126" t="n">
        <v>-10000</v>
      </c>
      <c r="S4" s="126" t="n">
        <v>-20000</v>
      </c>
      <c r="U4" s="126" t="n">
        <v>-20000</v>
      </c>
      <c r="V4" s="126" t="n">
        <v>-62500</v>
      </c>
      <c r="W4" s="126" t="n">
        <v>-10000</v>
      </c>
      <c r="X4" s="126" t="n">
        <v>-10000</v>
      </c>
      <c r="Y4" s="126" t="n">
        <v>-10000</v>
      </c>
      <c r="Z4" s="126" t="n">
        <v>-10000</v>
      </c>
      <c r="AB4" s="126" t="n">
        <v>-10000</v>
      </c>
      <c r="AC4" s="126" t="n">
        <v>-10000</v>
      </c>
      <c r="AE4" s="126" t="n">
        <v>-20000</v>
      </c>
    </row>
    <row r="5">
      <c r="A5" s="4" t="inlineStr">
        <is>
          <t>APORTES</t>
        </is>
      </c>
      <c r="N5" s="126" t="n">
        <v>50000</v>
      </c>
      <c r="P5" s="126" t="n">
        <v>-20000</v>
      </c>
      <c r="Q5" s="126" t="n">
        <v>-10000</v>
      </c>
      <c r="S5" s="126" t="n">
        <v>-20000</v>
      </c>
      <c r="U5" s="126" t="n">
        <v>-20000</v>
      </c>
      <c r="V5" s="126" t="n">
        <v>-62500</v>
      </c>
      <c r="W5" s="126" t="n">
        <v>-10000</v>
      </c>
      <c r="X5" s="126" t="n">
        <v>-10000</v>
      </c>
      <c r="Y5" s="126" t="n">
        <v>-10000</v>
      </c>
      <c r="Z5" s="126" t="n">
        <v>-10000</v>
      </c>
      <c r="AB5" s="126" t="n">
        <v>-10000</v>
      </c>
      <c r="AC5" s="126" t="n">
        <v>-10000</v>
      </c>
      <c r="AE5" s="126" t="n">
        <v>-20000</v>
      </c>
    </row>
    <row r="6">
      <c r="A6" s="4" t="inlineStr">
        <is>
          <t>CUSTOS COM OBRAS</t>
        </is>
      </c>
      <c r="C6" s="126" t="n">
        <v>2437.9</v>
      </c>
      <c r="H6" s="126" t="n">
        <v>2253.3</v>
      </c>
      <c r="K6" s="126" t="n">
        <v>8527.6</v>
      </c>
      <c r="L6" s="126" t="n">
        <v>164529.3</v>
      </c>
      <c r="M6" s="126" t="n">
        <v>73952</v>
      </c>
      <c r="N6" s="126" t="n">
        <v>86798.39999999999</v>
      </c>
      <c r="O6" s="126" t="n">
        <v>91882.8</v>
      </c>
      <c r="P6" s="126" t="n">
        <v>150391.6</v>
      </c>
      <c r="Q6" s="126" t="n">
        <v>119483.1</v>
      </c>
      <c r="R6" s="126" t="n">
        <v>143785.1</v>
      </c>
      <c r="S6" s="126" t="n">
        <v>62913.1</v>
      </c>
      <c r="T6" s="126" t="n">
        <v>95975.7</v>
      </c>
      <c r="U6" s="126" t="n">
        <v>76634.39999999999</v>
      </c>
      <c r="V6" s="126" t="n">
        <v>54750.1</v>
      </c>
      <c r="W6" s="126" t="n">
        <v>339691.8</v>
      </c>
      <c r="X6" s="126" t="n">
        <v>270556.5</v>
      </c>
      <c r="Y6" s="126" t="n">
        <v>226944.6</v>
      </c>
      <c r="Z6" s="126" t="n">
        <v>298199.8</v>
      </c>
      <c r="AA6" s="126" t="n">
        <v>190147.2</v>
      </c>
      <c r="AB6" s="126" t="n">
        <v>221993.7</v>
      </c>
      <c r="AC6" s="126" t="n">
        <v>395625.4</v>
      </c>
      <c r="AD6" s="126" t="n">
        <v>708213.5</v>
      </c>
      <c r="AE6" s="126" t="n">
        <v>1253058.8</v>
      </c>
      <c r="AF6" s="126" t="n">
        <v>2178783.1</v>
      </c>
      <c r="AG6" s="126" t="n">
        <v>1568106.2</v>
      </c>
      <c r="AH6" s="126" t="n">
        <v>1972982.1</v>
      </c>
      <c r="AI6" s="126" t="n">
        <v>1105526.6</v>
      </c>
      <c r="AJ6" s="126" t="n">
        <v>1636768.8</v>
      </c>
      <c r="AK6" s="126" t="n">
        <v>1444679.8</v>
      </c>
      <c r="AL6" s="126" t="n">
        <v>956706.5</v>
      </c>
      <c r="AM6" s="126" t="n">
        <v>1340691.3</v>
      </c>
      <c r="AN6" s="126" t="n">
        <v>2331705.6</v>
      </c>
      <c r="AO6" s="126" t="n">
        <v>1709644.9</v>
      </c>
      <c r="AP6" s="126" t="n">
        <v>2109166.5</v>
      </c>
      <c r="AQ6" s="126" t="n">
        <v>894399.6</v>
      </c>
      <c r="AR6" s="126" t="n">
        <v>727723.6</v>
      </c>
      <c r="AS6" s="126" t="n">
        <v>175958.5</v>
      </c>
      <c r="AT6" s="126" t="n">
        <v>43739.8</v>
      </c>
      <c r="AU6" s="126" t="n">
        <v>26708.6</v>
      </c>
      <c r="AV6" s="126" t="n">
        <v>55965</v>
      </c>
      <c r="AW6" s="126" t="n">
        <v>1183.8</v>
      </c>
      <c r="AX6" s="126" t="n">
        <v>159.9</v>
      </c>
      <c r="AY6" s="126" t="n">
        <v>159.9</v>
      </c>
      <c r="AZ6" s="126" t="n">
        <v>159.9</v>
      </c>
      <c r="BA6" s="126" t="n">
        <v>159.9</v>
      </c>
      <c r="BB6" s="126" t="n">
        <v>3859.9</v>
      </c>
      <c r="BC6" s="126" t="n">
        <v>1023.4</v>
      </c>
      <c r="BD6" s="126" t="n">
        <v>159.9</v>
      </c>
      <c r="BE6" s="126" t="n">
        <v>11516.6</v>
      </c>
      <c r="BF6" s="126" t="n">
        <v>159.9</v>
      </c>
      <c r="BG6" s="126" t="n">
        <v>159.9</v>
      </c>
      <c r="BH6" s="126" t="n">
        <v>159.9</v>
      </c>
      <c r="BI6" s="126" t="n">
        <v>159.9</v>
      </c>
      <c r="BJ6" s="126" t="n">
        <v>159.9</v>
      </c>
      <c r="BK6" s="126" t="n">
        <v>159.9</v>
      </c>
      <c r="BL6" s="126" t="n">
        <v>33974.8</v>
      </c>
      <c r="BM6" s="126" t="n">
        <v>159.9</v>
      </c>
      <c r="BN6" s="126" t="n">
        <v>159.9</v>
      </c>
      <c r="BO6" s="126" t="n">
        <v>159.9</v>
      </c>
      <c r="BP6" s="126" t="n">
        <v>387.4</v>
      </c>
      <c r="BQ6" s="126" t="n">
        <v>159.9</v>
      </c>
      <c r="BR6" s="126" t="n">
        <v>159.9</v>
      </c>
      <c r="BS6" s="126" t="n">
        <v>14678.4</v>
      </c>
      <c r="BT6" s="126" t="n">
        <v>159.9</v>
      </c>
      <c r="BU6" s="126" t="n">
        <v>159.9</v>
      </c>
      <c r="BV6" s="126" t="n">
        <v>159.9</v>
      </c>
      <c r="BW6" s="126" t="n">
        <v>159.9</v>
      </c>
    </row>
    <row r="7">
      <c r="A7" s="4" t="inlineStr">
        <is>
          <t>MATERIAIS E SERVIÇOS PRESTADOS</t>
        </is>
      </c>
      <c r="C7" s="126" t="n">
        <v>2437.9</v>
      </c>
      <c r="H7" s="126" t="n">
        <v>2253.3</v>
      </c>
      <c r="K7" s="126" t="n">
        <v>8527.6</v>
      </c>
      <c r="L7" s="126" t="n">
        <v>164529.3</v>
      </c>
      <c r="M7" s="126" t="n">
        <v>73952</v>
      </c>
      <c r="N7" s="126" t="n">
        <v>86798.39999999999</v>
      </c>
      <c r="O7" s="126" t="n">
        <v>91882.8</v>
      </c>
      <c r="P7" s="126" t="n">
        <v>150391.6</v>
      </c>
      <c r="Q7" s="126" t="n">
        <v>119483.1</v>
      </c>
      <c r="R7" s="126" t="n">
        <v>143785.1</v>
      </c>
      <c r="S7" s="126" t="n">
        <v>62913.1</v>
      </c>
      <c r="T7" s="126" t="n">
        <v>95975.7</v>
      </c>
      <c r="U7" s="126" t="n">
        <v>76634.39999999999</v>
      </c>
      <c r="V7" s="126" t="n">
        <v>54750.1</v>
      </c>
      <c r="W7" s="126" t="n">
        <v>339691.8</v>
      </c>
      <c r="X7" s="126" t="n">
        <v>270556.5</v>
      </c>
      <c r="Y7" s="126" t="n">
        <v>226944.6</v>
      </c>
      <c r="Z7" s="126" t="n">
        <v>298199.8</v>
      </c>
      <c r="AA7" s="126" t="n">
        <v>190147.2</v>
      </c>
      <c r="AB7" s="126" t="n">
        <v>221993.7</v>
      </c>
      <c r="AC7" s="126" t="n">
        <v>395625.4</v>
      </c>
      <c r="AD7" s="126" t="n">
        <v>708213.5</v>
      </c>
      <c r="AE7" s="126" t="n">
        <v>1253058.8</v>
      </c>
      <c r="AF7" s="126" t="n">
        <v>2178783.1</v>
      </c>
      <c r="AG7" s="126" t="n">
        <v>1568106.2</v>
      </c>
      <c r="AH7" s="126" t="n">
        <v>1972982.1</v>
      </c>
      <c r="AI7" s="126" t="n">
        <v>1105526.6</v>
      </c>
      <c r="AJ7" s="126" t="n">
        <v>1636768.8</v>
      </c>
      <c r="AK7" s="126" t="n">
        <v>1444679.8</v>
      </c>
      <c r="AL7" s="126" t="n">
        <v>956706.5</v>
      </c>
      <c r="AM7" s="126" t="n">
        <v>1340691.3</v>
      </c>
      <c r="AN7" s="126" t="n">
        <v>2331705.6</v>
      </c>
      <c r="AO7" s="126" t="n">
        <v>1709644.9</v>
      </c>
      <c r="AP7" s="126" t="n">
        <v>2109166.5</v>
      </c>
      <c r="AQ7" s="126" t="n">
        <v>894399.6</v>
      </c>
      <c r="AR7" s="126" t="n">
        <v>727723.6</v>
      </c>
      <c r="AS7" s="126" t="n">
        <v>175958.5</v>
      </c>
      <c r="AT7" s="126" t="n">
        <v>43739.8</v>
      </c>
      <c r="AU7" s="126" t="n">
        <v>26708.6</v>
      </c>
      <c r="AV7" s="126" t="n">
        <v>55965</v>
      </c>
      <c r="AW7" s="126" t="n">
        <v>1183.8</v>
      </c>
      <c r="AX7" s="126" t="n">
        <v>159.9</v>
      </c>
      <c r="AY7" s="126" t="n">
        <v>159.9</v>
      </c>
      <c r="AZ7" s="126" t="n">
        <v>159.9</v>
      </c>
      <c r="BA7" s="126" t="n">
        <v>159.9</v>
      </c>
      <c r="BB7" s="126" t="n">
        <v>3859.9</v>
      </c>
      <c r="BC7" s="126" t="n">
        <v>1023.4</v>
      </c>
      <c r="BD7" s="126" t="n">
        <v>159.9</v>
      </c>
      <c r="BE7" s="126" t="n">
        <v>11516.6</v>
      </c>
      <c r="BF7" s="126" t="n">
        <v>159.9</v>
      </c>
      <c r="BG7" s="126" t="n">
        <v>159.9</v>
      </c>
      <c r="BH7" s="126" t="n">
        <v>159.9</v>
      </c>
      <c r="BI7" s="126" t="n">
        <v>159.9</v>
      </c>
      <c r="BJ7" s="126" t="n">
        <v>159.9</v>
      </c>
      <c r="BK7" s="126" t="n">
        <v>159.9</v>
      </c>
      <c r="BL7" s="126" t="n">
        <v>33974.8</v>
      </c>
      <c r="BM7" s="126" t="n">
        <v>159.9</v>
      </c>
      <c r="BN7" s="126" t="n">
        <v>159.9</v>
      </c>
      <c r="BO7" s="126" t="n">
        <v>159.9</v>
      </c>
      <c r="BP7" s="126" t="n">
        <v>387.4</v>
      </c>
      <c r="BQ7" s="126" t="n">
        <v>159.9</v>
      </c>
      <c r="BR7" s="126" t="n">
        <v>159.9</v>
      </c>
      <c r="BS7" s="126" t="n">
        <v>14678.4</v>
      </c>
      <c r="BT7" s="126" t="n">
        <v>159.9</v>
      </c>
      <c r="BU7" s="126" t="n">
        <v>159.9</v>
      </c>
      <c r="BV7" s="126" t="n">
        <v>159.9</v>
      </c>
      <c r="BW7" s="126" t="n">
        <v>159.9</v>
      </c>
    </row>
    <row r="8">
      <c r="A8" s="4" t="inlineStr">
        <is>
          <t>ALVENARIA</t>
        </is>
      </c>
    </row>
    <row r="9">
      <c r="A9" s="4" t="inlineStr">
        <is>
          <t>BARRACAO DE OBRA</t>
        </is>
      </c>
      <c r="P9" s="126" t="n">
        <v>1566.9</v>
      </c>
      <c r="Q9" s="126" t="n">
        <v>22290.2</v>
      </c>
      <c r="R9" s="126" t="n">
        <v>36188.3</v>
      </c>
      <c r="S9" s="126" t="n">
        <v>585.7</v>
      </c>
      <c r="T9" s="126" t="n">
        <v>750</v>
      </c>
      <c r="AA9" s="126" t="n">
        <v>61557.8</v>
      </c>
      <c r="AB9" s="126" t="n">
        <v>70633</v>
      </c>
      <c r="AC9" s="126" t="n">
        <v>66792.5</v>
      </c>
      <c r="AD9" s="126" t="n">
        <v>71201.39999999999</v>
      </c>
      <c r="AE9" s="126" t="n">
        <v>59244.3</v>
      </c>
      <c r="AF9" s="126" t="n">
        <v>40715.6</v>
      </c>
      <c r="AG9" s="126" t="n">
        <v>51460</v>
      </c>
      <c r="AH9" s="126" t="n">
        <v>22683.9</v>
      </c>
      <c r="AI9" s="126" t="n">
        <v>17563.7</v>
      </c>
      <c r="AJ9" s="126" t="n">
        <v>14403.5</v>
      </c>
      <c r="AK9" s="126" t="n">
        <v>13639.3</v>
      </c>
      <c r="AL9" s="126" t="n">
        <v>19885.2</v>
      </c>
      <c r="AM9" s="126" t="n">
        <v>14872.4</v>
      </c>
      <c r="AN9" s="126" t="n">
        <v>28641.9</v>
      </c>
      <c r="AO9" s="126" t="n">
        <v>16434.1</v>
      </c>
      <c r="AP9" s="126" t="n">
        <v>16494.6</v>
      </c>
      <c r="AQ9" s="126" t="n">
        <v>11198.2</v>
      </c>
      <c r="AR9" s="126" t="n">
        <v>2117.9</v>
      </c>
      <c r="AS9" s="126" t="n">
        <v>3543.1</v>
      </c>
      <c r="AV9" s="126" t="n">
        <v>665</v>
      </c>
      <c r="BB9" s="126" t="n">
        <v>3700</v>
      </c>
    </row>
    <row r="10">
      <c r="A10" s="4" t="inlineStr">
        <is>
          <t>CONSULTORIAS (OBRAS)</t>
        </is>
      </c>
      <c r="N10" s="126" t="n">
        <v>6616.4</v>
      </c>
      <c r="O10" s="126" t="n">
        <v>433.6</v>
      </c>
      <c r="R10" s="126" t="n">
        <v>21110.5</v>
      </c>
      <c r="S10" s="126" t="n">
        <v>14927.6</v>
      </c>
      <c r="W10" s="126" t="n">
        <v>14421.7</v>
      </c>
      <c r="X10" s="126" t="n">
        <v>608.7</v>
      </c>
      <c r="AB10" s="126" t="n">
        <v>20182</v>
      </c>
      <c r="AC10" s="126" t="n">
        <v>6015.9</v>
      </c>
      <c r="AD10" s="126" t="n">
        <v>9715.4</v>
      </c>
      <c r="AE10" s="126" t="n">
        <v>28769</v>
      </c>
      <c r="AF10" s="126" t="n">
        <v>255492.3</v>
      </c>
      <c r="AG10" s="126" t="n">
        <v>61293.8</v>
      </c>
      <c r="AH10" s="126" t="n">
        <v>26405</v>
      </c>
      <c r="AI10" s="126" t="n">
        <v>27423.9</v>
      </c>
      <c r="AJ10" s="126" t="n">
        <v>42680</v>
      </c>
      <c r="AK10" s="126" t="n">
        <v>22203.9</v>
      </c>
      <c r="AL10" s="126" t="n">
        <v>22652.8</v>
      </c>
      <c r="AM10" s="126" t="n">
        <v>18615.9</v>
      </c>
      <c r="AN10" s="126" t="n">
        <v>42382.6</v>
      </c>
      <c r="AO10" s="126" t="n">
        <v>32608.8</v>
      </c>
      <c r="AP10" s="126" t="n">
        <v>28595.4</v>
      </c>
      <c r="AQ10" s="126" t="n">
        <v>9922.5</v>
      </c>
    </row>
    <row r="11">
      <c r="A11" s="4" t="inlineStr">
        <is>
          <t>CONSUMO DE ÁGUA, ENERGIA, ETC.</t>
        </is>
      </c>
      <c r="AE11" s="126" t="n">
        <v>452</v>
      </c>
      <c r="AF11" s="126" t="n">
        <v>2796.3</v>
      </c>
      <c r="AG11" s="126" t="n">
        <v>159.9</v>
      </c>
      <c r="AH11" s="126" t="n">
        <v>2417.1</v>
      </c>
      <c r="AI11" s="126" t="n">
        <v>1957.6</v>
      </c>
      <c r="AJ11" s="126" t="n">
        <v>2936</v>
      </c>
      <c r="AK11" s="126" t="n">
        <v>1594.4</v>
      </c>
      <c r="AL11" s="126" t="n">
        <v>6340</v>
      </c>
      <c r="AM11" s="126" t="n">
        <v>2360.6</v>
      </c>
      <c r="AN11" s="126" t="n">
        <v>4502.7</v>
      </c>
      <c r="AO11" s="126" t="n">
        <v>10541.5</v>
      </c>
      <c r="AP11" s="126" t="n">
        <v>2742.1</v>
      </c>
      <c r="AQ11" s="126" t="n">
        <v>2339.1</v>
      </c>
      <c r="AR11" s="126" t="n">
        <v>159.9</v>
      </c>
      <c r="AS11" s="126" t="n">
        <v>159.9</v>
      </c>
      <c r="AT11" s="126" t="n">
        <v>159.9</v>
      </c>
      <c r="AU11" s="126" t="n">
        <v>159.9</v>
      </c>
      <c r="AV11" s="126" t="n">
        <v>159.9</v>
      </c>
      <c r="AW11" s="126" t="n">
        <v>159.9</v>
      </c>
      <c r="AX11" s="126" t="n">
        <v>159.9</v>
      </c>
      <c r="AY11" s="126" t="n">
        <v>159.9</v>
      </c>
      <c r="AZ11" s="126" t="n">
        <v>159.9</v>
      </c>
      <c r="BA11" s="126" t="n">
        <v>159.9</v>
      </c>
      <c r="BB11" s="126" t="n">
        <v>159.9</v>
      </c>
      <c r="BC11" s="126" t="n">
        <v>159.9</v>
      </c>
      <c r="BD11" s="126" t="n">
        <v>159.9</v>
      </c>
      <c r="BE11" s="126" t="n">
        <v>159.9</v>
      </c>
      <c r="BF11" s="126" t="n">
        <v>159.9</v>
      </c>
      <c r="BG11" s="126" t="n">
        <v>159.9</v>
      </c>
      <c r="BH11" s="126" t="n">
        <v>159.9</v>
      </c>
      <c r="BI11" s="126" t="n">
        <v>159.9</v>
      </c>
      <c r="BJ11" s="126" t="n">
        <v>159.9</v>
      </c>
      <c r="BK11" s="126" t="n">
        <v>159.9</v>
      </c>
      <c r="BL11" s="126" t="n">
        <v>159.9</v>
      </c>
      <c r="BM11" s="126" t="n">
        <v>159.9</v>
      </c>
      <c r="BN11" s="126" t="n">
        <v>159.9</v>
      </c>
      <c r="BO11" s="126" t="n">
        <v>159.9</v>
      </c>
      <c r="BP11" s="126" t="n">
        <v>159.9</v>
      </c>
      <c r="BQ11" s="126" t="n">
        <v>159.9</v>
      </c>
      <c r="BR11" s="126" t="n">
        <v>159.9</v>
      </c>
      <c r="BS11" s="126" t="n">
        <v>159.9</v>
      </c>
      <c r="BT11" s="126" t="n">
        <v>159.9</v>
      </c>
      <c r="BU11" s="126" t="n">
        <v>159.9</v>
      </c>
      <c r="BV11" s="126" t="n">
        <v>159.9</v>
      </c>
      <c r="BW11" s="126" t="n">
        <v>159.9</v>
      </c>
    </row>
    <row r="12">
      <c r="A12" s="4" t="inlineStr">
        <is>
          <t>CONTENÇÃO</t>
        </is>
      </c>
      <c r="AB12" s="126" t="n">
        <v>12009.9</v>
      </c>
      <c r="AC12" s="126" t="n">
        <v>107814</v>
      </c>
      <c r="AD12" s="126" t="n">
        <v>236848</v>
      </c>
      <c r="AE12" s="126" t="n">
        <v>285810.9</v>
      </c>
      <c r="AF12" s="126" t="n">
        <v>200940.6</v>
      </c>
      <c r="AG12" s="126" t="n">
        <v>135306</v>
      </c>
      <c r="AH12" s="126" t="n">
        <v>4650</v>
      </c>
      <c r="AI12" s="126" t="n">
        <v>860</v>
      </c>
      <c r="AJ12" s="126" t="n">
        <v>44182</v>
      </c>
      <c r="AK12" s="126" t="n">
        <v>346.9</v>
      </c>
      <c r="AL12" s="126" t="n">
        <v>4280</v>
      </c>
      <c r="AM12" s="126" t="n">
        <v>6148</v>
      </c>
      <c r="AN12" s="126" t="n">
        <v>36106.1</v>
      </c>
      <c r="AR12" s="126" t="n">
        <v>5763.4</v>
      </c>
      <c r="AS12" s="126" t="n">
        <v>1803.3</v>
      </c>
      <c r="AV12" s="126" t="n">
        <v>8549.4</v>
      </c>
    </row>
    <row r="13">
      <c r="A13" s="4" t="inlineStr">
        <is>
          <t>DIVERSOS</t>
        </is>
      </c>
      <c r="N13" s="126" t="n">
        <v>10.6</v>
      </c>
      <c r="P13" s="126" t="n">
        <v>823.8</v>
      </c>
      <c r="Q13" s="126" t="n">
        <v>650</v>
      </c>
      <c r="R13" s="126" t="n">
        <v>284.7</v>
      </c>
      <c r="S13" s="126" t="n">
        <v>1.3</v>
      </c>
      <c r="U13" s="126" t="n">
        <v>5847.4</v>
      </c>
      <c r="V13" s="126" t="n">
        <v>1467.7</v>
      </c>
      <c r="Y13" s="126" t="n">
        <v>66.59999999999999</v>
      </c>
      <c r="AD13" s="126" t="n">
        <v>850.2</v>
      </c>
      <c r="AE13" s="126" t="n">
        <v>4204.1</v>
      </c>
      <c r="AF13" s="126" t="n">
        <v>713.4</v>
      </c>
      <c r="AG13" s="126" t="n">
        <v>1784.1</v>
      </c>
      <c r="AH13" s="126" t="n">
        <v>1123</v>
      </c>
      <c r="AI13" s="126" t="n">
        <v>1161</v>
      </c>
      <c r="AJ13" s="126" t="n">
        <v>2280.6</v>
      </c>
      <c r="AK13" s="126" t="n">
        <v>1594.8</v>
      </c>
      <c r="AL13" s="126" t="n">
        <v>1922.4</v>
      </c>
      <c r="AM13" s="126" t="n">
        <v>1559.2</v>
      </c>
      <c r="AN13" s="126" t="n">
        <v>2538.4</v>
      </c>
      <c r="AO13" s="126" t="n">
        <v>5139.7</v>
      </c>
      <c r="AP13" s="126" t="n">
        <v>5760.1</v>
      </c>
      <c r="AQ13" s="126" t="n">
        <v>1176.2</v>
      </c>
    </row>
    <row r="14">
      <c r="A14" s="4" t="inlineStr">
        <is>
          <t>ELEVADORES</t>
        </is>
      </c>
    </row>
    <row r="15">
      <c r="A15" s="4" t="inlineStr">
        <is>
          <t>EQUIPAMENTOS E FERRAMENTAS</t>
        </is>
      </c>
      <c r="AB15" s="126" t="n">
        <v>672.9</v>
      </c>
      <c r="AC15" s="126" t="n">
        <v>5281.4</v>
      </c>
      <c r="AD15" s="126" t="n">
        <v>6232.5</v>
      </c>
      <c r="AE15" s="126" t="n">
        <v>9500.200000000001</v>
      </c>
      <c r="AF15" s="126" t="n">
        <v>55945.4</v>
      </c>
      <c r="AG15" s="126" t="n">
        <v>58948.9</v>
      </c>
      <c r="AH15" s="126" t="n">
        <v>144547.6</v>
      </c>
      <c r="AI15" s="126" t="n">
        <v>11787.6</v>
      </c>
      <c r="AJ15" s="126" t="n">
        <v>6734.8</v>
      </c>
      <c r="AK15" s="126" t="n">
        <v>2323.6</v>
      </c>
      <c r="AL15" s="126" t="n">
        <v>28516</v>
      </c>
      <c r="AM15" s="126" t="n">
        <v>24451.3</v>
      </c>
      <c r="AN15" s="126" t="n">
        <v>63176.6</v>
      </c>
      <c r="AO15" s="126" t="n">
        <v>125549</v>
      </c>
      <c r="AP15" s="126" t="n">
        <v>109352.2</v>
      </c>
      <c r="AQ15" s="126" t="n">
        <v>48241.5</v>
      </c>
      <c r="AR15" s="126" t="n">
        <v>5666.2</v>
      </c>
      <c r="AU15" s="126" t="n">
        <v>1456.4</v>
      </c>
      <c r="AV15" s="126" t="n">
        <v>624.6</v>
      </c>
      <c r="BL15" s="126" t="n">
        <v>4026.2</v>
      </c>
    </row>
    <row r="16">
      <c r="A16" s="4" t="inlineStr">
        <is>
          <t>ESQUADRIAS</t>
        </is>
      </c>
    </row>
    <row r="17">
      <c r="A17" s="4" t="inlineStr">
        <is>
          <t>FORRO</t>
        </is>
      </c>
    </row>
    <row r="18">
      <c r="A18" s="4" t="inlineStr">
        <is>
          <t>FUNDAÇÃO PROFUNDA</t>
        </is>
      </c>
      <c r="AC18" s="126" t="n">
        <v>1930</v>
      </c>
      <c r="AD18" s="126" t="n">
        <v>145877.6</v>
      </c>
      <c r="AE18" s="126" t="n">
        <v>521095.7</v>
      </c>
      <c r="AF18" s="126" t="n">
        <v>1121245.4</v>
      </c>
      <c r="AG18" s="126" t="n">
        <v>887025.6</v>
      </c>
      <c r="AH18" s="126" t="n">
        <v>1371139.5</v>
      </c>
      <c r="AI18" s="126" t="n">
        <v>644213.9</v>
      </c>
      <c r="AJ18" s="126" t="n">
        <v>1191477.3</v>
      </c>
      <c r="AK18" s="126" t="n">
        <v>606377.7</v>
      </c>
      <c r="AL18" s="126" t="n">
        <v>43774.2</v>
      </c>
      <c r="AM18" s="126" t="n">
        <v>15692.9</v>
      </c>
      <c r="AN18" s="126" t="n">
        <v>78401.39999999999</v>
      </c>
      <c r="AO18" s="126" t="n">
        <v>37660.5</v>
      </c>
      <c r="AP18" s="126" t="n">
        <v>58167</v>
      </c>
      <c r="AQ18" s="126" t="n">
        <v>34599.7</v>
      </c>
      <c r="AR18" s="126" t="n">
        <v>6125.7</v>
      </c>
      <c r="AS18" s="126" t="n">
        <v>5768</v>
      </c>
      <c r="AU18" s="126" t="n">
        <v>2828</v>
      </c>
      <c r="AV18" s="126" t="n">
        <v>10291.9</v>
      </c>
      <c r="BL18" s="126" t="n">
        <v>2044</v>
      </c>
    </row>
    <row r="19">
      <c r="A19" s="4" t="inlineStr">
        <is>
          <t>FUNDAÇÃO SUPERFICIAL</t>
        </is>
      </c>
      <c r="AK19" s="126" t="n">
        <v>20138.3</v>
      </c>
      <c r="AL19" s="126" t="n">
        <v>304245.2</v>
      </c>
      <c r="AM19" s="126" t="n">
        <v>700460.7</v>
      </c>
      <c r="AN19" s="126" t="n">
        <v>1471948.1</v>
      </c>
      <c r="AO19" s="126" t="n">
        <v>480698.8</v>
      </c>
      <c r="AP19" s="126" t="n">
        <v>50605.8</v>
      </c>
      <c r="AQ19" s="126" t="n">
        <v>8615.5</v>
      </c>
      <c r="AS19" s="126" t="n">
        <v>19943.1</v>
      </c>
      <c r="AT19" s="126" t="n">
        <v>22778.6</v>
      </c>
      <c r="AU19" s="126" t="n">
        <v>2356.5</v>
      </c>
      <c r="AV19" s="126" t="n">
        <v>2007.3</v>
      </c>
      <c r="BL19" s="126" t="n">
        <v>3768.9</v>
      </c>
      <c r="BS19" s="126" t="n">
        <v>225.8</v>
      </c>
    </row>
    <row r="20">
      <c r="A20" s="4" t="inlineStr">
        <is>
          <t>IMPERMEABILIZAÇÃO</t>
        </is>
      </c>
    </row>
    <row r="21">
      <c r="A21" s="4" t="inlineStr">
        <is>
          <t>INSTALAÇÕES COMBATE INCÊNDIO</t>
        </is>
      </c>
    </row>
    <row r="22">
      <c r="A22" s="4" t="inlineStr">
        <is>
          <t>INSTALAÇÕES ELÉTRICAS</t>
        </is>
      </c>
      <c r="AE22" s="126" t="n">
        <v>2235.2</v>
      </c>
      <c r="AK22" s="126" t="n">
        <v>209001.6</v>
      </c>
      <c r="AL22" s="126" t="n">
        <v>3214.7</v>
      </c>
      <c r="AM22" s="126" t="n">
        <v>94109.10000000001</v>
      </c>
      <c r="AN22" s="126" t="n">
        <v>6139.3</v>
      </c>
      <c r="AO22" s="126" t="n">
        <v>6662.7</v>
      </c>
      <c r="AP22" s="126" t="n">
        <v>4679</v>
      </c>
    </row>
    <row r="23">
      <c r="A23" s="4" t="inlineStr">
        <is>
          <t>INSTALAÇÕES ESPECIAIS</t>
        </is>
      </c>
    </row>
    <row r="24">
      <c r="A24" s="4" t="inlineStr">
        <is>
          <t>INSTALAÇÕES HIDROSANITÁRIAS</t>
        </is>
      </c>
      <c r="AP24" s="126" t="n">
        <v>13965</v>
      </c>
      <c r="AQ24" s="126" t="n">
        <v>13965</v>
      </c>
    </row>
    <row r="25">
      <c r="A25" s="4" t="inlineStr">
        <is>
          <t>LIGAÇÕES PROVISÓRIAS AGUA, ENERGIA,TELEFONIA, ESGOTO</t>
        </is>
      </c>
      <c r="AB25" s="126" t="n">
        <v>625.4</v>
      </c>
      <c r="AC25" s="126" t="n">
        <v>357.7</v>
      </c>
      <c r="AD25" s="126" t="n">
        <v>1634.3</v>
      </c>
      <c r="AE25" s="126" t="n">
        <v>14678.5</v>
      </c>
      <c r="AF25" s="126" t="n">
        <v>8642.6</v>
      </c>
      <c r="AG25" s="126" t="n">
        <v>1681.6</v>
      </c>
      <c r="AH25" s="126" t="n">
        <v>525.8</v>
      </c>
      <c r="AI25" s="126" t="n">
        <v>5117.4</v>
      </c>
      <c r="AK25" s="126" t="n">
        <v>6926.9</v>
      </c>
      <c r="AL25" s="126" t="n">
        <v>18523.3</v>
      </c>
      <c r="AM25" s="126" t="n">
        <v>20.8</v>
      </c>
      <c r="AQ25" s="126" t="n">
        <v>620.4</v>
      </c>
      <c r="AR25" s="126" t="n">
        <v>167.1</v>
      </c>
    </row>
    <row r="26">
      <c r="A26" s="4" t="inlineStr">
        <is>
          <t>LIMPEZA FINAL DE OBRA</t>
        </is>
      </c>
    </row>
    <row r="27">
      <c r="A27" s="4" t="inlineStr">
        <is>
          <t>LOUÇAS SANITÁRIAS</t>
        </is>
      </c>
    </row>
    <row r="28">
      <c r="A28" s="4" t="inlineStr">
        <is>
          <t>MÃO DE OBRA PRÓPRIA</t>
        </is>
      </c>
      <c r="C28" s="126" t="n">
        <v>2437.9</v>
      </c>
      <c r="H28" s="126" t="n">
        <v>2253.3</v>
      </c>
      <c r="K28" s="126" t="n">
        <v>8527.6</v>
      </c>
      <c r="L28" s="126" t="n">
        <v>35000</v>
      </c>
      <c r="M28" s="126" t="n">
        <v>35655</v>
      </c>
      <c r="N28" s="126" t="n">
        <v>35655</v>
      </c>
      <c r="O28" s="126" t="n">
        <v>36678.6</v>
      </c>
      <c r="P28" s="126" t="n">
        <v>39561.3</v>
      </c>
      <c r="Q28" s="126" t="n">
        <v>39540.4</v>
      </c>
      <c r="R28" s="126" t="n">
        <v>39540.4</v>
      </c>
      <c r="S28" s="126" t="n">
        <v>39790.4</v>
      </c>
      <c r="T28" s="126" t="n">
        <v>36732</v>
      </c>
      <c r="U28" s="126" t="n">
        <v>35837</v>
      </c>
      <c r="V28" s="126" t="n">
        <v>940</v>
      </c>
      <c r="W28" s="126" t="n">
        <v>61357.4</v>
      </c>
      <c r="X28" s="126" t="n">
        <v>118973.1</v>
      </c>
      <c r="Y28" s="126" t="n">
        <v>60617.4</v>
      </c>
      <c r="Z28" s="126" t="n">
        <v>23912.8</v>
      </c>
      <c r="AA28" s="126" t="n">
        <v>27131.8</v>
      </c>
      <c r="AB28" s="126" t="n">
        <v>51487.6</v>
      </c>
      <c r="AC28" s="126" t="n">
        <v>89901.3</v>
      </c>
      <c r="AD28" s="126" t="n">
        <v>109406.5</v>
      </c>
      <c r="AE28" s="126" t="n">
        <v>164098.3</v>
      </c>
      <c r="AF28" s="126" t="n">
        <v>234224.1</v>
      </c>
      <c r="AG28" s="126" t="n">
        <v>187300.5</v>
      </c>
      <c r="AH28" s="126" t="n">
        <v>207035.1</v>
      </c>
      <c r="AI28" s="126" t="n">
        <v>189783.7</v>
      </c>
      <c r="AJ28" s="126" t="n">
        <v>215160.7</v>
      </c>
      <c r="AK28" s="126" t="n">
        <v>203548.1</v>
      </c>
      <c r="AL28" s="126" t="n">
        <v>207785.7</v>
      </c>
      <c r="AM28" s="126" t="n">
        <v>205254.2</v>
      </c>
      <c r="AN28" s="126" t="n">
        <v>256382.4</v>
      </c>
      <c r="AO28" s="126" t="n">
        <v>298850.7</v>
      </c>
      <c r="AP28" s="126" t="n">
        <v>251179.9</v>
      </c>
      <c r="AQ28" s="126" t="n">
        <v>88015.3</v>
      </c>
      <c r="AR28" s="126" t="n">
        <v>92297.2</v>
      </c>
      <c r="AS28" s="126" t="n">
        <v>92720.8</v>
      </c>
      <c r="AT28" s="126" t="n">
        <v>1930.9</v>
      </c>
      <c r="AU28" s="126" t="n">
        <v>1037.4</v>
      </c>
      <c r="AV28" s="126" t="n">
        <v>4340.2</v>
      </c>
      <c r="BC28" s="126" t="n">
        <v>863.5</v>
      </c>
      <c r="BE28" s="126" t="n">
        <v>8451.700000000001</v>
      </c>
    </row>
    <row r="29">
      <c r="A29" s="4" t="inlineStr">
        <is>
          <t>MARCENARIA</t>
        </is>
      </c>
      <c r="AP29" s="126" t="n">
        <v>7000</v>
      </c>
    </row>
    <row r="30">
      <c r="A30" s="4" t="inlineStr">
        <is>
          <t>PAISAGISMO</t>
        </is>
      </c>
    </row>
    <row r="31">
      <c r="A31" s="4" t="inlineStr">
        <is>
          <t>PAVIMENTAÇÃO</t>
        </is>
      </c>
    </row>
    <row r="32">
      <c r="A32" s="4" t="inlineStr">
        <is>
          <t>PINTURA</t>
        </is>
      </c>
    </row>
    <row r="33">
      <c r="A33" s="4" t="inlineStr">
        <is>
          <t>PROJETOS</t>
        </is>
      </c>
      <c r="L33" s="126" t="n">
        <v>129412.7</v>
      </c>
      <c r="M33" s="126" t="n">
        <v>38211</v>
      </c>
      <c r="N33" s="126" t="n">
        <v>44489.7</v>
      </c>
      <c r="O33" s="126" t="n">
        <v>9769.9</v>
      </c>
      <c r="P33" s="126" t="n">
        <v>53439.6</v>
      </c>
      <c r="Q33" s="126" t="n">
        <v>56848.5</v>
      </c>
      <c r="R33" s="126" t="n">
        <v>9211.200000000001</v>
      </c>
      <c r="S33" s="126" t="n">
        <v>7608.1</v>
      </c>
      <c r="T33" s="126" t="n">
        <v>34653.4</v>
      </c>
      <c r="U33" s="126" t="n">
        <v>34950</v>
      </c>
      <c r="V33" s="126" t="n">
        <v>10917</v>
      </c>
      <c r="W33" s="126" t="n">
        <v>263811.1</v>
      </c>
      <c r="X33" s="126" t="n">
        <v>95377.60000000001</v>
      </c>
      <c r="Y33" s="126" t="n">
        <v>152105.9</v>
      </c>
      <c r="Z33" s="126" t="n">
        <v>202477.1</v>
      </c>
      <c r="AA33" s="126" t="n">
        <v>65133.6</v>
      </c>
      <c r="AB33" s="126" t="n">
        <v>46336.4</v>
      </c>
      <c r="AC33" s="126" t="n">
        <v>89390.7</v>
      </c>
      <c r="AD33" s="126" t="n">
        <v>31201.1</v>
      </c>
      <c r="AE33" s="126" t="n">
        <v>59081.8</v>
      </c>
      <c r="AF33" s="126" t="n">
        <v>118743.3</v>
      </c>
      <c r="AG33" s="126" t="n">
        <v>73812.7</v>
      </c>
      <c r="AH33" s="126" t="n">
        <v>141055.8</v>
      </c>
      <c r="AI33" s="126" t="n">
        <v>93013.10000000001</v>
      </c>
      <c r="AJ33" s="126" t="n">
        <v>46600</v>
      </c>
      <c r="AK33" s="126" t="n">
        <v>145577.7</v>
      </c>
      <c r="AL33" s="126" t="n">
        <v>925</v>
      </c>
      <c r="AM33" s="126" t="n">
        <v>925</v>
      </c>
      <c r="AN33" s="126" t="n">
        <v>17537.9</v>
      </c>
      <c r="AO33" s="126" t="n">
        <v>33676.7</v>
      </c>
      <c r="AP33" s="126" t="n">
        <v>54437.2</v>
      </c>
    </row>
    <row r="34">
      <c r="A34" s="4" t="inlineStr">
        <is>
          <t>REEMBOLSO MATERIAIS E SERVIÇOS</t>
        </is>
      </c>
      <c r="T34" s="126" t="n">
        <v>23840.3</v>
      </c>
      <c r="V34" s="126" t="n">
        <v>4462.3</v>
      </c>
      <c r="X34" s="126" t="n">
        <v>21548.3</v>
      </c>
      <c r="AC34" s="126" t="n">
        <v>26.3</v>
      </c>
      <c r="AE34" s="126" t="n">
        <v>196.2</v>
      </c>
      <c r="AF34" s="126" t="n">
        <v>196.2</v>
      </c>
    </row>
    <row r="35">
      <c r="A35" s="4" t="inlineStr">
        <is>
          <t>REVESTIMENTO DIVERSOS - FACHADA</t>
        </is>
      </c>
    </row>
    <row r="36">
      <c r="A36" s="4" t="inlineStr">
        <is>
          <t>REVESTIMENTOS</t>
        </is>
      </c>
    </row>
    <row r="37">
      <c r="A37" s="4" t="inlineStr">
        <is>
          <t>REVESTIMENTOS DE MASSA EM PISOS</t>
        </is>
      </c>
    </row>
    <row r="38">
      <c r="A38" s="4" t="inlineStr">
        <is>
          <t>REVESTIMENTOS DE MASSAS EM PAREDES</t>
        </is>
      </c>
    </row>
    <row r="39">
      <c r="A39" s="4" t="inlineStr">
        <is>
          <t>SEGUROS</t>
        </is>
      </c>
      <c r="AD39" s="126" t="n">
        <v>29594.4</v>
      </c>
      <c r="AE39" s="126" t="n">
        <v>15763.1</v>
      </c>
      <c r="AF39" s="126" t="n">
        <v>1931.9</v>
      </c>
      <c r="AG39" s="126" t="n">
        <v>29895.5</v>
      </c>
      <c r="AH39" s="126" t="n">
        <v>16064.3</v>
      </c>
      <c r="AI39" s="126" t="n">
        <v>2233</v>
      </c>
      <c r="AJ39" s="126" t="n">
        <v>29895.5</v>
      </c>
      <c r="AK39" s="126" t="n">
        <v>2233</v>
      </c>
      <c r="AL39" s="126" t="n">
        <v>301.2</v>
      </c>
      <c r="AQ39" s="126" t="n">
        <v>18870.4</v>
      </c>
      <c r="AR39" s="126" t="n">
        <v>18870.4</v>
      </c>
      <c r="AS39" s="126" t="n">
        <v>18870.4</v>
      </c>
      <c r="AT39" s="126" t="n">
        <v>18870.4</v>
      </c>
      <c r="AU39" s="126" t="n">
        <v>18870.4</v>
      </c>
      <c r="AV39" s="126" t="n">
        <v>18871.4</v>
      </c>
    </row>
    <row r="40">
      <c r="A40" s="4" t="inlineStr">
        <is>
          <t>SERRALHERIA</t>
        </is>
      </c>
    </row>
    <row r="41">
      <c r="A41" s="4" t="inlineStr">
        <is>
          <t>SERVIÇOS INICIAIS</t>
        </is>
      </c>
      <c r="AA41" s="126" t="n">
        <v>29688.1</v>
      </c>
      <c r="AB41" s="126" t="n">
        <v>5465.9</v>
      </c>
      <c r="AD41" s="126" t="n">
        <v>15003.1</v>
      </c>
      <c r="AE41" s="126" t="n">
        <v>8525.9</v>
      </c>
      <c r="AF41" s="126" t="n">
        <v>9755.9</v>
      </c>
      <c r="AG41" s="126" t="n">
        <v>13712.6</v>
      </c>
      <c r="AH41" s="126" t="n">
        <v>9641.4</v>
      </c>
      <c r="AI41" s="126" t="n">
        <v>1604.1</v>
      </c>
      <c r="AJ41" s="126" t="n">
        <v>10303</v>
      </c>
      <c r="AK41" s="126" t="n">
        <v>3859.6</v>
      </c>
      <c r="AL41" s="126" t="n">
        <v>140.4</v>
      </c>
      <c r="AM41" s="126" t="n">
        <v>665</v>
      </c>
      <c r="AR41" s="126" t="n">
        <v>3801</v>
      </c>
      <c r="BE41" s="126" t="n">
        <v>2905</v>
      </c>
    </row>
    <row r="42">
      <c r="A42" s="4" t="inlineStr">
        <is>
          <t>TAXA DE ADMINISTRAÇÃO</t>
        </is>
      </c>
      <c r="O42" s="126" t="n">
        <v>45000</v>
      </c>
      <c r="P42" s="126" t="n">
        <v>55000</v>
      </c>
      <c r="R42" s="126" t="n">
        <v>37450</v>
      </c>
      <c r="V42" s="126" t="n">
        <v>36922.5</v>
      </c>
      <c r="X42" s="126" t="n">
        <v>34045.5</v>
      </c>
      <c r="Y42" s="126" t="n">
        <v>14154.8</v>
      </c>
      <c r="Z42" s="126" t="n">
        <v>71756.7</v>
      </c>
      <c r="AA42" s="126" t="n">
        <v>6521.5</v>
      </c>
      <c r="AB42" s="126" t="n">
        <v>13570.6</v>
      </c>
      <c r="AC42" s="126" t="n">
        <v>26242.3</v>
      </c>
      <c r="AD42" s="126" t="n">
        <v>34986.5</v>
      </c>
      <c r="AE42" s="126" t="n">
        <v>70987.2</v>
      </c>
      <c r="AF42" s="126" t="n">
        <v>119467.7</v>
      </c>
    </row>
    <row r="43">
      <c r="A43" s="4" t="inlineStr">
        <is>
          <t>TAXAS DIVERSAS</t>
        </is>
      </c>
      <c r="Q43" s="126" t="n">
        <v>154.1</v>
      </c>
      <c r="V43" s="126" t="n">
        <v>40.6</v>
      </c>
      <c r="AA43" s="126" t="n">
        <v>64.2</v>
      </c>
      <c r="AF43" s="126" t="n">
        <v>103</v>
      </c>
      <c r="AO43" s="126" t="n">
        <v>5543.2</v>
      </c>
    </row>
    <row r="44">
      <c r="A44" s="4" t="inlineStr">
        <is>
          <t>TERRAPLENAGEM</t>
        </is>
      </c>
      <c r="AF44" s="126" t="n">
        <v>3866</v>
      </c>
      <c r="AG44" s="126" t="n">
        <v>58166.5</v>
      </c>
      <c r="AH44" s="126" t="n">
        <v>21398.5</v>
      </c>
      <c r="AI44" s="126" t="n">
        <v>104829.7</v>
      </c>
      <c r="AJ44" s="126" t="n">
        <v>21701.5</v>
      </c>
      <c r="AK44" s="126" t="n">
        <v>203306.4</v>
      </c>
      <c r="AL44" s="126" t="n">
        <v>269416.5</v>
      </c>
      <c r="AM44" s="126" t="n">
        <v>202541.2</v>
      </c>
      <c r="AN44" s="126" t="n">
        <v>53252.6</v>
      </c>
      <c r="AP44" s="126" t="n">
        <v>100529.6</v>
      </c>
      <c r="AV44" s="126" t="n">
        <v>2100</v>
      </c>
      <c r="AW44" s="126" t="n">
        <v>1023.9</v>
      </c>
    </row>
    <row r="45">
      <c r="A45" s="4" t="inlineStr">
        <is>
          <t>TRANSPORTES</t>
        </is>
      </c>
      <c r="L45" s="126" t="n">
        <v>116.6</v>
      </c>
      <c r="M45" s="126" t="n">
        <v>86</v>
      </c>
      <c r="N45" s="126" t="n">
        <v>26.7</v>
      </c>
      <c r="O45" s="126" t="n">
        <v>0.7</v>
      </c>
      <c r="W45" s="126" t="n">
        <v>101.6</v>
      </c>
      <c r="X45" s="126" t="n">
        <v>3.4</v>
      </c>
      <c r="Z45" s="126" t="n">
        <v>53.2</v>
      </c>
      <c r="AA45" s="126" t="n">
        <v>50.2</v>
      </c>
      <c r="AB45" s="126" t="n">
        <v>1010.1</v>
      </c>
      <c r="AC45" s="126" t="n">
        <v>1873.3</v>
      </c>
      <c r="AD45" s="126" t="n">
        <v>15662.6</v>
      </c>
      <c r="AE45" s="126" t="n">
        <v>8416.6</v>
      </c>
      <c r="AF45" s="126" t="n">
        <v>4003.5</v>
      </c>
      <c r="AG45" s="126" t="n">
        <v>7558.5</v>
      </c>
      <c r="AH45" s="126" t="n">
        <v>4295.2</v>
      </c>
      <c r="AI45" s="126" t="n">
        <v>3978</v>
      </c>
      <c r="AJ45" s="126" t="n">
        <v>8413.9</v>
      </c>
      <c r="AK45" s="126" t="n">
        <v>2007.6</v>
      </c>
      <c r="AL45" s="126" t="n">
        <v>2550</v>
      </c>
      <c r="AM45" s="126" t="n">
        <v>3240.6</v>
      </c>
      <c r="AN45" s="126" t="n">
        <v>1114.3</v>
      </c>
      <c r="AO45" s="126" t="n">
        <v>5722.1</v>
      </c>
      <c r="AP45" s="126" t="n">
        <v>13920.1</v>
      </c>
      <c r="AQ45" s="126" t="n">
        <v>2311.7</v>
      </c>
    </row>
    <row r="46">
      <c r="A46" s="4" t="inlineStr">
        <is>
          <t>ESTRUTURA EM CONCRETO ARMADO</t>
        </is>
      </c>
      <c r="AL46" s="126" t="n">
        <v>22233.8</v>
      </c>
      <c r="AM46" s="126" t="n">
        <v>49774.5</v>
      </c>
      <c r="AN46" s="126" t="n">
        <v>269581.2</v>
      </c>
      <c r="AO46" s="126" t="n">
        <v>650557</v>
      </c>
      <c r="AP46" s="126" t="n">
        <v>1391202.9</v>
      </c>
      <c r="AQ46" s="126" t="n">
        <v>654509</v>
      </c>
      <c r="AR46" s="126" t="n">
        <v>592754.9</v>
      </c>
      <c r="AS46" s="126" t="n">
        <v>33150</v>
      </c>
      <c r="AV46" s="126" t="n">
        <v>8355.299999999999</v>
      </c>
      <c r="BL46" s="126" t="n">
        <v>23975.8</v>
      </c>
      <c r="BP46" s="126" t="n">
        <v>227.5</v>
      </c>
      <c r="BS46" s="126" t="n">
        <v>14292.7</v>
      </c>
    </row>
    <row r="47">
      <c r="A47" s="4" t="inlineStr">
        <is>
          <t>SERVIÇOS TERCEIRIZADOS</t>
        </is>
      </c>
      <c r="AP47" s="126" t="n">
        <v>535.6</v>
      </c>
      <c r="AQ47" s="126" t="n">
        <v>15.2</v>
      </c>
    </row>
    <row r="48">
      <c r="A48" s="4" t="inlineStr">
        <is>
          <t>MAIS COPY GRAFICA RAPIDA E COPIADORA LTDA</t>
        </is>
      </c>
      <c r="AP48" s="126" t="n">
        <v>360.8</v>
      </c>
      <c r="AQ48" s="126" t="n">
        <v>15.2</v>
      </c>
    </row>
    <row r="49">
      <c r="A49" s="4" t="inlineStr">
        <is>
          <t>EMPRESARIAL TRANSPORTES E LOGISTICA ES LTDA</t>
        </is>
      </c>
      <c r="AP49" s="126" t="n">
        <v>174.8</v>
      </c>
    </row>
    <row r="50">
      <c r="A50" s="4" t="inlineStr">
        <is>
          <t>DEDUÇÕES DA RECEITA</t>
        </is>
      </c>
      <c r="B50" s="126" t="n">
        <v>90000</v>
      </c>
      <c r="C50" s="126" t="n">
        <v>266814.8</v>
      </c>
      <c r="D50" s="126" t="n">
        <v>120415.2</v>
      </c>
      <c r="E50" s="126" t="n">
        <v>21000</v>
      </c>
      <c r="F50" s="126" t="n">
        <v>14700</v>
      </c>
      <c r="G50" s="126" t="n">
        <v>339340</v>
      </c>
      <c r="H50" s="126" t="n">
        <v>57608.8</v>
      </c>
      <c r="I50" s="126" t="n">
        <v>28088.5</v>
      </c>
      <c r="J50" s="126" t="n">
        <v>203980.7</v>
      </c>
      <c r="K50" s="126" t="n">
        <v>74850</v>
      </c>
      <c r="L50" s="126" t="n">
        <v>112727.9</v>
      </c>
      <c r="M50" s="126" t="n">
        <v>108446</v>
      </c>
      <c r="N50" s="126" t="n">
        <v>56638</v>
      </c>
      <c r="O50" s="126" t="n">
        <v>116843.5</v>
      </c>
      <c r="P50" s="126" t="n">
        <v>204167.9</v>
      </c>
      <c r="Q50" s="126" t="n">
        <v>265387.4</v>
      </c>
      <c r="R50" s="126" t="n">
        <v>181405.7</v>
      </c>
      <c r="S50" s="126" t="n">
        <v>127645.3</v>
      </c>
      <c r="T50" s="126" t="n">
        <v>363727.4</v>
      </c>
      <c r="U50" s="126" t="n">
        <v>298339.1</v>
      </c>
      <c r="V50" s="126" t="n">
        <v>346569.8</v>
      </c>
      <c r="W50" s="126" t="n">
        <v>47482.7</v>
      </c>
      <c r="X50" s="126" t="n">
        <v>194767.1</v>
      </c>
      <c r="Y50" s="126" t="n">
        <v>438722.7</v>
      </c>
      <c r="Z50" s="126" t="n">
        <v>278009.3</v>
      </c>
      <c r="AA50" s="126" t="n">
        <v>353161.8</v>
      </c>
      <c r="AB50" s="126" t="n">
        <v>298759.5</v>
      </c>
      <c r="AC50" s="126" t="n">
        <v>630541</v>
      </c>
      <c r="AD50" s="126" t="n">
        <v>423371.2</v>
      </c>
      <c r="AE50" s="126" t="n">
        <v>499962.2</v>
      </c>
      <c r="AF50" s="126" t="n">
        <v>347065.6</v>
      </c>
      <c r="AG50" s="126" t="n">
        <v>479067.1</v>
      </c>
      <c r="AH50" s="126" t="n">
        <v>76099.10000000001</v>
      </c>
      <c r="AI50" s="126" t="n">
        <v>34816</v>
      </c>
      <c r="AJ50" s="126" t="n">
        <v>34118.3</v>
      </c>
      <c r="AK50" s="126" t="n">
        <v>48839.9</v>
      </c>
      <c r="AL50" s="126" t="n">
        <v>291786.4</v>
      </c>
      <c r="AM50" s="126" t="n">
        <v>91501.39999999999</v>
      </c>
      <c r="AN50" s="126" t="n">
        <v>194447.8</v>
      </c>
      <c r="AO50" s="126" t="n">
        <v>113711.3</v>
      </c>
      <c r="AP50" s="126" t="n">
        <v>34814.4</v>
      </c>
      <c r="AQ50" s="126" t="n">
        <v>1827.4</v>
      </c>
      <c r="AR50" s="126" t="n">
        <v>1360.9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PL'!F11</f>
        <v/>
      </c>
      <c r="K5" s="62">
        <f>'VALOR POR PL'!G11</f>
        <v/>
      </c>
      <c r="M5" s="129">
        <f>'CP RESUMO'!D5</f>
        <v/>
      </c>
      <c r="N5" s="130" t="n">
        <v>0</v>
      </c>
      <c r="O5" s="129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RESUMO'!E5</f>
        <v/>
      </c>
      <c r="N6" s="130">
        <f>MAX(0,M6-M5)</f>
        <v/>
      </c>
      <c r="O6" s="129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PL'!L11</f>
        <v/>
      </c>
      <c r="M7" s="129">
        <f>'CP RESUMO'!F5</f>
        <v/>
      </c>
      <c r="N7" s="130">
        <f>MAX(0,M7-M6)</f>
        <v/>
      </c>
      <c r="O7" s="129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RESUMO'!G5</f>
        <v/>
      </c>
      <c r="N8" s="130">
        <f>MAX(0,M8-M7)</f>
        <v/>
      </c>
      <c r="O8" s="129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RESUMO'!H5</f>
        <v/>
      </c>
      <c r="N9" s="130">
        <f>MAX(0,M9-M8)</f>
        <v/>
      </c>
      <c r="O9" s="129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RESUMO'!I5</f>
        <v/>
      </c>
      <c r="N10" s="130">
        <f>MAX(0,M10-M9)</f>
        <v/>
      </c>
      <c r="O10" s="129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RESUMO'!J5</f>
        <v/>
      </c>
      <c r="N11" s="130">
        <f>MAX(0,M11-M10)</f>
        <v/>
      </c>
      <c r="O11" s="129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RESUMO'!K5</f>
        <v/>
      </c>
      <c r="N12" s="130">
        <f>MAX(0,M12-M11)</f>
        <v/>
      </c>
      <c r="O12" s="129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PL'!I11</f>
        <v/>
      </c>
      <c r="M13" s="129">
        <f>'CP RESUMO'!L5</f>
        <v/>
      </c>
      <c r="N13" s="130">
        <f>MAX(0,M13-M12)</f>
        <v/>
      </c>
      <c r="O13" s="129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9">
        <f>'CP RESUMO'!M5</f>
        <v/>
      </c>
      <c r="N14" s="130">
        <f>MAX(0,M14-M13)</f>
        <v/>
      </c>
      <c r="O14" s="129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RESUMO'!N5</f>
        <v/>
      </c>
      <c r="N15" s="130">
        <f>MAX(0,M15-M14)</f>
        <v/>
      </c>
      <c r="O15" s="129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RESUMO'!O5</f>
        <v/>
      </c>
      <c r="N16" s="130">
        <f>MAX(0,M16-M15)</f>
        <v/>
      </c>
      <c r="O16" s="129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RESUMO'!P5</f>
        <v/>
      </c>
      <c r="N17" s="130">
        <f>MAX(0,M17-M16)</f>
        <v/>
      </c>
      <c r="O17" s="129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RESUMO'!Q5</f>
        <v/>
      </c>
      <c r="N18" s="130">
        <f>MAX(0,M18-M17)</f>
        <v/>
      </c>
      <c r="O18" s="129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RESUMO'!R5</f>
        <v/>
      </c>
      <c r="N19" s="130">
        <f>MAX(0,M19-M18)</f>
        <v/>
      </c>
      <c r="O19" s="129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RESUMO'!S5</f>
        <v/>
      </c>
      <c r="N20" s="130">
        <f>MAX(0,M20-M19)</f>
        <v/>
      </c>
      <c r="O20" s="129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RESUMO'!T5</f>
        <v/>
      </c>
      <c r="N21" s="130">
        <f>MAX(0,M21-M20)</f>
        <v/>
      </c>
      <c r="O21" s="129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RESUMO'!U5</f>
        <v/>
      </c>
      <c r="N22" s="130">
        <f>MAX(0,M22-M21)</f>
        <v/>
      </c>
      <c r="O22" s="129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RESUMO'!V5</f>
        <v/>
      </c>
      <c r="N23" s="130">
        <f>MAX(0,M23-M22)</f>
        <v/>
      </c>
      <c r="O23" s="129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RESUMO'!W5</f>
        <v/>
      </c>
      <c r="N24" s="130">
        <f>MAX(0,M24-M23)</f>
        <v/>
      </c>
      <c r="O24" s="129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RESUMO'!X5</f>
        <v/>
      </c>
      <c r="N25" s="130">
        <f>MAX(0,M25-M24)</f>
        <v/>
      </c>
      <c r="O25" s="129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14833</v>
      </c>
      <c r="M26" s="129">
        <f>'CP RESUMO'!Y5</f>
        <v/>
      </c>
      <c r="N26" s="130">
        <f>MAX(0,M26-M25)</f>
        <v/>
      </c>
      <c r="O26" s="129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100000</v>
      </c>
      <c r="M27" s="129">
        <f>'CP RESUMO'!Z5</f>
        <v/>
      </c>
      <c r="N27" s="130">
        <f>MAX(0,M27-M26)</f>
        <v/>
      </c>
      <c r="O27" s="129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100000</v>
      </c>
      <c r="M28" s="129">
        <f>'CP RESUMO'!AA5</f>
        <v/>
      </c>
      <c r="N28" s="130">
        <f>MAX(0,M28-M27)</f>
        <v/>
      </c>
      <c r="O28" s="129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14833</v>
      </c>
      <c r="M29" s="129">
        <f>'CP RESUMO'!AB5</f>
        <v/>
      </c>
      <c r="N29" s="130">
        <f>MAX(0,M29-M28)</f>
        <v/>
      </c>
      <c r="O29" s="129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14833</v>
      </c>
      <c r="M30" s="129">
        <f>'CP RESUMO'!AC5</f>
        <v/>
      </c>
      <c r="N30" s="130">
        <f>MAX(0,M30-M29)</f>
        <v/>
      </c>
      <c r="O30" s="129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1100</v>
      </c>
      <c r="M31" s="129">
        <f>'CP RESUMO'!AD5</f>
        <v/>
      </c>
      <c r="N31" s="130">
        <f>MAX(0,M31-M30)</f>
        <v/>
      </c>
      <c r="O31" s="129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1100</v>
      </c>
      <c r="M32" s="129">
        <f>'CP RESUMO'!AE5</f>
        <v/>
      </c>
      <c r="N32" s="130">
        <f>MAX(0,M32-M31)</f>
        <v/>
      </c>
      <c r="O32" s="129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1100</v>
      </c>
      <c r="M33" s="129">
        <f>'CP RESUMO'!AF5</f>
        <v/>
      </c>
      <c r="N33" s="130">
        <f>MAX(0,M33-M32)</f>
        <v/>
      </c>
      <c r="O33" s="129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1100</v>
      </c>
      <c r="M34" s="129">
        <f>'CP RESUMO'!AG5</f>
        <v/>
      </c>
      <c r="N34" s="130">
        <f>MAX(0,M34-M33)</f>
        <v/>
      </c>
      <c r="O34" s="129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1100</v>
      </c>
      <c r="M35" s="129">
        <f>'CP RESUMO'!AH5</f>
        <v/>
      </c>
      <c r="N35" s="130">
        <f>MAX(0,M35-M34)</f>
        <v/>
      </c>
      <c r="O35" s="129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1100</v>
      </c>
      <c r="M36" s="129">
        <f>'CP RESUMO'!AI5</f>
        <v/>
      </c>
      <c r="N36" s="130">
        <f>MAX(0,M36-M35)</f>
        <v/>
      </c>
      <c r="O36" s="129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1100</v>
      </c>
      <c r="M37" s="129">
        <f>'CP RESUMO'!AJ5</f>
        <v/>
      </c>
      <c r="N37" s="130">
        <f>MAX(0,M37-M36)</f>
        <v/>
      </c>
      <c r="O37" s="129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1100</v>
      </c>
      <c r="M38" s="129">
        <f>'CP RESUMO'!AK5</f>
        <v/>
      </c>
      <c r="N38" s="130">
        <f>MAX(0,M38-M37)</f>
        <v/>
      </c>
      <c r="O38" s="129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1100</v>
      </c>
      <c r="M39" s="129">
        <f>'CP RESUMO'!AL5</f>
        <v/>
      </c>
      <c r="N39" s="130">
        <f>MAX(0,M39-M38)</f>
        <v/>
      </c>
      <c r="O39" s="129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1100</v>
      </c>
      <c r="M40" s="129">
        <f>'CP RESUMO'!AM5</f>
        <v/>
      </c>
      <c r="N40" s="130">
        <f>MAX(0,M40-M39)</f>
        <v/>
      </c>
      <c r="O40" s="129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1100</v>
      </c>
      <c r="M41" s="129">
        <f>'CP RESUMO'!AN5</f>
        <v/>
      </c>
      <c r="N41" s="130">
        <f>MAX(0,M41-M40)</f>
        <v/>
      </c>
      <c r="O41" s="129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1100</v>
      </c>
      <c r="M42" s="129">
        <f>'CP RESUMO'!AO5</f>
        <v/>
      </c>
      <c r="N42" s="130">
        <f>MAX(0,M42-M41)</f>
        <v/>
      </c>
      <c r="O42" s="129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1100</v>
      </c>
      <c r="M43" s="129">
        <f>'CP RESUMO'!AP5</f>
        <v/>
      </c>
      <c r="N43" s="130">
        <f>MAX(0,M43-M42)</f>
        <v/>
      </c>
      <c r="O43" s="129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1100</v>
      </c>
      <c r="M44" s="129">
        <f>'CP RESUMO'!AQ5</f>
        <v/>
      </c>
      <c r="N44" s="130">
        <f>MAX(0,M44-M43)</f>
        <v/>
      </c>
      <c r="O44" s="129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1100</v>
      </c>
      <c r="M45" s="129">
        <f>'CP RESUMO'!AR5</f>
        <v/>
      </c>
      <c r="N45" s="130">
        <f>MAX(0,M45-M44)</f>
        <v/>
      </c>
      <c r="O45" s="129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1100</v>
      </c>
      <c r="M46" s="129">
        <f>'CP RESUMO'!AS5</f>
        <v/>
      </c>
      <c r="N46" s="130">
        <f>MAX(0,M46-M45)</f>
        <v/>
      </c>
      <c r="O46" s="129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1100</v>
      </c>
      <c r="M47" s="129">
        <f>'CP RESUMO'!AT5</f>
        <v/>
      </c>
      <c r="N47" s="130">
        <f>MAX(0,M47-M46)</f>
        <v/>
      </c>
      <c r="O47" s="129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1100</v>
      </c>
      <c r="M48" s="129">
        <f>'CP RESUMO'!AU5</f>
        <v/>
      </c>
      <c r="N48" s="130">
        <f>MAX(0,M48-M47)</f>
        <v/>
      </c>
      <c r="O48" s="129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1100</v>
      </c>
      <c r="M49" s="129">
        <f>'CP RESUMO'!AV5</f>
        <v/>
      </c>
      <c r="N49" s="130">
        <f>MAX(0,M49-M48)</f>
        <v/>
      </c>
      <c r="O49" s="129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1100</v>
      </c>
      <c r="M50" s="129">
        <f>'CP RESUMO'!AW5</f>
        <v/>
      </c>
      <c r="N50" s="130">
        <f>MAX(0,M50-M49)</f>
        <v/>
      </c>
      <c r="O50" s="129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1100</v>
      </c>
      <c r="M51" s="129">
        <f>'CP RESUMO'!AX5</f>
        <v/>
      </c>
      <c r="N51" s="130">
        <f>MAX(0,M51-M50)</f>
        <v/>
      </c>
      <c r="O51" s="129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264616.27</v>
      </c>
      <c r="M52" s="129">
        <f>'CP RESUMO'!AY5</f>
        <v/>
      </c>
      <c r="N52" s="130">
        <f>MAX(0,M52-M51)</f>
        <v/>
      </c>
      <c r="O52" s="129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1100</v>
      </c>
      <c r="M53" s="129">
        <f>'CP RESUMO'!AZ5</f>
        <v/>
      </c>
      <c r="N53" s="130">
        <f>MAX(0,M53-M52)</f>
        <v/>
      </c>
      <c r="O53" s="129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RESUMO'!BA5</f>
        <v/>
      </c>
      <c r="N54" s="130">
        <f>MAX(0,M54-M53)</f>
        <v/>
      </c>
      <c r="O54" s="129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RESUMO'!BB5</f>
        <v/>
      </c>
      <c r="N55" s="130">
        <f>MAX(0,M55-M54)</f>
        <v/>
      </c>
      <c r="O55" s="129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RESUMO'!BC5</f>
        <v/>
      </c>
      <c r="N56" s="130">
        <f>MAX(0,M56-M55)</f>
        <v/>
      </c>
      <c r="O56" s="129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RESUMO'!BD5</f>
        <v/>
      </c>
      <c r="N57" s="130">
        <f>MAX(0,M57-M56)</f>
        <v/>
      </c>
      <c r="O57" s="129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RESUMO'!BE5</f>
        <v/>
      </c>
      <c r="N58" s="130">
        <f>MAX(0,M58-M57)</f>
        <v/>
      </c>
      <c r="O58" s="129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RESUMO'!BF5</f>
        <v/>
      </c>
      <c r="N59" s="130">
        <f>MAX(0,M59-M58)</f>
        <v/>
      </c>
      <c r="O59" s="129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RESUMO'!BG5</f>
        <v/>
      </c>
      <c r="N60" s="130">
        <f>MAX(0,M60-M59)</f>
        <v/>
      </c>
      <c r="O60" s="129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RESUMO'!BH5</f>
        <v/>
      </c>
      <c r="N61" s="130">
        <f>MAX(0,M61-M60)</f>
        <v/>
      </c>
      <c r="O61" s="129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RESUMO'!BI5</f>
        <v/>
      </c>
      <c r="N62" s="130">
        <f>MAX(0,M62-M61)</f>
        <v/>
      </c>
      <c r="O62" s="129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RESUMO'!BJ5</f>
        <v/>
      </c>
      <c r="N63" s="130">
        <f>MAX(0,M63-M62)</f>
        <v/>
      </c>
      <c r="O63" s="129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RESUMO'!BK5</f>
        <v/>
      </c>
      <c r="N64" s="130">
        <f>MAX(0,M64-M63)</f>
        <v/>
      </c>
      <c r="O64" s="129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RESUMO'!BL5</f>
        <v/>
      </c>
      <c r="N65" s="130">
        <f>MAX(0,M65-M64)</f>
        <v/>
      </c>
      <c r="O65" s="129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RESUMO'!BM5</f>
        <v/>
      </c>
      <c r="N66" s="130">
        <f>MAX(0,M66-M65)</f>
        <v/>
      </c>
      <c r="O66" s="129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RESUMO'!BN5</f>
        <v/>
      </c>
      <c r="N67" s="130">
        <f>MAX(0,M67-M66)</f>
        <v/>
      </c>
      <c r="O67" s="129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RESUMO'!BO5</f>
        <v/>
      </c>
      <c r="N68" s="130">
        <f>MAX(0,M68-M67)</f>
        <v/>
      </c>
      <c r="O68" s="129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RESUMO'!BP5</f>
        <v/>
      </c>
      <c r="N69" s="130">
        <f>MAX(0,M69-M68)</f>
        <v/>
      </c>
      <c r="O69" s="129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RESUMO'!BQ5</f>
        <v/>
      </c>
      <c r="N70" s="130">
        <f>MAX(0,M70-M69)</f>
        <v/>
      </c>
      <c r="O70" s="129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RESUMO'!BR5</f>
        <v/>
      </c>
      <c r="N71" s="130">
        <f>MAX(0,M71-M70)</f>
        <v/>
      </c>
      <c r="O71" s="129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RESUMO'!BS5</f>
        <v/>
      </c>
      <c r="N72" s="130">
        <f>MAX(0,M72-M71)</f>
        <v/>
      </c>
      <c r="O72" s="129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RESUMO'!BT5</f>
        <v/>
      </c>
      <c r="N73" s="130">
        <f>MAX(0,M73-M72)</f>
        <v/>
      </c>
      <c r="O73" s="129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RESUMO'!BU5</f>
        <v/>
      </c>
      <c r="N74" s="130">
        <f>MAX(0,M74-M73)</f>
        <v/>
      </c>
      <c r="O74" s="129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RESUMO'!BV5</f>
        <v/>
      </c>
      <c r="N75" s="130">
        <f>MAX(0,M75-M74)</f>
        <v/>
      </c>
      <c r="O75" s="129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RESUMO'!BW5</f>
        <v/>
      </c>
      <c r="N76" s="130">
        <f>MAX(0,M76-M75)</f>
        <v/>
      </c>
      <c r="O76" s="129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PL'!F48</f>
        <v/>
      </c>
      <c r="K5" s="62">
        <f>'VALOR POR PL'!G48</f>
        <v/>
      </c>
      <c r="M5" s="129">
        <f>'CP RESUMO'!D42</f>
        <v/>
      </c>
      <c r="N5" s="130" t="n">
        <v>0</v>
      </c>
      <c r="O5" s="129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RESUMO'!E42</f>
        <v/>
      </c>
      <c r="N6" s="130">
        <f>MAX(0,M6-M5)</f>
        <v/>
      </c>
      <c r="O6" s="129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PL'!L48</f>
        <v/>
      </c>
      <c r="M7" s="129">
        <f>'CP RESUMO'!F42</f>
        <v/>
      </c>
      <c r="N7" s="130">
        <f>MAX(0,M7-M6)</f>
        <v/>
      </c>
      <c r="O7" s="129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RESUMO'!G42</f>
        <v/>
      </c>
      <c r="N8" s="130">
        <f>MAX(0,M8-M7)</f>
        <v/>
      </c>
      <c r="O8" s="129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RESUMO'!H42</f>
        <v/>
      </c>
      <c r="N9" s="130">
        <f>MAX(0,M9-M8)</f>
        <v/>
      </c>
      <c r="O9" s="129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RESUMO'!I42</f>
        <v/>
      </c>
      <c r="N10" s="130">
        <f>MAX(0,M10-M9)</f>
        <v/>
      </c>
      <c r="O10" s="129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RESUMO'!J42</f>
        <v/>
      </c>
      <c r="N11" s="130">
        <f>MAX(0,M11-M10)</f>
        <v/>
      </c>
      <c r="O11" s="129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RESUMO'!K42</f>
        <v/>
      </c>
      <c r="N12" s="130">
        <f>MAX(0,M12-M11)</f>
        <v/>
      </c>
      <c r="O12" s="129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PL'!I48</f>
        <v/>
      </c>
      <c r="M13" s="129">
        <f>'CP RESUMO'!L42</f>
        <v/>
      </c>
      <c r="N13" s="130">
        <f>MAX(0,M13-M12)</f>
        <v/>
      </c>
      <c r="O13" s="129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9">
        <f>'CP RESUMO'!M42</f>
        <v/>
      </c>
      <c r="N14" s="130">
        <f>MAX(0,M14-M13)</f>
        <v/>
      </c>
      <c r="O14" s="129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RESUMO'!N42</f>
        <v/>
      </c>
      <c r="N15" s="130">
        <f>MAX(0,M15-M14)</f>
        <v/>
      </c>
      <c r="O15" s="129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RESUMO'!O42</f>
        <v/>
      </c>
      <c r="N16" s="130">
        <f>MAX(0,M16-M15)</f>
        <v/>
      </c>
      <c r="O16" s="129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RESUMO'!P42</f>
        <v/>
      </c>
      <c r="N17" s="130">
        <f>MAX(0,M17-M16)</f>
        <v/>
      </c>
      <c r="O17" s="129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RESUMO'!Q42</f>
        <v/>
      </c>
      <c r="N18" s="130">
        <f>MAX(0,M18-M17)</f>
        <v/>
      </c>
      <c r="O18" s="129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RESUMO'!R42</f>
        <v/>
      </c>
      <c r="N19" s="130">
        <f>MAX(0,M19-M18)</f>
        <v/>
      </c>
      <c r="O19" s="129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RESUMO'!S42</f>
        <v/>
      </c>
      <c r="N20" s="130">
        <f>MAX(0,M20-M19)</f>
        <v/>
      </c>
      <c r="O20" s="129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RESUMO'!T42</f>
        <v/>
      </c>
      <c r="N21" s="130">
        <f>MAX(0,M21-M20)</f>
        <v/>
      </c>
      <c r="O21" s="129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RESUMO'!U42</f>
        <v/>
      </c>
      <c r="N22" s="130">
        <f>MAX(0,M22-M21)</f>
        <v/>
      </c>
      <c r="O22" s="129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RESUMO'!V42</f>
        <v/>
      </c>
      <c r="N23" s="130">
        <f>MAX(0,M23-M22)</f>
        <v/>
      </c>
      <c r="O23" s="129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Somente o incorrido no ERP: a projeção (VALOR POR PL!L48) é o próprio incorrido, sem previsão futura.</t>
        </is>
      </c>
      <c r="M24" s="129">
        <f>'CP RESUMO'!W42</f>
        <v/>
      </c>
      <c r="N24" s="130">
        <f>MAX(0,M24-M23)</f>
        <v/>
      </c>
      <c r="O24" s="129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RESUMO'!X42</f>
        <v/>
      </c>
      <c r="N25" s="130">
        <f>MAX(0,M25-M24)</f>
        <v/>
      </c>
      <c r="O25" s="129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RESUMO'!Y42</f>
        <v/>
      </c>
      <c r="N26" s="130">
        <f>MAX(0,M26-M25)</f>
        <v/>
      </c>
      <c r="O26" s="129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RESUMO'!Z42</f>
        <v/>
      </c>
      <c r="N27" s="130">
        <f>MAX(0,M27-M26)</f>
        <v/>
      </c>
      <c r="O27" s="129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RESUMO'!AA42</f>
        <v/>
      </c>
      <c r="N28" s="130">
        <f>MAX(0,M28-M27)</f>
        <v/>
      </c>
      <c r="O28" s="129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RESUMO'!AB42</f>
        <v/>
      </c>
      <c r="N29" s="130">
        <f>MAX(0,M29-M28)</f>
        <v/>
      </c>
      <c r="O29" s="129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RESUMO'!AC42</f>
        <v/>
      </c>
      <c r="N30" s="130">
        <f>MAX(0,M30-M29)</f>
        <v/>
      </c>
      <c r="O30" s="129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RESUMO'!AD42</f>
        <v/>
      </c>
      <c r="N31" s="130">
        <f>MAX(0,M31-M30)</f>
        <v/>
      </c>
      <c r="O31" s="129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RESUMO'!AE42</f>
        <v/>
      </c>
      <c r="N32" s="130">
        <f>MAX(0,M32-M31)</f>
        <v/>
      </c>
      <c r="O32" s="129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RESUMO'!AF42</f>
        <v/>
      </c>
      <c r="N33" s="130">
        <f>MAX(0,M33-M32)</f>
        <v/>
      </c>
      <c r="O33" s="129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RESUMO'!AG42</f>
        <v/>
      </c>
      <c r="N34" s="130">
        <f>MAX(0,M34-M33)</f>
        <v/>
      </c>
      <c r="O34" s="129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RESUMO'!AH42</f>
        <v/>
      </c>
      <c r="N35" s="130">
        <f>MAX(0,M35-M34)</f>
        <v/>
      </c>
      <c r="O35" s="129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RESUMO'!AI42</f>
        <v/>
      </c>
      <c r="N36" s="130">
        <f>MAX(0,M36-M35)</f>
        <v/>
      </c>
      <c r="O36" s="129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RESUMO'!AJ42</f>
        <v/>
      </c>
      <c r="N37" s="130">
        <f>MAX(0,M37-M36)</f>
        <v/>
      </c>
      <c r="O37" s="129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RESUMO'!AK42</f>
        <v/>
      </c>
      <c r="N38" s="130">
        <f>MAX(0,M38-M37)</f>
        <v/>
      </c>
      <c r="O38" s="129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RESUMO'!AL42</f>
        <v/>
      </c>
      <c r="N39" s="130">
        <f>MAX(0,M39-M38)</f>
        <v/>
      </c>
      <c r="O39" s="129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RESUMO'!AM42</f>
        <v/>
      </c>
      <c r="N40" s="130">
        <f>MAX(0,M40-M39)</f>
        <v/>
      </c>
      <c r="O40" s="129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RESUMO'!AN42</f>
        <v/>
      </c>
      <c r="N41" s="130">
        <f>MAX(0,M41-M40)</f>
        <v/>
      </c>
      <c r="O41" s="129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RESUMO'!AO42</f>
        <v/>
      </c>
      <c r="N42" s="130">
        <f>MAX(0,M42-M41)</f>
        <v/>
      </c>
      <c r="O42" s="129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RESUMO'!AP42</f>
        <v/>
      </c>
      <c r="N43" s="130">
        <f>MAX(0,M43-M42)</f>
        <v/>
      </c>
      <c r="O43" s="129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RESUMO'!AQ42</f>
        <v/>
      </c>
      <c r="N44" s="130">
        <f>MAX(0,M44-M43)</f>
        <v/>
      </c>
      <c r="O44" s="129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RESUMO'!AR42</f>
        <v/>
      </c>
      <c r="N45" s="130">
        <f>MAX(0,M45-M44)</f>
        <v/>
      </c>
      <c r="O45" s="129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RESUMO'!AS42</f>
        <v/>
      </c>
      <c r="N46" s="130">
        <f>MAX(0,M46-M45)</f>
        <v/>
      </c>
      <c r="O46" s="129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RESUMO'!AT42</f>
        <v/>
      </c>
      <c r="N47" s="130">
        <f>MAX(0,M47-M46)</f>
        <v/>
      </c>
      <c r="O47" s="129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RESUMO'!AU42</f>
        <v/>
      </c>
      <c r="N48" s="130">
        <f>MAX(0,M48-M47)</f>
        <v/>
      </c>
      <c r="O48" s="129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RESUMO'!AV42</f>
        <v/>
      </c>
      <c r="N49" s="130">
        <f>MAX(0,M49-M48)</f>
        <v/>
      </c>
      <c r="O49" s="129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RESUMO'!AW42</f>
        <v/>
      </c>
      <c r="N50" s="130">
        <f>MAX(0,M50-M49)</f>
        <v/>
      </c>
      <c r="O50" s="129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RESUMO'!AX42</f>
        <v/>
      </c>
      <c r="N51" s="130">
        <f>MAX(0,M51-M50)</f>
        <v/>
      </c>
      <c r="O51" s="129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RESUMO'!AY42</f>
        <v/>
      </c>
      <c r="N52" s="130">
        <f>MAX(0,M52-M51)</f>
        <v/>
      </c>
      <c r="O52" s="129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RESUMO'!AZ42</f>
        <v/>
      </c>
      <c r="N53" s="130">
        <f>MAX(0,M53-M52)</f>
        <v/>
      </c>
      <c r="O53" s="129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RESUMO'!BA42</f>
        <v/>
      </c>
      <c r="N54" s="130">
        <f>MAX(0,M54-M53)</f>
        <v/>
      </c>
      <c r="O54" s="129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RESUMO'!BB42</f>
        <v/>
      </c>
      <c r="N55" s="130">
        <f>MAX(0,M55-M54)</f>
        <v/>
      </c>
      <c r="O55" s="129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RESUMO'!BC42</f>
        <v/>
      </c>
      <c r="N56" s="130">
        <f>MAX(0,M56-M55)</f>
        <v/>
      </c>
      <c r="O56" s="129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RESUMO'!BD42</f>
        <v/>
      </c>
      <c r="N57" s="130">
        <f>MAX(0,M57-M56)</f>
        <v/>
      </c>
      <c r="O57" s="129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RESUMO'!BE42</f>
        <v/>
      </c>
      <c r="N58" s="130">
        <f>MAX(0,M58-M57)</f>
        <v/>
      </c>
      <c r="O58" s="129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RESUMO'!BF42</f>
        <v/>
      </c>
      <c r="N59" s="130">
        <f>MAX(0,M59-M58)</f>
        <v/>
      </c>
      <c r="O59" s="129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RESUMO'!BG42</f>
        <v/>
      </c>
      <c r="N60" s="130">
        <f>MAX(0,M60-M59)</f>
        <v/>
      </c>
      <c r="O60" s="129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RESUMO'!BH42</f>
        <v/>
      </c>
      <c r="N61" s="130">
        <f>MAX(0,M61-M60)</f>
        <v/>
      </c>
      <c r="O61" s="129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RESUMO'!BI42</f>
        <v/>
      </c>
      <c r="N62" s="130">
        <f>MAX(0,M62-M61)</f>
        <v/>
      </c>
      <c r="O62" s="129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RESUMO'!BJ42</f>
        <v/>
      </c>
      <c r="N63" s="130">
        <f>MAX(0,M63-M62)</f>
        <v/>
      </c>
      <c r="O63" s="129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RESUMO'!BK42</f>
        <v/>
      </c>
      <c r="N64" s="130">
        <f>MAX(0,M64-M63)</f>
        <v/>
      </c>
      <c r="O64" s="129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RESUMO'!BL42</f>
        <v/>
      </c>
      <c r="N65" s="130">
        <f>MAX(0,M65-M64)</f>
        <v/>
      </c>
      <c r="O65" s="129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RESUMO'!BM42</f>
        <v/>
      </c>
      <c r="N66" s="130">
        <f>MAX(0,M66-M65)</f>
        <v/>
      </c>
      <c r="O66" s="129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RESUMO'!BN42</f>
        <v/>
      </c>
      <c r="N67" s="130">
        <f>MAX(0,M67-M66)</f>
        <v/>
      </c>
      <c r="O67" s="129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RESUMO'!BO42</f>
        <v/>
      </c>
      <c r="N68" s="130">
        <f>MAX(0,M68-M67)</f>
        <v/>
      </c>
      <c r="O68" s="129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RESUMO'!BP42</f>
        <v/>
      </c>
      <c r="N69" s="130">
        <f>MAX(0,M69-M68)</f>
        <v/>
      </c>
      <c r="O69" s="129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RESUMO'!BQ42</f>
        <v/>
      </c>
      <c r="N70" s="130">
        <f>MAX(0,M70-M69)</f>
        <v/>
      </c>
      <c r="O70" s="129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RESUMO'!BR42</f>
        <v/>
      </c>
      <c r="N71" s="130">
        <f>MAX(0,M71-M70)</f>
        <v/>
      </c>
      <c r="O71" s="129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RESUMO'!BS42</f>
        <v/>
      </c>
      <c r="N72" s="130">
        <f>MAX(0,M72-M71)</f>
        <v/>
      </c>
      <c r="O72" s="129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RESUMO'!BT42</f>
        <v/>
      </c>
      <c r="N73" s="130">
        <f>MAX(0,M73-M72)</f>
        <v/>
      </c>
      <c r="O73" s="129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RESUMO'!BU42</f>
        <v/>
      </c>
      <c r="N74" s="130">
        <f>MAX(0,M74-M73)</f>
        <v/>
      </c>
      <c r="O74" s="129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RESUMO'!BV42</f>
        <v/>
      </c>
      <c r="N75" s="130">
        <f>MAX(0,M75-M74)</f>
        <v/>
      </c>
      <c r="O75" s="129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RESUMO'!BW42</f>
        <v/>
      </c>
      <c r="N76" s="130">
        <f>MAX(0,M76-M75)</f>
        <v/>
      </c>
      <c r="O76" s="129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PL'!F12</f>
        <v/>
      </c>
      <c r="K5" s="62">
        <f>'VALOR POR PL'!G12</f>
        <v/>
      </c>
      <c r="M5" s="129">
        <f>'CP RESUMO'!D6</f>
        <v/>
      </c>
      <c r="N5" s="130" t="n">
        <v>0</v>
      </c>
      <c r="O5" s="129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RESUMO'!E6</f>
        <v/>
      </c>
      <c r="N6" s="130">
        <f>MAX(0,M6-M5)</f>
        <v/>
      </c>
      <c r="O6" s="129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PL'!L12</f>
        <v/>
      </c>
      <c r="M7" s="129">
        <f>'CP RESUMO'!F6</f>
        <v/>
      </c>
      <c r="N7" s="130">
        <f>MAX(0,M7-M6)</f>
        <v/>
      </c>
      <c r="O7" s="129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RESUMO'!G6</f>
        <v/>
      </c>
      <c r="N8" s="130">
        <f>MAX(0,M8-M7)</f>
        <v/>
      </c>
      <c r="O8" s="129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RESUMO'!H6</f>
        <v/>
      </c>
      <c r="N9" s="130">
        <f>MAX(0,M9-M8)</f>
        <v/>
      </c>
      <c r="O9" s="129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RESUMO'!I6</f>
        <v/>
      </c>
      <c r="N10" s="130">
        <f>MAX(0,M10-M9)</f>
        <v/>
      </c>
      <c r="O10" s="129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RESUMO'!J6</f>
        <v/>
      </c>
      <c r="N11" s="130">
        <f>MAX(0,M11-M10)</f>
        <v/>
      </c>
      <c r="O11" s="129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RESUMO'!K6</f>
        <v/>
      </c>
      <c r="N12" s="130">
        <f>MAX(0,M12-M11)</f>
        <v/>
      </c>
      <c r="O12" s="129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PL'!I12</f>
        <v/>
      </c>
      <c r="M13" s="129">
        <f>'CP RESUMO'!L6</f>
        <v/>
      </c>
      <c r="N13" s="130">
        <f>MAX(0,M13-M12)</f>
        <v/>
      </c>
      <c r="O13" s="129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9">
        <f>'CP RESUMO'!M6</f>
        <v/>
      </c>
      <c r="N14" s="130">
        <f>MAX(0,M14-M13)</f>
        <v/>
      </c>
      <c r="O14" s="129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RESUMO'!N6</f>
        <v/>
      </c>
      <c r="N15" s="130">
        <f>MAX(0,M15-M14)</f>
        <v/>
      </c>
      <c r="O15" s="129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RESUMO'!O6</f>
        <v/>
      </c>
      <c r="N16" s="130">
        <f>MAX(0,M16-M15)</f>
        <v/>
      </c>
      <c r="O16" s="129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RESUMO'!P6</f>
        <v/>
      </c>
      <c r="N17" s="130">
        <f>MAX(0,M17-M16)</f>
        <v/>
      </c>
      <c r="O17" s="129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RESUMO'!Q6</f>
        <v/>
      </c>
      <c r="N18" s="130">
        <f>MAX(0,M18-M17)</f>
        <v/>
      </c>
      <c r="O18" s="129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RESUMO'!R6</f>
        <v/>
      </c>
      <c r="N19" s="130">
        <f>MAX(0,M19-M18)</f>
        <v/>
      </c>
      <c r="O19" s="129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RESUMO'!S6</f>
        <v/>
      </c>
      <c r="N20" s="130">
        <f>MAX(0,M20-M19)</f>
        <v/>
      </c>
      <c r="O20" s="129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RESUMO'!T6</f>
        <v/>
      </c>
      <c r="N21" s="130">
        <f>MAX(0,M21-M20)</f>
        <v/>
      </c>
      <c r="O21" s="129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RESUMO'!U6</f>
        <v/>
      </c>
      <c r="N22" s="130">
        <f>MAX(0,M22-M21)</f>
        <v/>
      </c>
      <c r="O22" s="129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RESUMO'!V6</f>
        <v/>
      </c>
      <c r="N23" s="130">
        <f>MAX(0,M23-M22)</f>
        <v/>
      </c>
      <c r="O23" s="129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RESUMO'!W6</f>
        <v/>
      </c>
      <c r="N24" s="130">
        <f>MAX(0,M24-M23)</f>
        <v/>
      </c>
      <c r="O24" s="129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RESUMO'!X6</f>
        <v/>
      </c>
      <c r="N25" s="130">
        <f>MAX(0,M25-M24)</f>
        <v/>
      </c>
      <c r="O25" s="129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RESUMO'!Y6</f>
        <v/>
      </c>
      <c r="N26" s="130">
        <f>MAX(0,M26-M25)</f>
        <v/>
      </c>
      <c r="O26" s="129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RESUMO'!Z6</f>
        <v/>
      </c>
      <c r="N27" s="130">
        <f>MAX(0,M27-M26)</f>
        <v/>
      </c>
      <c r="O27" s="129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RESUMO'!AA6</f>
        <v/>
      </c>
      <c r="N28" s="130">
        <f>MAX(0,M28-M27)</f>
        <v/>
      </c>
      <c r="O28" s="129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RESUMO'!AB6</f>
        <v/>
      </c>
      <c r="N29" s="130">
        <f>MAX(0,M29-M28)</f>
        <v/>
      </c>
      <c r="O29" s="129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RESUMO'!AC6</f>
        <v/>
      </c>
      <c r="N30" s="130">
        <f>MAX(0,M30-M29)</f>
        <v/>
      </c>
      <c r="O30" s="129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RESUMO'!AD6</f>
        <v/>
      </c>
      <c r="N31" s="130">
        <f>MAX(0,M31-M30)</f>
        <v/>
      </c>
      <c r="O31" s="129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RESUMO'!AE6</f>
        <v/>
      </c>
      <c r="N32" s="130">
        <f>MAX(0,M32-M31)</f>
        <v/>
      </c>
      <c r="O32" s="129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RESUMO'!AF6</f>
        <v/>
      </c>
      <c r="N33" s="130">
        <f>MAX(0,M33-M32)</f>
        <v/>
      </c>
      <c r="O33" s="129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RESUMO'!AG6</f>
        <v/>
      </c>
      <c r="N34" s="130">
        <f>MAX(0,M34-M33)</f>
        <v/>
      </c>
      <c r="O34" s="129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RESUMO'!AH6</f>
        <v/>
      </c>
      <c r="N35" s="130">
        <f>MAX(0,M35-M34)</f>
        <v/>
      </c>
      <c r="O35" s="129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RESUMO'!AI6</f>
        <v/>
      </c>
      <c r="N36" s="130">
        <f>MAX(0,M36-M35)</f>
        <v/>
      </c>
      <c r="O36" s="129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RESUMO'!AJ6</f>
        <v/>
      </c>
      <c r="N37" s="130">
        <f>MAX(0,M37-M36)</f>
        <v/>
      </c>
      <c r="O37" s="129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RESUMO'!AK6</f>
        <v/>
      </c>
      <c r="N38" s="130">
        <f>MAX(0,M38-M37)</f>
        <v/>
      </c>
      <c r="O38" s="129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RESUMO'!AL6</f>
        <v/>
      </c>
      <c r="N39" s="130">
        <f>MAX(0,M39-M38)</f>
        <v/>
      </c>
      <c r="O39" s="129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RESUMO'!AM6</f>
        <v/>
      </c>
      <c r="N40" s="130">
        <f>MAX(0,M40-M39)</f>
        <v/>
      </c>
      <c r="O40" s="129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RESUMO'!AN6</f>
        <v/>
      </c>
      <c r="N41" s="130">
        <f>MAX(0,M41-M40)</f>
        <v/>
      </c>
      <c r="O41" s="129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RESUMO'!AO6</f>
        <v/>
      </c>
      <c r="N42" s="130">
        <f>MAX(0,M42-M41)</f>
        <v/>
      </c>
      <c r="O42" s="129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RESUMO'!AP6</f>
        <v/>
      </c>
      <c r="N43" s="130">
        <f>MAX(0,M43-M42)</f>
        <v/>
      </c>
      <c r="O43" s="129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RESUMO'!AQ6</f>
        <v/>
      </c>
      <c r="N44" s="130">
        <f>MAX(0,M44-M43)</f>
        <v/>
      </c>
      <c r="O44" s="129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RESUMO'!AR6</f>
        <v/>
      </c>
      <c r="N45" s="130">
        <f>MAX(0,M45-M44)</f>
        <v/>
      </c>
      <c r="O45" s="129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RESUMO'!AS6</f>
        <v/>
      </c>
      <c r="N46" s="130">
        <f>MAX(0,M46-M45)</f>
        <v/>
      </c>
      <c r="O46" s="129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RESUMO'!AT6</f>
        <v/>
      </c>
      <c r="N47" s="130">
        <f>MAX(0,M47-M46)</f>
        <v/>
      </c>
      <c r="O47" s="129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RESUMO'!AU6</f>
        <v/>
      </c>
      <c r="N48" s="130">
        <f>MAX(0,M48-M47)</f>
        <v/>
      </c>
      <c r="O48" s="129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RESUMO'!AV6</f>
        <v/>
      </c>
      <c r="N49" s="130">
        <f>MAX(0,M49-M48)</f>
        <v/>
      </c>
      <c r="O49" s="129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RESUMO'!AW6</f>
        <v/>
      </c>
      <c r="N50" s="130">
        <f>MAX(0,M50-M49)</f>
        <v/>
      </c>
      <c r="O50" s="129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RESUMO'!AX6</f>
        <v/>
      </c>
      <c r="N51" s="130">
        <f>MAX(0,M51-M50)</f>
        <v/>
      </c>
      <c r="O51" s="129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RESUMO'!AY6</f>
        <v/>
      </c>
      <c r="N52" s="130">
        <f>MAX(0,M52-M51)</f>
        <v/>
      </c>
      <c r="O52" s="129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RESUMO'!AZ6</f>
        <v/>
      </c>
      <c r="N53" s="130">
        <f>MAX(0,M53-M52)</f>
        <v/>
      </c>
      <c r="O53" s="129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RESUMO'!BA6</f>
        <v/>
      </c>
      <c r="N54" s="130">
        <f>MAX(0,M54-M53)</f>
        <v/>
      </c>
      <c r="O54" s="129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RESUMO'!BB6</f>
        <v/>
      </c>
      <c r="N55" s="130">
        <f>MAX(0,M55-M54)</f>
        <v/>
      </c>
      <c r="O55" s="129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RESUMO'!BC6</f>
        <v/>
      </c>
      <c r="N56" s="130">
        <f>MAX(0,M56-M55)</f>
        <v/>
      </c>
      <c r="O56" s="129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RESUMO'!BD6</f>
        <v/>
      </c>
      <c r="N57" s="130">
        <f>MAX(0,M57-M56)</f>
        <v/>
      </c>
      <c r="O57" s="129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RESUMO'!BE6</f>
        <v/>
      </c>
      <c r="N58" s="130">
        <f>MAX(0,M58-M57)</f>
        <v/>
      </c>
      <c r="O58" s="129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RESUMO'!BF6</f>
        <v/>
      </c>
      <c r="N59" s="130">
        <f>MAX(0,M59-M58)</f>
        <v/>
      </c>
      <c r="O59" s="129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RESUMO'!BG6</f>
        <v/>
      </c>
      <c r="N60" s="130">
        <f>MAX(0,M60-M59)</f>
        <v/>
      </c>
      <c r="O60" s="129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RESUMO'!BH6</f>
        <v/>
      </c>
      <c r="N61" s="130">
        <f>MAX(0,M61-M60)</f>
        <v/>
      </c>
      <c r="O61" s="129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RESUMO'!BI6</f>
        <v/>
      </c>
      <c r="N62" s="130">
        <f>MAX(0,M62-M61)</f>
        <v/>
      </c>
      <c r="O62" s="129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RESUMO'!BJ6</f>
        <v/>
      </c>
      <c r="N63" s="130">
        <f>MAX(0,M63-M62)</f>
        <v/>
      </c>
      <c r="O63" s="129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RESUMO'!BK6</f>
        <v/>
      </c>
      <c r="N64" s="130">
        <f>MAX(0,M64-M63)</f>
        <v/>
      </c>
      <c r="O64" s="129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RESUMO'!BL6</f>
        <v/>
      </c>
      <c r="N65" s="130">
        <f>MAX(0,M65-M64)</f>
        <v/>
      </c>
      <c r="O65" s="129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RESUMO'!BM6</f>
        <v/>
      </c>
      <c r="N66" s="130">
        <f>MAX(0,M66-M65)</f>
        <v/>
      </c>
      <c r="O66" s="129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RESUMO'!BN6</f>
        <v/>
      </c>
      <c r="N67" s="130">
        <f>MAX(0,M67-M66)</f>
        <v/>
      </c>
      <c r="O67" s="129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RESUMO'!BO6</f>
        <v/>
      </c>
      <c r="N68" s="130">
        <f>MAX(0,M68-M67)</f>
        <v/>
      </c>
      <c r="O68" s="129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RESUMO'!BP6</f>
        <v/>
      </c>
      <c r="N69" s="130">
        <f>MAX(0,M69-M68)</f>
        <v/>
      </c>
      <c r="O69" s="129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RESUMO'!BQ6</f>
        <v/>
      </c>
      <c r="N70" s="130">
        <f>MAX(0,M70-M69)</f>
        <v/>
      </c>
      <c r="O70" s="129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RESUMO'!BR6</f>
        <v/>
      </c>
      <c r="N71" s="130">
        <f>MAX(0,M71-M70)</f>
        <v/>
      </c>
      <c r="O71" s="129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RESUMO'!BS6</f>
        <v/>
      </c>
      <c r="N72" s="130">
        <f>MAX(0,M72-M71)</f>
        <v/>
      </c>
      <c r="O72" s="129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RESUMO'!BT6</f>
        <v/>
      </c>
      <c r="N73" s="130">
        <f>MAX(0,M73-M72)</f>
        <v/>
      </c>
      <c r="O73" s="129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RESUMO'!BU6</f>
        <v/>
      </c>
      <c r="N74" s="130">
        <f>MAX(0,M74-M73)</f>
        <v/>
      </c>
      <c r="O74" s="129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RESUMO'!BV6</f>
        <v/>
      </c>
      <c r="N75" s="130">
        <f>MAX(0,M75-M74)</f>
        <v/>
      </c>
      <c r="O75" s="129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RESUMO'!BW6</f>
        <v/>
      </c>
      <c r="N76" s="130">
        <f>MAX(0,M76-M75)</f>
        <v/>
      </c>
      <c r="O76" s="129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PL'!F13</f>
        <v/>
      </c>
      <c r="K5" s="62">
        <f>'VALOR POR PL'!G13</f>
        <v/>
      </c>
      <c r="M5" s="129">
        <f>'CP RESUMO'!D7</f>
        <v/>
      </c>
      <c r="N5" s="130" t="n">
        <v>0</v>
      </c>
      <c r="O5" s="129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RESUMO'!E7</f>
        <v/>
      </c>
      <c r="N6" s="130">
        <f>MAX(0,M6-M5)</f>
        <v/>
      </c>
      <c r="O6" s="129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PL'!L13</f>
        <v/>
      </c>
      <c r="M7" s="129">
        <f>'CP RESUMO'!F7</f>
        <v/>
      </c>
      <c r="N7" s="130">
        <f>MAX(0,M7-M6)</f>
        <v/>
      </c>
      <c r="O7" s="129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RESUMO'!G7</f>
        <v/>
      </c>
      <c r="N8" s="130">
        <f>MAX(0,M8-M7)</f>
        <v/>
      </c>
      <c r="O8" s="129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RESUMO'!H7</f>
        <v/>
      </c>
      <c r="N9" s="130">
        <f>MAX(0,M9-M8)</f>
        <v/>
      </c>
      <c r="O9" s="129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RESUMO'!I7</f>
        <v/>
      </c>
      <c r="N10" s="130">
        <f>MAX(0,M10-M9)</f>
        <v/>
      </c>
      <c r="O10" s="129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RESUMO'!J7</f>
        <v/>
      </c>
      <c r="N11" s="130">
        <f>MAX(0,M11-M10)</f>
        <v/>
      </c>
      <c r="O11" s="129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RESUMO'!K7</f>
        <v/>
      </c>
      <c r="N12" s="130">
        <f>MAX(0,M12-M11)</f>
        <v/>
      </c>
      <c r="O12" s="129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PL'!I13</f>
        <v/>
      </c>
      <c r="M13" s="129">
        <f>'CP RESUMO'!L7</f>
        <v/>
      </c>
      <c r="N13" s="130">
        <f>MAX(0,M13-M12)</f>
        <v/>
      </c>
      <c r="O13" s="129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9">
        <f>'CP RESUMO'!M7</f>
        <v/>
      </c>
      <c r="N14" s="130">
        <f>MAX(0,M14-M13)</f>
        <v/>
      </c>
      <c r="O14" s="129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RESUMO'!N7</f>
        <v/>
      </c>
      <c r="N15" s="130">
        <f>MAX(0,M15-M14)</f>
        <v/>
      </c>
      <c r="O15" s="129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RESUMO'!O7</f>
        <v/>
      </c>
      <c r="N16" s="130">
        <f>MAX(0,M16-M15)</f>
        <v/>
      </c>
      <c r="O16" s="129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RESUMO'!P7</f>
        <v/>
      </c>
      <c r="N17" s="130">
        <f>MAX(0,M17-M16)</f>
        <v/>
      </c>
      <c r="O17" s="129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RESUMO'!Q7</f>
        <v/>
      </c>
      <c r="N18" s="130">
        <f>MAX(0,M18-M17)</f>
        <v/>
      </c>
      <c r="O18" s="129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RESUMO'!R7</f>
        <v/>
      </c>
      <c r="N19" s="130">
        <f>MAX(0,M19-M18)</f>
        <v/>
      </c>
      <c r="O19" s="129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RESUMO'!S7</f>
        <v/>
      </c>
      <c r="N20" s="130">
        <f>MAX(0,M20-M19)</f>
        <v/>
      </c>
      <c r="O20" s="129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RESUMO'!T7</f>
        <v/>
      </c>
      <c r="N21" s="130">
        <f>MAX(0,M21-M20)</f>
        <v/>
      </c>
      <c r="O21" s="129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RESUMO'!U7</f>
        <v/>
      </c>
      <c r="N22" s="130">
        <f>MAX(0,M22-M21)</f>
        <v/>
      </c>
      <c r="O22" s="129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RESUMO'!V7</f>
        <v/>
      </c>
      <c r="N23" s="130">
        <f>MAX(0,M23-M22)</f>
        <v/>
      </c>
      <c r="O23" s="129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RESUMO'!W7</f>
        <v/>
      </c>
      <c r="N24" s="130">
        <f>MAX(0,M24-M23)</f>
        <v/>
      </c>
      <c r="O24" s="129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RESUMO'!X7</f>
        <v/>
      </c>
      <c r="N25" s="130">
        <f>MAX(0,M25-M24)</f>
        <v/>
      </c>
      <c r="O25" s="129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924.76</v>
      </c>
      <c r="M26" s="129">
        <f>'CP RESUMO'!Y7</f>
        <v/>
      </c>
      <c r="N26" s="130">
        <f>MAX(0,M26-M25)</f>
        <v/>
      </c>
      <c r="O26" s="129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RESUMO'!Z7</f>
        <v/>
      </c>
      <c r="N27" s="130">
        <f>MAX(0,M27-M26)</f>
        <v/>
      </c>
      <c r="O27" s="129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RESUMO'!AA7</f>
        <v/>
      </c>
      <c r="N28" s="130">
        <f>MAX(0,M28-M27)</f>
        <v/>
      </c>
      <c r="O28" s="129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924.76</v>
      </c>
      <c r="M29" s="129">
        <f>'CP RESUMO'!AB7</f>
        <v/>
      </c>
      <c r="N29" s="130">
        <f>MAX(0,M29-M28)</f>
        <v/>
      </c>
      <c r="O29" s="129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RESUMO'!AC7</f>
        <v/>
      </c>
      <c r="N30" s="130">
        <f>MAX(0,M30-M29)</f>
        <v/>
      </c>
      <c r="O30" s="129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RESUMO'!AD7</f>
        <v/>
      </c>
      <c r="N31" s="130">
        <f>MAX(0,M31-M30)</f>
        <v/>
      </c>
      <c r="O31" s="129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924.76</v>
      </c>
      <c r="M32" s="129">
        <f>'CP RESUMO'!AE7</f>
        <v/>
      </c>
      <c r="N32" s="130">
        <f>MAX(0,M32-M31)</f>
        <v/>
      </c>
      <c r="O32" s="129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RESUMO'!AF7</f>
        <v/>
      </c>
      <c r="N33" s="130">
        <f>MAX(0,M33-M32)</f>
        <v/>
      </c>
      <c r="O33" s="129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RESUMO'!AG7</f>
        <v/>
      </c>
      <c r="N34" s="130">
        <f>MAX(0,M34-M33)</f>
        <v/>
      </c>
      <c r="O34" s="129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924.76</v>
      </c>
      <c r="M35" s="129">
        <f>'CP RESUMO'!AH7</f>
        <v/>
      </c>
      <c r="N35" s="130">
        <f>MAX(0,M35-M34)</f>
        <v/>
      </c>
      <c r="O35" s="129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RESUMO'!AI7</f>
        <v/>
      </c>
      <c r="N36" s="130">
        <f>MAX(0,M36-M35)</f>
        <v/>
      </c>
      <c r="O36" s="129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RESUMO'!AJ7</f>
        <v/>
      </c>
      <c r="N37" s="130">
        <f>MAX(0,M37-M36)</f>
        <v/>
      </c>
      <c r="O37" s="129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924.76</v>
      </c>
      <c r="M38" s="129">
        <f>'CP RESUMO'!AK7</f>
        <v/>
      </c>
      <c r="N38" s="130">
        <f>MAX(0,M38-M37)</f>
        <v/>
      </c>
      <c r="O38" s="129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RESUMO'!AL7</f>
        <v/>
      </c>
      <c r="N39" s="130">
        <f>MAX(0,M39-M38)</f>
        <v/>
      </c>
      <c r="O39" s="129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RESUMO'!AM7</f>
        <v/>
      </c>
      <c r="N40" s="130">
        <f>MAX(0,M40-M39)</f>
        <v/>
      </c>
      <c r="O40" s="129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RESUMO'!AN7</f>
        <v/>
      </c>
      <c r="N41" s="130">
        <f>MAX(0,M41-M40)</f>
        <v/>
      </c>
      <c r="O41" s="129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RESUMO'!AO7</f>
        <v/>
      </c>
      <c r="N42" s="130">
        <f>MAX(0,M42-M41)</f>
        <v/>
      </c>
      <c r="O42" s="129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RESUMO'!AP7</f>
        <v/>
      </c>
      <c r="N43" s="130">
        <f>MAX(0,M43-M42)</f>
        <v/>
      </c>
      <c r="O43" s="129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RESUMO'!AQ7</f>
        <v/>
      </c>
      <c r="N44" s="130">
        <f>MAX(0,M44-M43)</f>
        <v/>
      </c>
      <c r="O44" s="129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RESUMO'!AR7</f>
        <v/>
      </c>
      <c r="N45" s="130">
        <f>MAX(0,M45-M44)</f>
        <v/>
      </c>
      <c r="O45" s="129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RESUMO'!AS7</f>
        <v/>
      </c>
      <c r="N46" s="130">
        <f>MAX(0,M46-M45)</f>
        <v/>
      </c>
      <c r="O46" s="129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RESUMO'!AT7</f>
        <v/>
      </c>
      <c r="N47" s="130">
        <f>MAX(0,M47-M46)</f>
        <v/>
      </c>
      <c r="O47" s="129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RESUMO'!AU7</f>
        <v/>
      </c>
      <c r="N48" s="130">
        <f>MAX(0,M48-M47)</f>
        <v/>
      </c>
      <c r="O48" s="129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RESUMO'!AV7</f>
        <v/>
      </c>
      <c r="N49" s="130">
        <f>MAX(0,M49-M48)</f>
        <v/>
      </c>
      <c r="O49" s="129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RESUMO'!AW7</f>
        <v/>
      </c>
      <c r="N50" s="130">
        <f>MAX(0,M50-M49)</f>
        <v/>
      </c>
      <c r="O50" s="129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15961.4</v>
      </c>
      <c r="M51" s="129">
        <f>'CP RESUMO'!AX7</f>
        <v/>
      </c>
      <c r="N51" s="130">
        <f>MAX(0,M51-M50)</f>
        <v/>
      </c>
      <c r="O51" s="129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24939.69</v>
      </c>
      <c r="M52" s="129">
        <f>'CP RESUMO'!AY7</f>
        <v/>
      </c>
      <c r="N52" s="130">
        <f>MAX(0,M52-M51)</f>
        <v/>
      </c>
      <c r="O52" s="129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299.28</v>
      </c>
      <c r="M53" s="129">
        <f>'CP RESUMO'!AZ7</f>
        <v/>
      </c>
      <c r="N53" s="130">
        <f>MAX(0,M53-M52)</f>
        <v/>
      </c>
      <c r="O53" s="129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44891.44</v>
      </c>
      <c r="M54" s="129">
        <f>'CP RESUMO'!BA7</f>
        <v/>
      </c>
      <c r="N54" s="130">
        <f>MAX(0,M54-M53)</f>
        <v/>
      </c>
      <c r="O54" s="129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60501.89</v>
      </c>
      <c r="M55" s="129">
        <f>'CP RESUMO'!BB7</f>
        <v/>
      </c>
      <c r="N55" s="130">
        <f>MAX(0,M55-M54)</f>
        <v/>
      </c>
      <c r="O55" s="129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RESUMO'!BC7</f>
        <v/>
      </c>
      <c r="N56" s="130">
        <f>MAX(0,M56-M55)</f>
        <v/>
      </c>
      <c r="O56" s="129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RESUMO'!BD7</f>
        <v/>
      </c>
      <c r="N57" s="130">
        <f>MAX(0,M57-M56)</f>
        <v/>
      </c>
      <c r="O57" s="129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RESUMO'!BE7</f>
        <v/>
      </c>
      <c r="N58" s="130">
        <f>MAX(0,M58-M57)</f>
        <v/>
      </c>
      <c r="O58" s="129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RESUMO'!BF7</f>
        <v/>
      </c>
      <c r="N59" s="130">
        <f>MAX(0,M59-M58)</f>
        <v/>
      </c>
      <c r="O59" s="129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RESUMO'!BG7</f>
        <v/>
      </c>
      <c r="N60" s="130">
        <f>MAX(0,M60-M59)</f>
        <v/>
      </c>
      <c r="O60" s="129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RESUMO'!BH7</f>
        <v/>
      </c>
      <c r="N61" s="130">
        <f>MAX(0,M61-M60)</f>
        <v/>
      </c>
      <c r="O61" s="129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RESUMO'!BI7</f>
        <v/>
      </c>
      <c r="N62" s="130">
        <f>MAX(0,M62-M61)</f>
        <v/>
      </c>
      <c r="O62" s="129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RESUMO'!BJ7</f>
        <v/>
      </c>
      <c r="N63" s="130">
        <f>MAX(0,M63-M62)</f>
        <v/>
      </c>
      <c r="O63" s="129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RESUMO'!BK7</f>
        <v/>
      </c>
      <c r="N64" s="130">
        <f>MAX(0,M64-M63)</f>
        <v/>
      </c>
      <c r="O64" s="129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RESUMO'!BL7</f>
        <v/>
      </c>
      <c r="N65" s="130">
        <f>MAX(0,M65-M64)</f>
        <v/>
      </c>
      <c r="O65" s="129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RESUMO'!BM7</f>
        <v/>
      </c>
      <c r="N66" s="130">
        <f>MAX(0,M66-M65)</f>
        <v/>
      </c>
      <c r="O66" s="129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RESUMO'!BN7</f>
        <v/>
      </c>
      <c r="N67" s="130">
        <f>MAX(0,M67-M66)</f>
        <v/>
      </c>
      <c r="O67" s="129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RESUMO'!BO7</f>
        <v/>
      </c>
      <c r="N68" s="130">
        <f>MAX(0,M68-M67)</f>
        <v/>
      </c>
      <c r="O68" s="129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RESUMO'!BP7</f>
        <v/>
      </c>
      <c r="N69" s="130">
        <f>MAX(0,M69-M68)</f>
        <v/>
      </c>
      <c r="O69" s="129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RESUMO'!BQ7</f>
        <v/>
      </c>
      <c r="N70" s="130">
        <f>MAX(0,M70-M69)</f>
        <v/>
      </c>
      <c r="O70" s="129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RESUMO'!BR7</f>
        <v/>
      </c>
      <c r="N71" s="130">
        <f>MAX(0,M71-M70)</f>
        <v/>
      </c>
      <c r="O71" s="129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RESUMO'!BS7</f>
        <v/>
      </c>
      <c r="N72" s="130">
        <f>MAX(0,M72-M71)</f>
        <v/>
      </c>
      <c r="O72" s="129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RESUMO'!BT7</f>
        <v/>
      </c>
      <c r="N73" s="130">
        <f>MAX(0,M73-M72)</f>
        <v/>
      </c>
      <c r="O73" s="129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RESUMO'!BU7</f>
        <v/>
      </c>
      <c r="N74" s="130">
        <f>MAX(0,M74-M73)</f>
        <v/>
      </c>
      <c r="O74" s="129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RESUMO'!BV7</f>
        <v/>
      </c>
      <c r="N75" s="130">
        <f>MAX(0,M75-M74)</f>
        <v/>
      </c>
      <c r="O75" s="129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RESUMO'!BW7</f>
        <v/>
      </c>
      <c r="N76" s="130">
        <f>MAX(0,M76-M75)</f>
        <v/>
      </c>
      <c r="O76" s="129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PL'!F14</f>
        <v/>
      </c>
      <c r="K5" s="62">
        <f>'VALOR POR PL'!G14</f>
        <v/>
      </c>
      <c r="M5" s="129">
        <f>'CP RESUMO'!D8</f>
        <v/>
      </c>
      <c r="N5" s="130" t="n">
        <v>0</v>
      </c>
      <c r="O5" s="129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RESUMO'!E8</f>
        <v/>
      </c>
      <c r="N6" s="130">
        <f>MAX(0,M6-M5)</f>
        <v/>
      </c>
      <c r="O6" s="129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PL'!L14</f>
        <v/>
      </c>
      <c r="M7" s="129">
        <f>'CP RESUMO'!F8</f>
        <v/>
      </c>
      <c r="N7" s="130">
        <f>MAX(0,M7-M6)</f>
        <v/>
      </c>
      <c r="O7" s="129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RESUMO'!G8</f>
        <v/>
      </c>
      <c r="N8" s="130">
        <f>MAX(0,M8-M7)</f>
        <v/>
      </c>
      <c r="O8" s="129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RESUMO'!H8</f>
        <v/>
      </c>
      <c r="N9" s="130">
        <f>MAX(0,M9-M8)</f>
        <v/>
      </c>
      <c r="O9" s="129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RESUMO'!I8</f>
        <v/>
      </c>
      <c r="N10" s="130">
        <f>MAX(0,M10-M9)</f>
        <v/>
      </c>
      <c r="O10" s="129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RESUMO'!J8</f>
        <v/>
      </c>
      <c r="N11" s="130">
        <f>MAX(0,M11-M10)</f>
        <v/>
      </c>
      <c r="O11" s="129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RESUMO'!K8</f>
        <v/>
      </c>
      <c r="N12" s="130">
        <f>MAX(0,M12-M11)</f>
        <v/>
      </c>
      <c r="O12" s="129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PL'!I14</f>
        <v/>
      </c>
      <c r="M13" s="129">
        <f>'CP RESUMO'!L8</f>
        <v/>
      </c>
      <c r="N13" s="130">
        <f>MAX(0,M13-M12)</f>
        <v/>
      </c>
      <c r="O13" s="129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9">
        <f>'CP RESUMO'!M8</f>
        <v/>
      </c>
      <c r="N14" s="130">
        <f>MAX(0,M14-M13)</f>
        <v/>
      </c>
      <c r="O14" s="129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RESUMO'!N8</f>
        <v/>
      </c>
      <c r="N15" s="130">
        <f>MAX(0,M15-M14)</f>
        <v/>
      </c>
      <c r="O15" s="129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RESUMO'!O8</f>
        <v/>
      </c>
      <c r="N16" s="130">
        <f>MAX(0,M16-M15)</f>
        <v/>
      </c>
      <c r="O16" s="129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RESUMO'!P8</f>
        <v/>
      </c>
      <c r="N17" s="130">
        <f>MAX(0,M17-M16)</f>
        <v/>
      </c>
      <c r="O17" s="129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RESUMO'!Q8</f>
        <v/>
      </c>
      <c r="N18" s="130">
        <f>MAX(0,M18-M17)</f>
        <v/>
      </c>
      <c r="O18" s="129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RESUMO'!R8</f>
        <v/>
      </c>
      <c r="N19" s="130">
        <f>MAX(0,M19-M18)</f>
        <v/>
      </c>
      <c r="O19" s="129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RESUMO'!S8</f>
        <v/>
      </c>
      <c r="N20" s="130">
        <f>MAX(0,M20-M19)</f>
        <v/>
      </c>
      <c r="O20" s="129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RESUMO'!T8</f>
        <v/>
      </c>
      <c r="N21" s="130">
        <f>MAX(0,M21-M20)</f>
        <v/>
      </c>
      <c r="O21" s="129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RESUMO'!U8</f>
        <v/>
      </c>
      <c r="N22" s="130">
        <f>MAX(0,M22-M21)</f>
        <v/>
      </c>
      <c r="O22" s="129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RESUMO'!V8</f>
        <v/>
      </c>
      <c r="N23" s="130">
        <f>MAX(0,M23-M22)</f>
        <v/>
      </c>
      <c r="O23" s="129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RESUMO'!W8</f>
        <v/>
      </c>
      <c r="N24" s="130">
        <f>MAX(0,M24-M23)</f>
        <v/>
      </c>
      <c r="O24" s="129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RESUMO'!X8</f>
        <v/>
      </c>
      <c r="N25" s="130">
        <f>MAX(0,M25-M24)</f>
        <v/>
      </c>
      <c r="O25" s="129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12388.74</v>
      </c>
      <c r="M26" s="129">
        <f>'CP RESUMO'!Y8</f>
        <v/>
      </c>
      <c r="N26" s="130">
        <f>MAX(0,M26-M25)</f>
        <v/>
      </c>
      <c r="O26" s="129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12388.74</v>
      </c>
      <c r="M27" s="129">
        <f>'CP RESUMO'!Z8</f>
        <v/>
      </c>
      <c r="N27" s="130">
        <f>MAX(0,M27-M26)</f>
        <v/>
      </c>
      <c r="O27" s="129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12388.74</v>
      </c>
      <c r="M28" s="129">
        <f>'CP RESUMO'!AA8</f>
        <v/>
      </c>
      <c r="N28" s="130">
        <f>MAX(0,M28-M27)</f>
        <v/>
      </c>
      <c r="O28" s="129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12388.74</v>
      </c>
      <c r="M29" s="129">
        <f>'CP RESUMO'!AB8</f>
        <v/>
      </c>
      <c r="N29" s="130">
        <f>MAX(0,M29-M28)</f>
        <v/>
      </c>
      <c r="O29" s="129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12388.74</v>
      </c>
      <c r="M30" s="129">
        <f>'CP RESUMO'!AC8</f>
        <v/>
      </c>
      <c r="N30" s="130">
        <f>MAX(0,M30-M29)</f>
        <v/>
      </c>
      <c r="O30" s="129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102388.74</v>
      </c>
      <c r="M31" s="129">
        <f>'CP RESUMO'!AD8</f>
        <v/>
      </c>
      <c r="N31" s="130">
        <f>MAX(0,M31-M30)</f>
        <v/>
      </c>
      <c r="O31" s="129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102388.74</v>
      </c>
      <c r="M32" s="129">
        <f>'CP RESUMO'!AE8</f>
        <v/>
      </c>
      <c r="N32" s="130">
        <f>MAX(0,M32-M31)</f>
        <v/>
      </c>
      <c r="O32" s="129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52388.74</v>
      </c>
      <c r="M33" s="129">
        <f>'CP RESUMO'!AF8</f>
        <v/>
      </c>
      <c r="N33" s="130">
        <f>MAX(0,M33-M32)</f>
        <v/>
      </c>
      <c r="O33" s="129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12388.74</v>
      </c>
      <c r="M34" s="129">
        <f>'CP RESUMO'!AG8</f>
        <v/>
      </c>
      <c r="N34" s="130">
        <f>MAX(0,M34-M33)</f>
        <v/>
      </c>
      <c r="O34" s="129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12388.74</v>
      </c>
      <c r="M35" s="129">
        <f>'CP RESUMO'!AH8</f>
        <v/>
      </c>
      <c r="N35" s="130">
        <f>MAX(0,M35-M34)</f>
        <v/>
      </c>
      <c r="O35" s="129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12388.74</v>
      </c>
      <c r="M36" s="129">
        <f>'CP RESUMO'!AI8</f>
        <v/>
      </c>
      <c r="N36" s="130">
        <f>MAX(0,M36-M35)</f>
        <v/>
      </c>
      <c r="O36" s="129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12388.74</v>
      </c>
      <c r="M37" s="129">
        <f>'CP RESUMO'!AJ8</f>
        <v/>
      </c>
      <c r="N37" s="130">
        <f>MAX(0,M37-M36)</f>
        <v/>
      </c>
      <c r="O37" s="129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12388.74</v>
      </c>
      <c r="M38" s="129">
        <f>'CP RESUMO'!AK8</f>
        <v/>
      </c>
      <c r="N38" s="130">
        <f>MAX(0,M38-M37)</f>
        <v/>
      </c>
      <c r="O38" s="129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12388.74</v>
      </c>
      <c r="M39" s="129">
        <f>'CP RESUMO'!AL8</f>
        <v/>
      </c>
      <c r="N39" s="130">
        <f>MAX(0,M39-M38)</f>
        <v/>
      </c>
      <c r="O39" s="129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12388.74</v>
      </c>
      <c r="M40" s="129">
        <f>'CP RESUMO'!AM8</f>
        <v/>
      </c>
      <c r="N40" s="130">
        <f>MAX(0,M40-M39)</f>
        <v/>
      </c>
      <c r="O40" s="129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12388.74</v>
      </c>
      <c r="M41" s="129">
        <f>'CP RESUMO'!AN8</f>
        <v/>
      </c>
      <c r="N41" s="130">
        <f>MAX(0,M41-M40)</f>
        <v/>
      </c>
      <c r="O41" s="129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12388.74</v>
      </c>
      <c r="M42" s="129">
        <f>'CP RESUMO'!AO8</f>
        <v/>
      </c>
      <c r="N42" s="130">
        <f>MAX(0,M42-M41)</f>
        <v/>
      </c>
      <c r="O42" s="129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12388.74</v>
      </c>
      <c r="M43" s="129">
        <f>'CP RESUMO'!AP8</f>
        <v/>
      </c>
      <c r="N43" s="130">
        <f>MAX(0,M43-M42)</f>
        <v/>
      </c>
      <c r="O43" s="129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12388.74</v>
      </c>
      <c r="M44" s="129">
        <f>'CP RESUMO'!AQ8</f>
        <v/>
      </c>
      <c r="N44" s="130">
        <f>MAX(0,M44-M43)</f>
        <v/>
      </c>
      <c r="O44" s="129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12388.74</v>
      </c>
      <c r="M45" s="129">
        <f>'CP RESUMO'!AR8</f>
        <v/>
      </c>
      <c r="N45" s="130">
        <f>MAX(0,M45-M44)</f>
        <v/>
      </c>
      <c r="O45" s="129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12388.74</v>
      </c>
      <c r="M46" s="129">
        <f>'CP RESUMO'!AS8</f>
        <v/>
      </c>
      <c r="N46" s="130">
        <f>MAX(0,M46-M45)</f>
        <v/>
      </c>
      <c r="O46" s="129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12388.74</v>
      </c>
      <c r="M47" s="129">
        <f>'CP RESUMO'!AT8</f>
        <v/>
      </c>
      <c r="N47" s="130">
        <f>MAX(0,M47-M46)</f>
        <v/>
      </c>
      <c r="O47" s="129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12388.74</v>
      </c>
      <c r="M48" s="129">
        <f>'CP RESUMO'!AU8</f>
        <v/>
      </c>
      <c r="N48" s="130">
        <f>MAX(0,M48-M47)</f>
        <v/>
      </c>
      <c r="O48" s="129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12388.74</v>
      </c>
      <c r="M49" s="129">
        <f>'CP RESUMO'!AV8</f>
        <v/>
      </c>
      <c r="N49" s="130">
        <f>MAX(0,M49-M48)</f>
        <v/>
      </c>
      <c r="O49" s="129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1300</v>
      </c>
      <c r="M50" s="129">
        <f>'CP RESUMO'!AW8</f>
        <v/>
      </c>
      <c r="N50" s="130">
        <f>MAX(0,M50-M49)</f>
        <v/>
      </c>
      <c r="O50" s="129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1300</v>
      </c>
      <c r="M51" s="129">
        <f>'CP RESUMO'!AX8</f>
        <v/>
      </c>
      <c r="N51" s="130">
        <f>MAX(0,M51-M50)</f>
        <v/>
      </c>
      <c r="O51" s="129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1300</v>
      </c>
      <c r="M52" s="129">
        <f>'CP RESUMO'!AY8</f>
        <v/>
      </c>
      <c r="N52" s="130">
        <f>MAX(0,M52-M51)</f>
        <v/>
      </c>
      <c r="O52" s="129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1771.78</v>
      </c>
      <c r="M53" s="129">
        <f>'CP RESUMO'!AZ8</f>
        <v/>
      </c>
      <c r="N53" s="130">
        <f>MAX(0,M53-M52)</f>
        <v/>
      </c>
      <c r="O53" s="129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1729.71</v>
      </c>
      <c r="M54" s="129">
        <f>'CP RESUMO'!BA8</f>
        <v/>
      </c>
      <c r="N54" s="130">
        <f>MAX(0,M54-M53)</f>
        <v/>
      </c>
      <c r="O54" s="129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1729.71</v>
      </c>
      <c r="M55" s="129">
        <f>'CP RESUMO'!BB8</f>
        <v/>
      </c>
      <c r="N55" s="130">
        <f>MAX(0,M55-M54)</f>
        <v/>
      </c>
      <c r="O55" s="129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70650.34</v>
      </c>
      <c r="M56" s="129">
        <f>'CP RESUMO'!BC8</f>
        <v/>
      </c>
      <c r="N56" s="130">
        <f>MAX(0,M56-M55)</f>
        <v/>
      </c>
      <c r="O56" s="129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RESUMO'!BD8</f>
        <v/>
      </c>
      <c r="N57" s="130">
        <f>MAX(0,M57-M56)</f>
        <v/>
      </c>
      <c r="O57" s="129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RESUMO'!BE8</f>
        <v/>
      </c>
      <c r="N58" s="130">
        <f>MAX(0,M58-M57)</f>
        <v/>
      </c>
      <c r="O58" s="129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RESUMO'!BF8</f>
        <v/>
      </c>
      <c r="N59" s="130">
        <f>MAX(0,M59-M58)</f>
        <v/>
      </c>
      <c r="O59" s="129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RESUMO'!BG8</f>
        <v/>
      </c>
      <c r="N60" s="130">
        <f>MAX(0,M60-M59)</f>
        <v/>
      </c>
      <c r="O60" s="129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RESUMO'!BH8</f>
        <v/>
      </c>
      <c r="N61" s="130">
        <f>MAX(0,M61-M60)</f>
        <v/>
      </c>
      <c r="O61" s="129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RESUMO'!BI8</f>
        <v/>
      </c>
      <c r="N62" s="130">
        <f>MAX(0,M62-M61)</f>
        <v/>
      </c>
      <c r="O62" s="129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RESUMO'!BJ8</f>
        <v/>
      </c>
      <c r="N63" s="130">
        <f>MAX(0,M63-M62)</f>
        <v/>
      </c>
      <c r="O63" s="129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RESUMO'!BK8</f>
        <v/>
      </c>
      <c r="N64" s="130">
        <f>MAX(0,M64-M63)</f>
        <v/>
      </c>
      <c r="O64" s="129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RESUMO'!BL8</f>
        <v/>
      </c>
      <c r="N65" s="130">
        <f>MAX(0,M65-M64)</f>
        <v/>
      </c>
      <c r="O65" s="129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RESUMO'!BM8</f>
        <v/>
      </c>
      <c r="N66" s="130">
        <f>MAX(0,M66-M65)</f>
        <v/>
      </c>
      <c r="O66" s="129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RESUMO'!BN8</f>
        <v/>
      </c>
      <c r="N67" s="130">
        <f>MAX(0,M67-M66)</f>
        <v/>
      </c>
      <c r="O67" s="129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RESUMO'!BO8</f>
        <v/>
      </c>
      <c r="N68" s="130">
        <f>MAX(0,M68-M67)</f>
        <v/>
      </c>
      <c r="O68" s="129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RESUMO'!BP8</f>
        <v/>
      </c>
      <c r="N69" s="130">
        <f>MAX(0,M69-M68)</f>
        <v/>
      </c>
      <c r="O69" s="129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RESUMO'!BQ8</f>
        <v/>
      </c>
      <c r="N70" s="130">
        <f>MAX(0,M70-M69)</f>
        <v/>
      </c>
      <c r="O70" s="129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RESUMO'!BR8</f>
        <v/>
      </c>
      <c r="N71" s="130">
        <f>MAX(0,M71-M70)</f>
        <v/>
      </c>
      <c r="O71" s="129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RESUMO'!BS8</f>
        <v/>
      </c>
      <c r="N72" s="130">
        <f>MAX(0,M72-M71)</f>
        <v/>
      </c>
      <c r="O72" s="129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RESUMO'!BT8</f>
        <v/>
      </c>
      <c r="N73" s="130">
        <f>MAX(0,M73-M72)</f>
        <v/>
      </c>
      <c r="O73" s="129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RESUMO'!BU8</f>
        <v/>
      </c>
      <c r="N74" s="130">
        <f>MAX(0,M74-M73)</f>
        <v/>
      </c>
      <c r="O74" s="129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RESUMO'!BV8</f>
        <v/>
      </c>
      <c r="N75" s="130">
        <f>MAX(0,M75-M74)</f>
        <v/>
      </c>
      <c r="O75" s="129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RESUMO'!BW8</f>
        <v/>
      </c>
      <c r="N76" s="130">
        <f>MAX(0,M76-M75)</f>
        <v/>
      </c>
      <c r="O76" s="129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PL'!F15</f>
        <v/>
      </c>
      <c r="K5" s="62">
        <f>'VALOR POR PL'!G15</f>
        <v/>
      </c>
      <c r="M5" s="129">
        <f>'CP RESUMO'!D9</f>
        <v/>
      </c>
      <c r="N5" s="130" t="n">
        <v>0</v>
      </c>
      <c r="O5" s="129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RESUMO'!E9</f>
        <v/>
      </c>
      <c r="N6" s="130">
        <f>MAX(0,M6-M5)</f>
        <v/>
      </c>
      <c r="O6" s="129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PL'!L15</f>
        <v/>
      </c>
      <c r="M7" s="129">
        <f>'CP RESUMO'!F9</f>
        <v/>
      </c>
      <c r="N7" s="130">
        <f>MAX(0,M7-M6)</f>
        <v/>
      </c>
      <c r="O7" s="129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RESUMO'!G9</f>
        <v/>
      </c>
      <c r="N8" s="130">
        <f>MAX(0,M8-M7)</f>
        <v/>
      </c>
      <c r="O8" s="129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RESUMO'!H9</f>
        <v/>
      </c>
      <c r="N9" s="130">
        <f>MAX(0,M9-M8)</f>
        <v/>
      </c>
      <c r="O9" s="129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RESUMO'!I9</f>
        <v/>
      </c>
      <c r="N10" s="130">
        <f>MAX(0,M10-M9)</f>
        <v/>
      </c>
      <c r="O10" s="129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RESUMO'!J9</f>
        <v/>
      </c>
      <c r="N11" s="130">
        <f>MAX(0,M11-M10)</f>
        <v/>
      </c>
      <c r="O11" s="129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RESUMO'!K9</f>
        <v/>
      </c>
      <c r="N12" s="130">
        <f>MAX(0,M12-M11)</f>
        <v/>
      </c>
      <c r="O12" s="129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PL'!I15</f>
        <v/>
      </c>
      <c r="M13" s="129">
        <f>'CP RESUMO'!L9</f>
        <v/>
      </c>
      <c r="N13" s="130">
        <f>MAX(0,M13-M12)</f>
        <v/>
      </c>
      <c r="O13" s="129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9">
        <f>'CP RESUMO'!M9</f>
        <v/>
      </c>
      <c r="N14" s="130">
        <f>MAX(0,M14-M13)</f>
        <v/>
      </c>
      <c r="O14" s="129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RESUMO'!N9</f>
        <v/>
      </c>
      <c r="N15" s="130">
        <f>MAX(0,M15-M14)</f>
        <v/>
      </c>
      <c r="O15" s="129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RESUMO'!O9</f>
        <v/>
      </c>
      <c r="N16" s="130">
        <f>MAX(0,M16-M15)</f>
        <v/>
      </c>
      <c r="O16" s="129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RESUMO'!P9</f>
        <v/>
      </c>
      <c r="N17" s="130">
        <f>MAX(0,M17-M16)</f>
        <v/>
      </c>
      <c r="O17" s="129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RESUMO'!Q9</f>
        <v/>
      </c>
      <c r="N18" s="130">
        <f>MAX(0,M18-M17)</f>
        <v/>
      </c>
      <c r="O18" s="129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RESUMO'!R9</f>
        <v/>
      </c>
      <c r="N19" s="130">
        <f>MAX(0,M19-M18)</f>
        <v/>
      </c>
      <c r="O19" s="129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RESUMO'!S9</f>
        <v/>
      </c>
      <c r="N20" s="130">
        <f>MAX(0,M20-M19)</f>
        <v/>
      </c>
      <c r="O20" s="129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RESUMO'!T9</f>
        <v/>
      </c>
      <c r="N21" s="130">
        <f>MAX(0,M21-M20)</f>
        <v/>
      </c>
      <c r="O21" s="129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RESUMO'!U9</f>
        <v/>
      </c>
      <c r="N22" s="130">
        <f>MAX(0,M22-M21)</f>
        <v/>
      </c>
      <c r="O22" s="129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RESUMO'!V9</f>
        <v/>
      </c>
      <c r="N23" s="130">
        <f>MAX(0,M23-M22)</f>
        <v/>
      </c>
      <c r="O23" s="129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RESUMO'!W9</f>
        <v/>
      </c>
      <c r="N24" s="130">
        <f>MAX(0,M24-M23)</f>
        <v/>
      </c>
      <c r="O24" s="129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RESUMO'!X9</f>
        <v/>
      </c>
      <c r="N25" s="130">
        <f>MAX(0,M25-M24)</f>
        <v/>
      </c>
      <c r="O25" s="129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RESUMO'!Y9</f>
        <v/>
      </c>
      <c r="N26" s="130">
        <f>MAX(0,M26-M25)</f>
        <v/>
      </c>
      <c r="O26" s="129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RESUMO'!Z9</f>
        <v/>
      </c>
      <c r="N27" s="130">
        <f>MAX(0,M27-M26)</f>
        <v/>
      </c>
      <c r="O27" s="129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RESUMO'!AA9</f>
        <v/>
      </c>
      <c r="N28" s="130">
        <f>MAX(0,M28-M27)</f>
        <v/>
      </c>
      <c r="O28" s="129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RESUMO'!AB9</f>
        <v/>
      </c>
      <c r="N29" s="130">
        <f>MAX(0,M29-M28)</f>
        <v/>
      </c>
      <c r="O29" s="129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RESUMO'!AC9</f>
        <v/>
      </c>
      <c r="N30" s="130">
        <f>MAX(0,M30-M29)</f>
        <v/>
      </c>
      <c r="O30" s="129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RESUMO'!AD9</f>
        <v/>
      </c>
      <c r="N31" s="130">
        <f>MAX(0,M31-M30)</f>
        <v/>
      </c>
      <c r="O31" s="129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RESUMO'!AE9</f>
        <v/>
      </c>
      <c r="N32" s="130">
        <f>MAX(0,M32-M31)</f>
        <v/>
      </c>
      <c r="O32" s="129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RESUMO'!AF9</f>
        <v/>
      </c>
      <c r="N33" s="130">
        <f>MAX(0,M33-M32)</f>
        <v/>
      </c>
      <c r="O33" s="129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RESUMO'!AG9</f>
        <v/>
      </c>
      <c r="N34" s="130">
        <f>MAX(0,M34-M33)</f>
        <v/>
      </c>
      <c r="O34" s="129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RESUMO'!AH9</f>
        <v/>
      </c>
      <c r="N35" s="130">
        <f>MAX(0,M35-M34)</f>
        <v/>
      </c>
      <c r="O35" s="129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RESUMO'!AI9</f>
        <v/>
      </c>
      <c r="N36" s="130">
        <f>MAX(0,M36-M35)</f>
        <v/>
      </c>
      <c r="O36" s="129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RESUMO'!AJ9</f>
        <v/>
      </c>
      <c r="N37" s="130">
        <f>MAX(0,M37-M36)</f>
        <v/>
      </c>
      <c r="O37" s="129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RESUMO'!AK9</f>
        <v/>
      </c>
      <c r="N38" s="130">
        <f>MAX(0,M38-M37)</f>
        <v/>
      </c>
      <c r="O38" s="129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RESUMO'!AL9</f>
        <v/>
      </c>
      <c r="N39" s="130">
        <f>MAX(0,M39-M38)</f>
        <v/>
      </c>
      <c r="O39" s="129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RESUMO'!AM9</f>
        <v/>
      </c>
      <c r="N40" s="130">
        <f>MAX(0,M40-M39)</f>
        <v/>
      </c>
      <c r="O40" s="129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RESUMO'!AN9</f>
        <v/>
      </c>
      <c r="N41" s="130">
        <f>MAX(0,M41-M40)</f>
        <v/>
      </c>
      <c r="O41" s="129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RESUMO'!AO9</f>
        <v/>
      </c>
      <c r="N42" s="130">
        <f>MAX(0,M42-M41)</f>
        <v/>
      </c>
      <c r="O42" s="129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RESUMO'!AP9</f>
        <v/>
      </c>
      <c r="N43" s="130">
        <f>MAX(0,M43-M42)</f>
        <v/>
      </c>
      <c r="O43" s="129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RESUMO'!AQ9</f>
        <v/>
      </c>
      <c r="N44" s="130">
        <f>MAX(0,M44-M43)</f>
        <v/>
      </c>
      <c r="O44" s="129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RESUMO'!AR9</f>
        <v/>
      </c>
      <c r="N45" s="130">
        <f>MAX(0,M45-M44)</f>
        <v/>
      </c>
      <c r="O45" s="129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RESUMO'!AS9</f>
        <v/>
      </c>
      <c r="N46" s="130">
        <f>MAX(0,M46-M45)</f>
        <v/>
      </c>
      <c r="O46" s="129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RESUMO'!AT9</f>
        <v/>
      </c>
      <c r="N47" s="130">
        <f>MAX(0,M47-M46)</f>
        <v/>
      </c>
      <c r="O47" s="129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RESUMO'!AU9</f>
        <v/>
      </c>
      <c r="N48" s="130">
        <f>MAX(0,M48-M47)</f>
        <v/>
      </c>
      <c r="O48" s="129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RESUMO'!AV9</f>
        <v/>
      </c>
      <c r="N49" s="130">
        <f>MAX(0,M49-M48)</f>
        <v/>
      </c>
      <c r="O49" s="129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RESUMO'!AW9</f>
        <v/>
      </c>
      <c r="N50" s="130">
        <f>MAX(0,M50-M49)</f>
        <v/>
      </c>
      <c r="O50" s="129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RESUMO'!AX9</f>
        <v/>
      </c>
      <c r="N51" s="130">
        <f>MAX(0,M51-M50)</f>
        <v/>
      </c>
      <c r="O51" s="129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RESUMO'!AY9</f>
        <v/>
      </c>
      <c r="N52" s="130">
        <f>MAX(0,M52-M51)</f>
        <v/>
      </c>
      <c r="O52" s="129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RESUMO'!AZ9</f>
        <v/>
      </c>
      <c r="N53" s="130">
        <f>MAX(0,M53-M52)</f>
        <v/>
      </c>
      <c r="O53" s="129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RESUMO'!BA9</f>
        <v/>
      </c>
      <c r="N54" s="130">
        <f>MAX(0,M54-M53)</f>
        <v/>
      </c>
      <c r="O54" s="129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RESUMO'!BB9</f>
        <v/>
      </c>
      <c r="N55" s="130">
        <f>MAX(0,M55-M54)</f>
        <v/>
      </c>
      <c r="O55" s="129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RESUMO'!BC9</f>
        <v/>
      </c>
      <c r="N56" s="130">
        <f>MAX(0,M56-M55)</f>
        <v/>
      </c>
      <c r="O56" s="129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RESUMO'!BD9</f>
        <v/>
      </c>
      <c r="N57" s="130">
        <f>MAX(0,M57-M56)</f>
        <v/>
      </c>
      <c r="O57" s="129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RESUMO'!BE9</f>
        <v/>
      </c>
      <c r="N58" s="130">
        <f>MAX(0,M58-M57)</f>
        <v/>
      </c>
      <c r="O58" s="129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RESUMO'!BF9</f>
        <v/>
      </c>
      <c r="N59" s="130">
        <f>MAX(0,M59-M58)</f>
        <v/>
      </c>
      <c r="O59" s="129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RESUMO'!BG9</f>
        <v/>
      </c>
      <c r="N60" s="130">
        <f>MAX(0,M60-M59)</f>
        <v/>
      </c>
      <c r="O60" s="129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RESUMO'!BH9</f>
        <v/>
      </c>
      <c r="N61" s="130">
        <f>MAX(0,M61-M60)</f>
        <v/>
      </c>
      <c r="O61" s="129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RESUMO'!BI9</f>
        <v/>
      </c>
      <c r="N62" s="130">
        <f>MAX(0,M62-M61)</f>
        <v/>
      </c>
      <c r="O62" s="129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RESUMO'!BJ9</f>
        <v/>
      </c>
      <c r="N63" s="130">
        <f>MAX(0,M63-M62)</f>
        <v/>
      </c>
      <c r="O63" s="129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RESUMO'!BK9</f>
        <v/>
      </c>
      <c r="N64" s="130">
        <f>MAX(0,M64-M63)</f>
        <v/>
      </c>
      <c r="O64" s="129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RESUMO'!BL9</f>
        <v/>
      </c>
      <c r="N65" s="130">
        <f>MAX(0,M65-M64)</f>
        <v/>
      </c>
      <c r="O65" s="129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RESUMO'!BM9</f>
        <v/>
      </c>
      <c r="N66" s="130">
        <f>MAX(0,M66-M65)</f>
        <v/>
      </c>
      <c r="O66" s="129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RESUMO'!BN9</f>
        <v/>
      </c>
      <c r="N67" s="130">
        <f>MAX(0,M67-M66)</f>
        <v/>
      </c>
      <c r="O67" s="129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RESUMO'!BO9</f>
        <v/>
      </c>
      <c r="N68" s="130">
        <f>MAX(0,M68-M67)</f>
        <v/>
      </c>
      <c r="O68" s="129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RESUMO'!BP9</f>
        <v/>
      </c>
      <c r="N69" s="130">
        <f>MAX(0,M69-M68)</f>
        <v/>
      </c>
      <c r="O69" s="129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RESUMO'!BQ9</f>
        <v/>
      </c>
      <c r="N70" s="130">
        <f>MAX(0,M70-M69)</f>
        <v/>
      </c>
      <c r="O70" s="129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RESUMO'!BR9</f>
        <v/>
      </c>
      <c r="N71" s="130">
        <f>MAX(0,M71-M70)</f>
        <v/>
      </c>
      <c r="O71" s="129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RESUMO'!BS9</f>
        <v/>
      </c>
      <c r="N72" s="130">
        <f>MAX(0,M72-M71)</f>
        <v/>
      </c>
      <c r="O72" s="129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RESUMO'!BT9</f>
        <v/>
      </c>
      <c r="N73" s="130">
        <f>MAX(0,M73-M72)</f>
        <v/>
      </c>
      <c r="O73" s="129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RESUMO'!BU9</f>
        <v/>
      </c>
      <c r="N74" s="130">
        <f>MAX(0,M74-M73)</f>
        <v/>
      </c>
      <c r="O74" s="129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RESUMO'!BV9</f>
        <v/>
      </c>
      <c r="N75" s="130">
        <f>MAX(0,M75-M74)</f>
        <v/>
      </c>
      <c r="O75" s="129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RESUMO'!BW9</f>
        <v/>
      </c>
      <c r="N76" s="130">
        <f>MAX(0,M76-M75)</f>
        <v/>
      </c>
      <c r="O76" s="129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PL'!F16</f>
        <v/>
      </c>
      <c r="K5" s="62">
        <f>'VALOR POR PL'!G16</f>
        <v/>
      </c>
      <c r="M5" s="129">
        <f>'CP RESUMO'!D10</f>
        <v/>
      </c>
      <c r="N5" s="130" t="n">
        <v>0</v>
      </c>
      <c r="O5" s="129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RESUMO'!E10</f>
        <v/>
      </c>
      <c r="N6" s="130">
        <f>MAX(0,M6-M5)</f>
        <v/>
      </c>
      <c r="O6" s="129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PL'!L16</f>
        <v/>
      </c>
      <c r="M7" s="129">
        <f>'CP RESUMO'!F10</f>
        <v/>
      </c>
      <c r="N7" s="130">
        <f>MAX(0,M7-M6)</f>
        <v/>
      </c>
      <c r="O7" s="129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RESUMO'!G10</f>
        <v/>
      </c>
      <c r="N8" s="130">
        <f>MAX(0,M8-M7)</f>
        <v/>
      </c>
      <c r="O8" s="129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RESUMO'!H10</f>
        <v/>
      </c>
      <c r="N9" s="130">
        <f>MAX(0,M9-M8)</f>
        <v/>
      </c>
      <c r="O9" s="129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RESUMO'!I10</f>
        <v/>
      </c>
      <c r="N10" s="130">
        <f>MAX(0,M10-M9)</f>
        <v/>
      </c>
      <c r="O10" s="129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RESUMO'!J10</f>
        <v/>
      </c>
      <c r="N11" s="130">
        <f>MAX(0,M11-M10)</f>
        <v/>
      </c>
      <c r="O11" s="129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RESUMO'!K10</f>
        <v/>
      </c>
      <c r="N12" s="130">
        <f>MAX(0,M12-M11)</f>
        <v/>
      </c>
      <c r="O12" s="129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PL'!I16</f>
        <v/>
      </c>
      <c r="M13" s="129">
        <f>'CP RESUMO'!L10</f>
        <v/>
      </c>
      <c r="N13" s="130">
        <f>MAX(0,M13-M12)</f>
        <v/>
      </c>
      <c r="O13" s="129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9">
        <f>'CP RESUMO'!M10</f>
        <v/>
      </c>
      <c r="N14" s="130">
        <f>MAX(0,M14-M13)</f>
        <v/>
      </c>
      <c r="O14" s="129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RESUMO'!N10</f>
        <v/>
      </c>
      <c r="N15" s="130">
        <f>MAX(0,M15-M14)</f>
        <v/>
      </c>
      <c r="O15" s="129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RESUMO'!O10</f>
        <v/>
      </c>
      <c r="N16" s="130">
        <f>MAX(0,M16-M15)</f>
        <v/>
      </c>
      <c r="O16" s="129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RESUMO'!P10</f>
        <v/>
      </c>
      <c r="N17" s="130">
        <f>MAX(0,M17-M16)</f>
        <v/>
      </c>
      <c r="O17" s="129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RESUMO'!Q10</f>
        <v/>
      </c>
      <c r="N18" s="130">
        <f>MAX(0,M18-M17)</f>
        <v/>
      </c>
      <c r="O18" s="129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RESUMO'!R10</f>
        <v/>
      </c>
      <c r="N19" s="130">
        <f>MAX(0,M19-M18)</f>
        <v/>
      </c>
      <c r="O19" s="129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RESUMO'!S10</f>
        <v/>
      </c>
      <c r="N20" s="130">
        <f>MAX(0,M20-M19)</f>
        <v/>
      </c>
      <c r="O20" s="129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RESUMO'!T10</f>
        <v/>
      </c>
      <c r="N21" s="130">
        <f>MAX(0,M21-M20)</f>
        <v/>
      </c>
      <c r="O21" s="129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RESUMO'!U10</f>
        <v/>
      </c>
      <c r="N22" s="130">
        <f>MAX(0,M22-M21)</f>
        <v/>
      </c>
      <c r="O22" s="129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RESUMO'!V10</f>
        <v/>
      </c>
      <c r="N23" s="130">
        <f>MAX(0,M23-M22)</f>
        <v/>
      </c>
      <c r="O23" s="129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RESUMO'!W10</f>
        <v/>
      </c>
      <c r="N24" s="130">
        <f>MAX(0,M24-M23)</f>
        <v/>
      </c>
      <c r="O24" s="129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RESUMO'!X10</f>
        <v/>
      </c>
      <c r="N25" s="130">
        <f>MAX(0,M25-M24)</f>
        <v/>
      </c>
      <c r="O25" s="129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10541.48</v>
      </c>
      <c r="M26" s="129">
        <f>'CP RESUMO'!Y10</f>
        <v/>
      </c>
      <c r="N26" s="130">
        <f>MAX(0,M26-M25)</f>
        <v/>
      </c>
      <c r="O26" s="129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11379.4</v>
      </c>
      <c r="M27" s="129">
        <f>'CP RESUMO'!Z10</f>
        <v/>
      </c>
      <c r="N27" s="130">
        <f>MAX(0,M27-M26)</f>
        <v/>
      </c>
      <c r="O27" s="129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11128.35</v>
      </c>
      <c r="M28" s="129">
        <f>'CP RESUMO'!AA10</f>
        <v/>
      </c>
      <c r="N28" s="130">
        <f>MAX(0,M28-M27)</f>
        <v/>
      </c>
      <c r="O28" s="129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10642.17</v>
      </c>
      <c r="M29" s="129">
        <f>'CP RESUMO'!AB10</f>
        <v/>
      </c>
      <c r="N29" s="130">
        <f>MAX(0,M29-M28)</f>
        <v/>
      </c>
      <c r="O29" s="129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10269.24</v>
      </c>
      <c r="M30" s="129">
        <f>'CP RESUMO'!AC10</f>
        <v/>
      </c>
      <c r="N30" s="130">
        <f>MAX(0,M30-M29)</f>
        <v/>
      </c>
      <c r="O30" s="129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11105.6</v>
      </c>
      <c r="M31" s="129">
        <f>'CP RESUMO'!AD10</f>
        <v/>
      </c>
      <c r="N31" s="130">
        <f>MAX(0,M31-M30)</f>
        <v/>
      </c>
      <c r="O31" s="129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11301.04</v>
      </c>
      <c r="M32" s="129">
        <f>'CP RESUMO'!AE10</f>
        <v/>
      </c>
      <c r="N32" s="130">
        <f>MAX(0,M32-M31)</f>
        <v/>
      </c>
      <c r="O32" s="129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10888.96</v>
      </c>
      <c r="M33" s="129">
        <f>'CP RESUMO'!AF10</f>
        <v/>
      </c>
      <c r="N33" s="130">
        <f>MAX(0,M33-M32)</f>
        <v/>
      </c>
      <c r="O33" s="129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11189.99</v>
      </c>
      <c r="M34" s="129">
        <f>'CP RESUMO'!AG10</f>
        <v/>
      </c>
      <c r="N34" s="130">
        <f>MAX(0,M34-M33)</f>
        <v/>
      </c>
      <c r="O34" s="129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11332.57</v>
      </c>
      <c r="M35" s="129">
        <f>'CP RESUMO'!AH10</f>
        <v/>
      </c>
      <c r="N35" s="130">
        <f>MAX(0,M35-M34)</f>
        <v/>
      </c>
      <c r="O35" s="129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11583.14</v>
      </c>
      <c r="M36" s="129">
        <f>'CP RESUMO'!AI10</f>
        <v/>
      </c>
      <c r="N36" s="130">
        <f>MAX(0,M36-M35)</f>
        <v/>
      </c>
      <c r="O36" s="129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11935.17</v>
      </c>
      <c r="M37" s="129">
        <f>'CP RESUMO'!AJ10</f>
        <v/>
      </c>
      <c r="N37" s="130">
        <f>MAX(0,M37-M36)</f>
        <v/>
      </c>
      <c r="O37" s="129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12480.22</v>
      </c>
      <c r="M38" s="129">
        <f>'CP RESUMO'!AK10</f>
        <v/>
      </c>
      <c r="N38" s="130">
        <f>MAX(0,M38-M37)</f>
        <v/>
      </c>
      <c r="O38" s="129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12867.83</v>
      </c>
      <c r="M39" s="129">
        <f>'CP RESUMO'!AL10</f>
        <v/>
      </c>
      <c r="N39" s="130">
        <f>MAX(0,M39-M38)</f>
        <v/>
      </c>
      <c r="O39" s="129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12853.32</v>
      </c>
      <c r="M40" s="129">
        <f>'CP RESUMO'!AM10</f>
        <v/>
      </c>
      <c r="N40" s="130">
        <f>MAX(0,M40-M39)</f>
        <v/>
      </c>
      <c r="O40" s="129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13195.68</v>
      </c>
      <c r="M41" s="129">
        <f>'CP RESUMO'!AN10</f>
        <v/>
      </c>
      <c r="N41" s="130">
        <f>MAX(0,M41-M40)</f>
        <v/>
      </c>
      <c r="O41" s="129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12006.76</v>
      </c>
      <c r="M42" s="129">
        <f>'CP RESUMO'!AO10</f>
        <v/>
      </c>
      <c r="N42" s="130">
        <f>MAX(0,M42-M41)</f>
        <v/>
      </c>
      <c r="O42" s="129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12952.12</v>
      </c>
      <c r="M43" s="129">
        <f>'CP RESUMO'!AP10</f>
        <v/>
      </c>
      <c r="N43" s="130">
        <f>MAX(0,M43-M42)</f>
        <v/>
      </c>
      <c r="O43" s="129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12741.85</v>
      </c>
      <c r="M44" s="129">
        <f>'CP RESUMO'!AQ10</f>
        <v/>
      </c>
      <c r="N44" s="130">
        <f>MAX(0,M44-M43)</f>
        <v/>
      </c>
      <c r="O44" s="129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12613.6</v>
      </c>
      <c r="M45" s="129">
        <f>'CP RESUMO'!AR10</f>
        <v/>
      </c>
      <c r="N45" s="130">
        <f>MAX(0,M45-M44)</f>
        <v/>
      </c>
      <c r="O45" s="129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12214.28</v>
      </c>
      <c r="M46" s="129">
        <f>'CP RESUMO'!AS10</f>
        <v/>
      </c>
      <c r="N46" s="130">
        <f>MAX(0,M46-M45)</f>
        <v/>
      </c>
      <c r="O46" s="129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12961.71</v>
      </c>
      <c r="M47" s="129">
        <f>'CP RESUMO'!AT10</f>
        <v/>
      </c>
      <c r="N47" s="130">
        <f>MAX(0,M47-M46)</f>
        <v/>
      </c>
      <c r="O47" s="129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12457.67</v>
      </c>
      <c r="M48" s="129">
        <f>'CP RESUMO'!AU10</f>
        <v/>
      </c>
      <c r="N48" s="130">
        <f>MAX(0,M48-M47)</f>
        <v/>
      </c>
      <c r="O48" s="129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12316.4</v>
      </c>
      <c r="M49" s="129">
        <f>'CP RESUMO'!AV10</f>
        <v/>
      </c>
      <c r="N49" s="130">
        <f>MAX(0,M49-M48)</f>
        <v/>
      </c>
      <c r="O49" s="129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12207.86</v>
      </c>
      <c r="M50" s="129">
        <f>'CP RESUMO'!AW10</f>
        <v/>
      </c>
      <c r="N50" s="130">
        <f>MAX(0,M50-M49)</f>
        <v/>
      </c>
      <c r="O50" s="129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11610.73</v>
      </c>
      <c r="M51" s="129">
        <f>'CP RESUMO'!AX10</f>
        <v/>
      </c>
      <c r="N51" s="130">
        <f>MAX(0,M51-M50)</f>
        <v/>
      </c>
      <c r="O51" s="129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11025.61</v>
      </c>
      <c r="M52" s="129">
        <f>'CP RESUMO'!AY10</f>
        <v/>
      </c>
      <c r="N52" s="130">
        <f>MAX(0,M52-M51)</f>
        <v/>
      </c>
      <c r="O52" s="129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10312.1</v>
      </c>
      <c r="M53" s="129">
        <f>'CP RESUMO'!AZ10</f>
        <v/>
      </c>
      <c r="N53" s="130">
        <f>MAX(0,M53-M52)</f>
        <v/>
      </c>
      <c r="O53" s="129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9972.52</v>
      </c>
      <c r="M54" s="129">
        <f>'CP RESUMO'!BA10</f>
        <v/>
      </c>
      <c r="N54" s="130">
        <f>MAX(0,M54-M53)</f>
        <v/>
      </c>
      <c r="O54" s="129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9937.309999999999</v>
      </c>
      <c r="M55" s="129">
        <f>'CP RESUMO'!BB10</f>
        <v/>
      </c>
      <c r="N55" s="130">
        <f>MAX(0,M55-M54)</f>
        <v/>
      </c>
      <c r="O55" s="129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9524.9</v>
      </c>
      <c r="M56" s="129">
        <f>'CP RESUMO'!BC10</f>
        <v/>
      </c>
      <c r="N56" s="130">
        <f>MAX(0,M56-M55)</f>
        <v/>
      </c>
      <c r="O56" s="129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9124.110000000001</v>
      </c>
      <c r="M57" s="129">
        <f>'CP RESUMO'!BD10</f>
        <v/>
      </c>
      <c r="N57" s="130">
        <f>MAX(0,M57-M56)</f>
        <v/>
      </c>
      <c r="O57" s="129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9124.110000000001</v>
      </c>
      <c r="M58" s="129">
        <f>'CP RESUMO'!BE10</f>
        <v/>
      </c>
      <c r="N58" s="130">
        <f>MAX(0,M58-M57)</f>
        <v/>
      </c>
      <c r="O58" s="129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9124.110000000001</v>
      </c>
      <c r="M59" s="129">
        <f>'CP RESUMO'!BF10</f>
        <v/>
      </c>
      <c r="N59" s="130">
        <f>MAX(0,M59-M58)</f>
        <v/>
      </c>
      <c r="O59" s="129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RESUMO'!BG10</f>
        <v/>
      </c>
      <c r="N60" s="130">
        <f>MAX(0,M60-M59)</f>
        <v/>
      </c>
      <c r="O60" s="129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>
        <v>107586.39</v>
      </c>
      <c r="M61" s="129">
        <f>'CP RESUMO'!BH10</f>
        <v/>
      </c>
      <c r="N61" s="130">
        <f>MAX(0,M61-M60)</f>
        <v/>
      </c>
      <c r="O61" s="129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RESUMO'!BI10</f>
        <v/>
      </c>
      <c r="N62" s="130">
        <f>MAX(0,M62-M61)</f>
        <v/>
      </c>
      <c r="O62" s="129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RESUMO'!BJ10</f>
        <v/>
      </c>
      <c r="N63" s="130">
        <f>MAX(0,M63-M62)</f>
        <v/>
      </c>
      <c r="O63" s="129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RESUMO'!BK10</f>
        <v/>
      </c>
      <c r="N64" s="130">
        <f>MAX(0,M64-M63)</f>
        <v/>
      </c>
      <c r="O64" s="129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RESUMO'!BL10</f>
        <v/>
      </c>
      <c r="N65" s="130">
        <f>MAX(0,M65-M64)</f>
        <v/>
      </c>
      <c r="O65" s="129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RESUMO'!BM10</f>
        <v/>
      </c>
      <c r="N66" s="130">
        <f>MAX(0,M66-M65)</f>
        <v/>
      </c>
      <c r="O66" s="129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RESUMO'!BN10</f>
        <v/>
      </c>
      <c r="N67" s="130">
        <f>MAX(0,M67-M66)</f>
        <v/>
      </c>
      <c r="O67" s="129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RESUMO'!BO10</f>
        <v/>
      </c>
      <c r="N68" s="130">
        <f>MAX(0,M68-M67)</f>
        <v/>
      </c>
      <c r="O68" s="129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RESUMO'!BP10</f>
        <v/>
      </c>
      <c r="N69" s="130">
        <f>MAX(0,M69-M68)</f>
        <v/>
      </c>
      <c r="O69" s="129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RESUMO'!BQ10</f>
        <v/>
      </c>
      <c r="N70" s="130">
        <f>MAX(0,M70-M69)</f>
        <v/>
      </c>
      <c r="O70" s="129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RESUMO'!BR10</f>
        <v/>
      </c>
      <c r="N71" s="130">
        <f>MAX(0,M71-M70)</f>
        <v/>
      </c>
      <c r="O71" s="129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RESUMO'!BS10</f>
        <v/>
      </c>
      <c r="N72" s="130">
        <f>MAX(0,M72-M71)</f>
        <v/>
      </c>
      <c r="O72" s="129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RESUMO'!BT10</f>
        <v/>
      </c>
      <c r="N73" s="130">
        <f>MAX(0,M73-M72)</f>
        <v/>
      </c>
      <c r="O73" s="129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RESUMO'!BU10</f>
        <v/>
      </c>
      <c r="N74" s="130">
        <f>MAX(0,M74-M73)</f>
        <v/>
      </c>
      <c r="O74" s="129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RESUMO'!BV10</f>
        <v/>
      </c>
      <c r="N75" s="130">
        <f>MAX(0,M75-M74)</f>
        <v/>
      </c>
      <c r="O75" s="129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RESUMO'!BW10</f>
        <v/>
      </c>
      <c r="N76" s="130">
        <f>MAX(0,M76-M75)</f>
        <v/>
      </c>
      <c r="O76" s="129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PL'!F17</f>
        <v/>
      </c>
      <c r="K5" s="62">
        <f>'VALOR POR PL'!G17</f>
        <v/>
      </c>
      <c r="M5" s="129">
        <f>'CP RESUMO'!D11</f>
        <v/>
      </c>
      <c r="N5" s="130" t="n">
        <v>0</v>
      </c>
      <c r="O5" s="129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RESUMO'!E11</f>
        <v/>
      </c>
      <c r="N6" s="130">
        <f>MAX(0,M6-M5)</f>
        <v/>
      </c>
      <c r="O6" s="129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PL'!L17</f>
        <v/>
      </c>
      <c r="M7" s="129">
        <f>'CP RESUMO'!F11</f>
        <v/>
      </c>
      <c r="N7" s="130">
        <f>MAX(0,M7-M6)</f>
        <v/>
      </c>
      <c r="O7" s="129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RESUMO'!G11</f>
        <v/>
      </c>
      <c r="N8" s="130">
        <f>MAX(0,M8-M7)</f>
        <v/>
      </c>
      <c r="O8" s="129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RESUMO'!H11</f>
        <v/>
      </c>
      <c r="N9" s="130">
        <f>MAX(0,M9-M8)</f>
        <v/>
      </c>
      <c r="O9" s="129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RESUMO'!I11</f>
        <v/>
      </c>
      <c r="N10" s="130">
        <f>MAX(0,M10-M9)</f>
        <v/>
      </c>
      <c r="O10" s="129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RESUMO'!J11</f>
        <v/>
      </c>
      <c r="N11" s="130">
        <f>MAX(0,M11-M10)</f>
        <v/>
      </c>
      <c r="O11" s="129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RESUMO'!K11</f>
        <v/>
      </c>
      <c r="N12" s="130">
        <f>MAX(0,M12-M11)</f>
        <v/>
      </c>
      <c r="O12" s="129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PL'!I17</f>
        <v/>
      </c>
      <c r="M13" s="129">
        <f>'CP RESUMO'!L11</f>
        <v/>
      </c>
      <c r="N13" s="130">
        <f>MAX(0,M13-M12)</f>
        <v/>
      </c>
      <c r="O13" s="129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9">
        <f>'CP RESUMO'!M11</f>
        <v/>
      </c>
      <c r="N14" s="130">
        <f>MAX(0,M14-M13)</f>
        <v/>
      </c>
      <c r="O14" s="129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RESUMO'!N11</f>
        <v/>
      </c>
      <c r="N15" s="130">
        <f>MAX(0,M15-M14)</f>
        <v/>
      </c>
      <c r="O15" s="129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RESUMO'!O11</f>
        <v/>
      </c>
      <c r="N16" s="130">
        <f>MAX(0,M16-M15)</f>
        <v/>
      </c>
      <c r="O16" s="129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RESUMO'!P11</f>
        <v/>
      </c>
      <c r="N17" s="130">
        <f>MAX(0,M17-M16)</f>
        <v/>
      </c>
      <c r="O17" s="129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RESUMO'!Q11</f>
        <v/>
      </c>
      <c r="N18" s="130">
        <f>MAX(0,M18-M17)</f>
        <v/>
      </c>
      <c r="O18" s="129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RESUMO'!R11</f>
        <v/>
      </c>
      <c r="N19" s="130">
        <f>MAX(0,M19-M18)</f>
        <v/>
      </c>
      <c r="O19" s="129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RESUMO'!S11</f>
        <v/>
      </c>
      <c r="N20" s="130">
        <f>MAX(0,M20-M19)</f>
        <v/>
      </c>
      <c r="O20" s="129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RESUMO'!T11</f>
        <v/>
      </c>
      <c r="N21" s="130">
        <f>MAX(0,M21-M20)</f>
        <v/>
      </c>
      <c r="O21" s="129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RESUMO'!U11</f>
        <v/>
      </c>
      <c r="N22" s="130">
        <f>MAX(0,M22-M21)</f>
        <v/>
      </c>
      <c r="O22" s="129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RESUMO'!V11</f>
        <v/>
      </c>
      <c r="N23" s="130">
        <f>MAX(0,M23-M22)</f>
        <v/>
      </c>
      <c r="O23" s="129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RESUMO'!W11</f>
        <v/>
      </c>
      <c r="N24" s="130">
        <f>MAX(0,M24-M23)</f>
        <v/>
      </c>
      <c r="O24" s="129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RESUMO'!X11</f>
        <v/>
      </c>
      <c r="N25" s="130">
        <f>MAX(0,M25-M24)</f>
        <v/>
      </c>
      <c r="O25" s="129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860.64</v>
      </c>
      <c r="M26" s="129">
        <f>'CP RESUMO'!Y11</f>
        <v/>
      </c>
      <c r="N26" s="130">
        <f>MAX(0,M26-M25)</f>
        <v/>
      </c>
      <c r="O26" s="129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3259.22</v>
      </c>
      <c r="M27" s="129">
        <f>'CP RESUMO'!Z11</f>
        <v/>
      </c>
      <c r="N27" s="130">
        <f>MAX(0,M27-M26)</f>
        <v/>
      </c>
      <c r="O27" s="129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4542.16</v>
      </c>
      <c r="M28" s="129">
        <f>'CP RESUMO'!AA11</f>
        <v/>
      </c>
      <c r="N28" s="130">
        <f>MAX(0,M28-M27)</f>
        <v/>
      </c>
      <c r="O28" s="129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4253.68</v>
      </c>
      <c r="M29" s="129">
        <f>'CP RESUMO'!AB11</f>
        <v/>
      </c>
      <c r="N29" s="130">
        <f>MAX(0,M29-M28)</f>
        <v/>
      </c>
      <c r="O29" s="129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4032.4</v>
      </c>
      <c r="M30" s="129">
        <f>'CP RESUMO'!AC11</f>
        <v/>
      </c>
      <c r="N30" s="130">
        <f>MAX(0,M30-M29)</f>
        <v/>
      </c>
      <c r="O30" s="129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4890.72</v>
      </c>
      <c r="M31" s="129">
        <f>'CP RESUMO'!AD11</f>
        <v/>
      </c>
      <c r="N31" s="130">
        <f>MAX(0,M31-M30)</f>
        <v/>
      </c>
      <c r="O31" s="129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5097.2</v>
      </c>
      <c r="M32" s="129">
        <f>'CP RESUMO'!AE11</f>
        <v/>
      </c>
      <c r="N32" s="130">
        <f>MAX(0,M32-M31)</f>
        <v/>
      </c>
      <c r="O32" s="129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4852.69</v>
      </c>
      <c r="M33" s="129">
        <f>'CP RESUMO'!AF11</f>
        <v/>
      </c>
      <c r="N33" s="130">
        <f>MAX(0,M33-M32)</f>
        <v/>
      </c>
      <c r="O33" s="129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5121.82</v>
      </c>
      <c r="M34" s="129">
        <f>'CP RESUMO'!AG11</f>
        <v/>
      </c>
      <c r="N34" s="130">
        <f>MAX(0,M34-M33)</f>
        <v/>
      </c>
      <c r="O34" s="129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5296.94</v>
      </c>
      <c r="M35" s="129">
        <f>'CP RESUMO'!AH11</f>
        <v/>
      </c>
      <c r="N35" s="130">
        <f>MAX(0,M35-M34)</f>
        <v/>
      </c>
      <c r="O35" s="129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5355.1</v>
      </c>
      <c r="M36" s="129">
        <f>'CP RESUMO'!AI11</f>
        <v/>
      </c>
      <c r="N36" s="130">
        <f>MAX(0,M36-M35)</f>
        <v/>
      </c>
      <c r="O36" s="129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5563.98</v>
      </c>
      <c r="M37" s="129">
        <f>'CP RESUMO'!AJ11</f>
        <v/>
      </c>
      <c r="N37" s="130">
        <f>MAX(0,M37-M36)</f>
        <v/>
      </c>
      <c r="O37" s="129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5977.91</v>
      </c>
      <c r="M38" s="129">
        <f>'CP RESUMO'!AK11</f>
        <v/>
      </c>
      <c r="N38" s="130">
        <f>MAX(0,M38-M37)</f>
        <v/>
      </c>
      <c r="O38" s="129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6207.91</v>
      </c>
      <c r="M39" s="129">
        <f>'CP RESUMO'!AL11</f>
        <v/>
      </c>
      <c r="N39" s="130">
        <f>MAX(0,M39-M38)</f>
        <v/>
      </c>
      <c r="O39" s="129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6018.27</v>
      </c>
      <c r="M40" s="129">
        <f>'CP RESUMO'!AM11</f>
        <v/>
      </c>
      <c r="N40" s="130">
        <f>MAX(0,M40-M39)</f>
        <v/>
      </c>
      <c r="O40" s="129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6221.41</v>
      </c>
      <c r="M41" s="129">
        <f>'CP RESUMO'!AN11</f>
        <v/>
      </c>
      <c r="N41" s="130">
        <f>MAX(0,M41-M40)</f>
        <v/>
      </c>
      <c r="O41" s="129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5515.95</v>
      </c>
      <c r="M42" s="129">
        <f>'CP RESUMO'!AO11</f>
        <v/>
      </c>
      <c r="N42" s="130">
        <f>MAX(0,M42-M41)</f>
        <v/>
      </c>
      <c r="O42" s="129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6076.89</v>
      </c>
      <c r="M43" s="129">
        <f>'CP RESUMO'!AP11</f>
        <v/>
      </c>
      <c r="N43" s="130">
        <f>MAX(0,M43-M42)</f>
        <v/>
      </c>
      <c r="O43" s="129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5861.61</v>
      </c>
      <c r="M44" s="129">
        <f>'CP RESUMO'!AQ11</f>
        <v/>
      </c>
      <c r="N44" s="130">
        <f>MAX(0,M44-M43)</f>
        <v/>
      </c>
      <c r="O44" s="129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5785.51</v>
      </c>
      <c r="M45" s="129">
        <f>'CP RESUMO'!AR11</f>
        <v/>
      </c>
      <c r="N45" s="130">
        <f>MAX(0,M45-M44)</f>
        <v/>
      </c>
      <c r="O45" s="129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5458.06</v>
      </c>
      <c r="M46" s="129">
        <f>'CP RESUMO'!AS11</f>
        <v/>
      </c>
      <c r="N46" s="130">
        <f>MAX(0,M46-M45)</f>
        <v/>
      </c>
      <c r="O46" s="129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5901.55</v>
      </c>
      <c r="M47" s="129">
        <f>'CP RESUMO'!AT11</f>
        <v/>
      </c>
      <c r="N47" s="130">
        <f>MAX(0,M47-M46)</f>
        <v/>
      </c>
      <c r="O47" s="129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5602.48</v>
      </c>
      <c r="M48" s="129">
        <f>'CP RESUMO'!AU11</f>
        <v/>
      </c>
      <c r="N48" s="130">
        <f>MAX(0,M48-M47)</f>
        <v/>
      </c>
      <c r="O48" s="129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5518.65</v>
      </c>
      <c r="M49" s="129">
        <f>'CP RESUMO'!AV11</f>
        <v/>
      </c>
      <c r="N49" s="130">
        <f>MAX(0,M49-M48)</f>
        <v/>
      </c>
      <c r="O49" s="129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5273.22</v>
      </c>
      <c r="M50" s="129">
        <f>'CP RESUMO'!AW11</f>
        <v/>
      </c>
      <c r="N50" s="130">
        <f>MAX(0,M50-M49)</f>
        <v/>
      </c>
      <c r="O50" s="129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4918.9</v>
      </c>
      <c r="M51" s="129">
        <f>'CP RESUMO'!AX11</f>
        <v/>
      </c>
      <c r="N51" s="130">
        <f>MAX(0,M51-M50)</f>
        <v/>
      </c>
      <c r="O51" s="129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4571.72</v>
      </c>
      <c r="M52" s="129">
        <f>'CP RESUMO'!AY11</f>
        <v/>
      </c>
      <c r="N52" s="130">
        <f>MAX(0,M52-M51)</f>
        <v/>
      </c>
      <c r="O52" s="129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3695.77</v>
      </c>
      <c r="M53" s="129">
        <f>'CP RESUMO'!AZ11</f>
        <v/>
      </c>
      <c r="N53" s="130">
        <f>MAX(0,M53-M52)</f>
        <v/>
      </c>
      <c r="O53" s="129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3222.74</v>
      </c>
      <c r="M54" s="129">
        <f>'CP RESUMO'!BA11</f>
        <v/>
      </c>
      <c r="N54" s="130">
        <f>MAX(0,M54-M53)</f>
        <v/>
      </c>
      <c r="O54" s="129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3201.84</v>
      </c>
      <c r="M55" s="129">
        <f>'CP RESUMO'!BB11</f>
        <v/>
      </c>
      <c r="N55" s="130">
        <f>MAX(0,M55-M54)</f>
        <v/>
      </c>
      <c r="O55" s="129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2504.57</v>
      </c>
      <c r="M56" s="129">
        <f>'CP RESUMO'!BC11</f>
        <v/>
      </c>
      <c r="N56" s="130">
        <f>MAX(0,M56-M55)</f>
        <v/>
      </c>
      <c r="O56" s="129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4419.96</v>
      </c>
      <c r="M57" s="129">
        <f>'CP RESUMO'!BD11</f>
        <v/>
      </c>
      <c r="N57" s="130">
        <f>MAX(0,M57-M56)</f>
        <v/>
      </c>
      <c r="O57" s="129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RESUMO'!BE11</f>
        <v/>
      </c>
      <c r="N58" s="130">
        <f>MAX(0,M58-M57)</f>
        <v/>
      </c>
      <c r="O58" s="129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RESUMO'!BF11</f>
        <v/>
      </c>
      <c r="N59" s="130">
        <f>MAX(0,M59-M58)</f>
        <v/>
      </c>
      <c r="O59" s="129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RESUMO'!BG11</f>
        <v/>
      </c>
      <c r="N60" s="130">
        <f>MAX(0,M60-M59)</f>
        <v/>
      </c>
      <c r="O60" s="129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RESUMO'!BH11</f>
        <v/>
      </c>
      <c r="N61" s="130">
        <f>MAX(0,M61-M60)</f>
        <v/>
      </c>
      <c r="O61" s="129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RESUMO'!BI11</f>
        <v/>
      </c>
      <c r="N62" s="130">
        <f>MAX(0,M62-M61)</f>
        <v/>
      </c>
      <c r="O62" s="129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RESUMO'!BJ11</f>
        <v/>
      </c>
      <c r="N63" s="130">
        <f>MAX(0,M63-M62)</f>
        <v/>
      </c>
      <c r="O63" s="129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RESUMO'!BK11</f>
        <v/>
      </c>
      <c r="N64" s="130">
        <f>MAX(0,M64-M63)</f>
        <v/>
      </c>
      <c r="O64" s="129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RESUMO'!BL11</f>
        <v/>
      </c>
      <c r="N65" s="130">
        <f>MAX(0,M65-M64)</f>
        <v/>
      </c>
      <c r="O65" s="129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RESUMO'!BM11</f>
        <v/>
      </c>
      <c r="N66" s="130">
        <f>MAX(0,M66-M65)</f>
        <v/>
      </c>
      <c r="O66" s="129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RESUMO'!BN11</f>
        <v/>
      </c>
      <c r="N67" s="130">
        <f>MAX(0,M67-M66)</f>
        <v/>
      </c>
      <c r="O67" s="129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RESUMO'!BO11</f>
        <v/>
      </c>
      <c r="N68" s="130">
        <f>MAX(0,M68-M67)</f>
        <v/>
      </c>
      <c r="O68" s="129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RESUMO'!BP11</f>
        <v/>
      </c>
      <c r="N69" s="130">
        <f>MAX(0,M69-M68)</f>
        <v/>
      </c>
      <c r="O69" s="129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RESUMO'!BQ11</f>
        <v/>
      </c>
      <c r="N70" s="130">
        <f>MAX(0,M70-M69)</f>
        <v/>
      </c>
      <c r="O70" s="129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RESUMO'!BR11</f>
        <v/>
      </c>
      <c r="N71" s="130">
        <f>MAX(0,M71-M70)</f>
        <v/>
      </c>
      <c r="O71" s="129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RESUMO'!BS11</f>
        <v/>
      </c>
      <c r="N72" s="130">
        <f>MAX(0,M72-M71)</f>
        <v/>
      </c>
      <c r="O72" s="129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RESUMO'!BT11</f>
        <v/>
      </c>
      <c r="N73" s="130">
        <f>MAX(0,M73-M72)</f>
        <v/>
      </c>
      <c r="O73" s="129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RESUMO'!BU11</f>
        <v/>
      </c>
      <c r="N74" s="130">
        <f>MAX(0,M74-M73)</f>
        <v/>
      </c>
      <c r="O74" s="129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RESUMO'!BV11</f>
        <v/>
      </c>
      <c r="N75" s="130">
        <f>MAX(0,M75-M74)</f>
        <v/>
      </c>
      <c r="O75" s="129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RESUMO'!BW11</f>
        <v/>
      </c>
      <c r="N76" s="130">
        <f>MAX(0,M76-M75)</f>
        <v/>
      </c>
      <c r="O76" s="129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PL'!F18</f>
        <v/>
      </c>
      <c r="K5" s="62">
        <f>'VALOR POR PL'!G18</f>
        <v/>
      </c>
      <c r="M5" s="129">
        <f>'CP RESUMO'!D12</f>
        <v/>
      </c>
      <c r="N5" s="130" t="n">
        <v>0</v>
      </c>
      <c r="O5" s="129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RESUMO'!E12</f>
        <v/>
      </c>
      <c r="N6" s="130">
        <f>MAX(0,M6-M5)</f>
        <v/>
      </c>
      <c r="O6" s="129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PL'!L18</f>
        <v/>
      </c>
      <c r="M7" s="129">
        <f>'CP RESUMO'!F12</f>
        <v/>
      </c>
      <c r="N7" s="130">
        <f>MAX(0,M7-M6)</f>
        <v/>
      </c>
      <c r="O7" s="129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RESUMO'!G12</f>
        <v/>
      </c>
      <c r="N8" s="130">
        <f>MAX(0,M8-M7)</f>
        <v/>
      </c>
      <c r="O8" s="129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RESUMO'!H12</f>
        <v/>
      </c>
      <c r="N9" s="130">
        <f>MAX(0,M9-M8)</f>
        <v/>
      </c>
      <c r="O9" s="129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RESUMO'!I12</f>
        <v/>
      </c>
      <c r="N10" s="130">
        <f>MAX(0,M10-M9)</f>
        <v/>
      </c>
      <c r="O10" s="129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RESUMO'!J12</f>
        <v/>
      </c>
      <c r="N11" s="130">
        <f>MAX(0,M11-M10)</f>
        <v/>
      </c>
      <c r="O11" s="129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RESUMO'!K12</f>
        <v/>
      </c>
      <c r="N12" s="130">
        <f>MAX(0,M12-M11)</f>
        <v/>
      </c>
      <c r="O12" s="129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PL'!I18</f>
        <v/>
      </c>
      <c r="M13" s="129">
        <f>'CP RESUMO'!L12</f>
        <v/>
      </c>
      <c r="N13" s="130">
        <f>MAX(0,M13-M12)</f>
        <v/>
      </c>
      <c r="O13" s="129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9">
        <f>'CP RESUMO'!M12</f>
        <v/>
      </c>
      <c r="N14" s="130">
        <f>MAX(0,M14-M13)</f>
        <v/>
      </c>
      <c r="O14" s="129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RESUMO'!N12</f>
        <v/>
      </c>
      <c r="N15" s="130">
        <f>MAX(0,M15-M14)</f>
        <v/>
      </c>
      <c r="O15" s="129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RESUMO'!O12</f>
        <v/>
      </c>
      <c r="N16" s="130">
        <f>MAX(0,M16-M15)</f>
        <v/>
      </c>
      <c r="O16" s="129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RESUMO'!P12</f>
        <v/>
      </c>
      <c r="N17" s="130">
        <f>MAX(0,M17-M16)</f>
        <v/>
      </c>
      <c r="O17" s="129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RESUMO'!Q12</f>
        <v/>
      </c>
      <c r="N18" s="130">
        <f>MAX(0,M18-M17)</f>
        <v/>
      </c>
      <c r="O18" s="129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RESUMO'!R12</f>
        <v/>
      </c>
      <c r="N19" s="130">
        <f>MAX(0,M19-M18)</f>
        <v/>
      </c>
      <c r="O19" s="129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RESUMO'!S12</f>
        <v/>
      </c>
      <c r="N20" s="130">
        <f>MAX(0,M20-M19)</f>
        <v/>
      </c>
      <c r="O20" s="129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RESUMO'!T12</f>
        <v/>
      </c>
      <c r="N21" s="130">
        <f>MAX(0,M21-M20)</f>
        <v/>
      </c>
      <c r="O21" s="129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RESUMO'!U12</f>
        <v/>
      </c>
      <c r="N22" s="130">
        <f>MAX(0,M22-M21)</f>
        <v/>
      </c>
      <c r="O22" s="129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RESUMO'!V12</f>
        <v/>
      </c>
      <c r="N23" s="130">
        <f>MAX(0,M23-M22)</f>
        <v/>
      </c>
      <c r="O23" s="129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RESUMO'!W12</f>
        <v/>
      </c>
      <c r="N24" s="130">
        <f>MAX(0,M24-M23)</f>
        <v/>
      </c>
      <c r="O24" s="129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RESUMO'!X12</f>
        <v/>
      </c>
      <c r="N25" s="130">
        <f>MAX(0,M25-M24)</f>
        <v/>
      </c>
      <c r="O25" s="129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14226.77</v>
      </c>
      <c r="M26" s="129">
        <f>'CP RESUMO'!Y12</f>
        <v/>
      </c>
      <c r="N26" s="130">
        <f>MAX(0,M26-M25)</f>
        <v/>
      </c>
      <c r="O26" s="129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17910.28</v>
      </c>
      <c r="M27" s="129">
        <f>'CP RESUMO'!Z12</f>
        <v/>
      </c>
      <c r="N27" s="130">
        <f>MAX(0,M27-M26)</f>
        <v/>
      </c>
      <c r="O27" s="129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12060.18</v>
      </c>
      <c r="M28" s="129">
        <f>'CP RESUMO'!AA12</f>
        <v/>
      </c>
      <c r="N28" s="130">
        <f>MAX(0,M28-M27)</f>
        <v/>
      </c>
      <c r="O28" s="129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12369.16</v>
      </c>
      <c r="M29" s="129">
        <f>'CP RESUMO'!AB12</f>
        <v/>
      </c>
      <c r="N29" s="130">
        <f>MAX(0,M29-M28)</f>
        <v/>
      </c>
      <c r="O29" s="129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16309.5</v>
      </c>
      <c r="M30" s="129">
        <f>'CP RESUMO'!AC12</f>
        <v/>
      </c>
      <c r="N30" s="130">
        <f>MAX(0,M30-M29)</f>
        <v/>
      </c>
      <c r="O30" s="129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28235.87</v>
      </c>
      <c r="M31" s="129">
        <f>'CP RESUMO'!AD12</f>
        <v/>
      </c>
      <c r="N31" s="130">
        <f>MAX(0,M31-M30)</f>
        <v/>
      </c>
      <c r="O31" s="129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25515.02</v>
      </c>
      <c r="M32" s="129">
        <f>'CP RESUMO'!AE12</f>
        <v/>
      </c>
      <c r="N32" s="130">
        <f>MAX(0,M32-M31)</f>
        <v/>
      </c>
      <c r="O32" s="129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29900.88</v>
      </c>
      <c r="M33" s="129">
        <f>'CP RESUMO'!AF12</f>
        <v/>
      </c>
      <c r="N33" s="130">
        <f>MAX(0,M33-M32)</f>
        <v/>
      </c>
      <c r="O33" s="129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30199.63</v>
      </c>
      <c r="M34" s="129">
        <f>'CP RESUMO'!AG12</f>
        <v/>
      </c>
      <c r="N34" s="130">
        <f>MAX(0,M34-M33)</f>
        <v/>
      </c>
      <c r="O34" s="129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34501.02</v>
      </c>
      <c r="M35" s="129">
        <f>'CP RESUMO'!AH12</f>
        <v/>
      </c>
      <c r="N35" s="130">
        <f>MAX(0,M35-M34)</f>
        <v/>
      </c>
      <c r="O35" s="129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32780.44</v>
      </c>
      <c r="M36" s="129">
        <f>'CP RESUMO'!AI12</f>
        <v/>
      </c>
      <c r="N36" s="130">
        <f>MAX(0,M36-M35)</f>
        <v/>
      </c>
      <c r="O36" s="129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31177.91</v>
      </c>
      <c r="M37" s="129">
        <f>'CP RESUMO'!AJ12</f>
        <v/>
      </c>
      <c r="N37" s="130">
        <f>MAX(0,M37-M36)</f>
        <v/>
      </c>
      <c r="O37" s="129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34021.99</v>
      </c>
      <c r="M38" s="129">
        <f>'CP RESUMO'!AK12</f>
        <v/>
      </c>
      <c r="N38" s="130">
        <f>MAX(0,M38-M37)</f>
        <v/>
      </c>
      <c r="O38" s="129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29443.74</v>
      </c>
      <c r="M39" s="129">
        <f>'CP RESUMO'!AL12</f>
        <v/>
      </c>
      <c r="N39" s="130">
        <f>MAX(0,M39-M38)</f>
        <v/>
      </c>
      <c r="O39" s="129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26464.19</v>
      </c>
      <c r="M40" s="129">
        <f>'CP RESUMO'!AM12</f>
        <v/>
      </c>
      <c r="N40" s="130">
        <f>MAX(0,M40-M39)</f>
        <v/>
      </c>
      <c r="O40" s="129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29004.48</v>
      </c>
      <c r="M41" s="129">
        <f>'CP RESUMO'!AN12</f>
        <v/>
      </c>
      <c r="N41" s="130">
        <f>MAX(0,M41-M40)</f>
        <v/>
      </c>
      <c r="O41" s="129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31522.3</v>
      </c>
      <c r="M42" s="129">
        <f>'CP RESUMO'!AO12</f>
        <v/>
      </c>
      <c r="N42" s="130">
        <f>MAX(0,M42-M41)</f>
        <v/>
      </c>
      <c r="O42" s="129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31011.94</v>
      </c>
      <c r="M43" s="129">
        <f>'CP RESUMO'!AP12</f>
        <v/>
      </c>
      <c r="N43" s="130">
        <f>MAX(0,M43-M42)</f>
        <v/>
      </c>
      <c r="O43" s="129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20653.6</v>
      </c>
      <c r="M44" s="129">
        <f>'CP RESUMO'!AQ12</f>
        <v/>
      </c>
      <c r="N44" s="130">
        <f>MAX(0,M44-M43)</f>
        <v/>
      </c>
      <c r="O44" s="129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12928.22</v>
      </c>
      <c r="M45" s="129">
        <f>'CP RESUMO'!AR12</f>
        <v/>
      </c>
      <c r="N45" s="130">
        <f>MAX(0,M45-M44)</f>
        <v/>
      </c>
      <c r="O45" s="129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12928.22</v>
      </c>
      <c r="M46" s="129">
        <f>'CP RESUMO'!AS12</f>
        <v/>
      </c>
      <c r="N46" s="130">
        <f>MAX(0,M46-M45)</f>
        <v/>
      </c>
      <c r="O46" s="129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12928.22</v>
      </c>
      <c r="M47" s="129">
        <f>'CP RESUMO'!AT12</f>
        <v/>
      </c>
      <c r="N47" s="130">
        <f>MAX(0,M47-M46)</f>
        <v/>
      </c>
      <c r="O47" s="129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12928.22</v>
      </c>
      <c r="M48" s="129">
        <f>'CP RESUMO'!AU12</f>
        <v/>
      </c>
      <c r="N48" s="130">
        <f>MAX(0,M48-M47)</f>
        <v/>
      </c>
      <c r="O48" s="129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12928.22</v>
      </c>
      <c r="M49" s="129">
        <f>'CP RESUMO'!AV12</f>
        <v/>
      </c>
      <c r="N49" s="130">
        <f>MAX(0,M49-M48)</f>
        <v/>
      </c>
      <c r="O49" s="129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12928.22</v>
      </c>
      <c r="M50" s="129">
        <f>'CP RESUMO'!AW12</f>
        <v/>
      </c>
      <c r="N50" s="130">
        <f>MAX(0,M50-M49)</f>
        <v/>
      </c>
      <c r="O50" s="129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12928.22</v>
      </c>
      <c r="M51" s="129">
        <f>'CP RESUMO'!AX12</f>
        <v/>
      </c>
      <c r="N51" s="130">
        <f>MAX(0,M51-M50)</f>
        <v/>
      </c>
      <c r="O51" s="129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12928.22</v>
      </c>
      <c r="M52" s="129">
        <f>'CP RESUMO'!AY12</f>
        <v/>
      </c>
      <c r="N52" s="130">
        <f>MAX(0,M52-M51)</f>
        <v/>
      </c>
      <c r="O52" s="129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12928.22</v>
      </c>
      <c r="M53" s="129">
        <f>'CP RESUMO'!AZ12</f>
        <v/>
      </c>
      <c r="N53" s="130">
        <f>MAX(0,M53-M52)</f>
        <v/>
      </c>
      <c r="O53" s="129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12928.22</v>
      </c>
      <c r="M54" s="129">
        <f>'CP RESUMO'!BA12</f>
        <v/>
      </c>
      <c r="N54" s="130">
        <f>MAX(0,M54-M53)</f>
        <v/>
      </c>
      <c r="O54" s="129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6000</v>
      </c>
      <c r="M55" s="129">
        <f>'CP RESUMO'!BB12</f>
        <v/>
      </c>
      <c r="N55" s="130">
        <f>MAX(0,M55-M54)</f>
        <v/>
      </c>
      <c r="O55" s="129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65559.00999999999</v>
      </c>
      <c r="M56" s="129">
        <f>'CP RESUMO'!BC12</f>
        <v/>
      </c>
      <c r="N56" s="130">
        <f>MAX(0,M56-M55)</f>
        <v/>
      </c>
      <c r="O56" s="129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19438.3</v>
      </c>
      <c r="M57" s="129">
        <f>'CP RESUMO'!BD12</f>
        <v/>
      </c>
      <c r="N57" s="130">
        <f>MAX(0,M57-M56)</f>
        <v/>
      </c>
      <c r="O57" s="129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37708.87</v>
      </c>
      <c r="M58" s="129">
        <f>'CP RESUMO'!BE12</f>
        <v/>
      </c>
      <c r="N58" s="130">
        <f>MAX(0,M58-M57)</f>
        <v/>
      </c>
      <c r="O58" s="129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RESUMO'!BF12</f>
        <v/>
      </c>
      <c r="N59" s="130">
        <f>MAX(0,M59-M58)</f>
        <v/>
      </c>
      <c r="O59" s="129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RESUMO'!BG12</f>
        <v/>
      </c>
      <c r="N60" s="130">
        <f>MAX(0,M60-M59)</f>
        <v/>
      </c>
      <c r="O60" s="129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RESUMO'!BH12</f>
        <v/>
      </c>
      <c r="N61" s="130">
        <f>MAX(0,M61-M60)</f>
        <v/>
      </c>
      <c r="O61" s="129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RESUMO'!BI12</f>
        <v/>
      </c>
      <c r="N62" s="130">
        <f>MAX(0,M62-M61)</f>
        <v/>
      </c>
      <c r="O62" s="129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RESUMO'!BJ12</f>
        <v/>
      </c>
      <c r="N63" s="130">
        <f>MAX(0,M63-M62)</f>
        <v/>
      </c>
      <c r="O63" s="129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RESUMO'!BK12</f>
        <v/>
      </c>
      <c r="N64" s="130">
        <f>MAX(0,M64-M63)</f>
        <v/>
      </c>
      <c r="O64" s="129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RESUMO'!BL12</f>
        <v/>
      </c>
      <c r="N65" s="130">
        <f>MAX(0,M65-M64)</f>
        <v/>
      </c>
      <c r="O65" s="129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RESUMO'!BM12</f>
        <v/>
      </c>
      <c r="N66" s="130">
        <f>MAX(0,M66-M65)</f>
        <v/>
      </c>
      <c r="O66" s="129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RESUMO'!BN12</f>
        <v/>
      </c>
      <c r="N67" s="130">
        <f>MAX(0,M67-M66)</f>
        <v/>
      </c>
      <c r="O67" s="129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RESUMO'!BO12</f>
        <v/>
      </c>
      <c r="N68" s="130">
        <f>MAX(0,M68-M67)</f>
        <v/>
      </c>
      <c r="O68" s="129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RESUMO'!BP12</f>
        <v/>
      </c>
      <c r="N69" s="130">
        <f>MAX(0,M69-M68)</f>
        <v/>
      </c>
      <c r="O69" s="129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RESUMO'!BQ12</f>
        <v/>
      </c>
      <c r="N70" s="130">
        <f>MAX(0,M70-M69)</f>
        <v/>
      </c>
      <c r="O70" s="129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RESUMO'!BR12</f>
        <v/>
      </c>
      <c r="N71" s="130">
        <f>MAX(0,M71-M70)</f>
        <v/>
      </c>
      <c r="O71" s="129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RESUMO'!BS12</f>
        <v/>
      </c>
      <c r="N72" s="130">
        <f>MAX(0,M72-M71)</f>
        <v/>
      </c>
      <c r="O72" s="129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RESUMO'!BT12</f>
        <v/>
      </c>
      <c r="N73" s="130">
        <f>MAX(0,M73-M72)</f>
        <v/>
      </c>
      <c r="O73" s="129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RESUMO'!BU12</f>
        <v/>
      </c>
      <c r="N74" s="130">
        <f>MAX(0,M74-M73)</f>
        <v/>
      </c>
      <c r="O74" s="129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RESUMO'!BV12</f>
        <v/>
      </c>
      <c r="N75" s="130">
        <f>MAX(0,M75-M74)</f>
        <v/>
      </c>
      <c r="O75" s="129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RESUMO'!BW12</f>
        <v/>
      </c>
      <c r="N76" s="130">
        <f>MAX(0,M76-M75)</f>
        <v/>
      </c>
      <c r="O76" s="129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PL'!F19</f>
        <v/>
      </c>
      <c r="K5" s="62">
        <f>'VALOR POR PL'!G19</f>
        <v/>
      </c>
      <c r="M5" s="129">
        <f>'CP RESUMO'!D13</f>
        <v/>
      </c>
      <c r="N5" s="130" t="n">
        <v>0</v>
      </c>
      <c r="O5" s="129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RESUMO'!E13</f>
        <v/>
      </c>
      <c r="N6" s="130">
        <f>MAX(0,M6-M5)</f>
        <v/>
      </c>
      <c r="O6" s="129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PL'!L19</f>
        <v/>
      </c>
      <c r="M7" s="129">
        <f>'CP RESUMO'!F13</f>
        <v/>
      </c>
      <c r="N7" s="130">
        <f>MAX(0,M7-M6)</f>
        <v/>
      </c>
      <c r="O7" s="129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RESUMO'!G13</f>
        <v/>
      </c>
      <c r="N8" s="130">
        <f>MAX(0,M8-M7)</f>
        <v/>
      </c>
      <c r="O8" s="129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RESUMO'!H13</f>
        <v/>
      </c>
      <c r="N9" s="130">
        <f>MAX(0,M9-M8)</f>
        <v/>
      </c>
      <c r="O9" s="129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RESUMO'!I13</f>
        <v/>
      </c>
      <c r="N10" s="130">
        <f>MAX(0,M10-M9)</f>
        <v/>
      </c>
      <c r="O10" s="129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RESUMO'!J13</f>
        <v/>
      </c>
      <c r="N11" s="130">
        <f>MAX(0,M11-M10)</f>
        <v/>
      </c>
      <c r="O11" s="129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RESUMO'!K13</f>
        <v/>
      </c>
      <c r="N12" s="130">
        <f>MAX(0,M12-M11)</f>
        <v/>
      </c>
      <c r="O12" s="129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PL'!I19</f>
        <v/>
      </c>
      <c r="M13" s="129">
        <f>'CP RESUMO'!L13</f>
        <v/>
      </c>
      <c r="N13" s="130">
        <f>MAX(0,M13-M12)</f>
        <v/>
      </c>
      <c r="O13" s="129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9">
        <f>'CP RESUMO'!M13</f>
        <v/>
      </c>
      <c r="N14" s="130">
        <f>MAX(0,M14-M13)</f>
        <v/>
      </c>
      <c r="O14" s="129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RESUMO'!N13</f>
        <v/>
      </c>
      <c r="N15" s="130">
        <f>MAX(0,M15-M14)</f>
        <v/>
      </c>
      <c r="O15" s="129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RESUMO'!O13</f>
        <v/>
      </c>
      <c r="N16" s="130">
        <f>MAX(0,M16-M15)</f>
        <v/>
      </c>
      <c r="O16" s="129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RESUMO'!P13</f>
        <v/>
      </c>
      <c r="N17" s="130">
        <f>MAX(0,M17-M16)</f>
        <v/>
      </c>
      <c r="O17" s="129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RESUMO'!Q13</f>
        <v/>
      </c>
      <c r="N18" s="130">
        <f>MAX(0,M18-M17)</f>
        <v/>
      </c>
      <c r="O18" s="129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RESUMO'!R13</f>
        <v/>
      </c>
      <c r="N19" s="130">
        <f>MAX(0,M19-M18)</f>
        <v/>
      </c>
      <c r="O19" s="129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RESUMO'!S13</f>
        <v/>
      </c>
      <c r="N20" s="130">
        <f>MAX(0,M20-M19)</f>
        <v/>
      </c>
      <c r="O20" s="129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RESUMO'!T13</f>
        <v/>
      </c>
      <c r="N21" s="130">
        <f>MAX(0,M21-M20)</f>
        <v/>
      </c>
      <c r="O21" s="129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RESUMO'!U13</f>
        <v/>
      </c>
      <c r="N22" s="130">
        <f>MAX(0,M22-M21)</f>
        <v/>
      </c>
      <c r="O22" s="129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RESUMO'!V13</f>
        <v/>
      </c>
      <c r="N23" s="130">
        <f>MAX(0,M23-M22)</f>
        <v/>
      </c>
      <c r="O23" s="129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RESUMO'!W13</f>
        <v/>
      </c>
      <c r="N24" s="130">
        <f>MAX(0,M24-M23)</f>
        <v/>
      </c>
      <c r="O24" s="129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RESUMO'!X13</f>
        <v/>
      </c>
      <c r="N25" s="130">
        <f>MAX(0,M25-M24)</f>
        <v/>
      </c>
      <c r="O25" s="129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29236.97</v>
      </c>
      <c r="M26" s="129">
        <f>'CP RESUMO'!Y13</f>
        <v/>
      </c>
      <c r="N26" s="130">
        <f>MAX(0,M26-M25)</f>
        <v/>
      </c>
      <c r="O26" s="129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24991.46</v>
      </c>
      <c r="M27" s="129">
        <f>'CP RESUMO'!Z13</f>
        <v/>
      </c>
      <c r="N27" s="130">
        <f>MAX(0,M27-M26)</f>
        <v/>
      </c>
      <c r="O27" s="129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22791.46</v>
      </c>
      <c r="M28" s="129">
        <f>'CP RESUMO'!AA13</f>
        <v/>
      </c>
      <c r="N28" s="130">
        <f>MAX(0,M28-M27)</f>
        <v/>
      </c>
      <c r="O28" s="129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22791.46</v>
      </c>
      <c r="M29" s="129">
        <f>'CP RESUMO'!AB13</f>
        <v/>
      </c>
      <c r="N29" s="130">
        <f>MAX(0,M29-M28)</f>
        <v/>
      </c>
      <c r="O29" s="129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25692.74</v>
      </c>
      <c r="M30" s="129">
        <f>'CP RESUMO'!AC13</f>
        <v/>
      </c>
      <c r="N30" s="130">
        <f>MAX(0,M30-M29)</f>
        <v/>
      </c>
      <c r="O30" s="129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19492.74</v>
      </c>
      <c r="M31" s="129">
        <f>'CP RESUMO'!AD13</f>
        <v/>
      </c>
      <c r="N31" s="130">
        <f>MAX(0,M31-M30)</f>
        <v/>
      </c>
      <c r="O31" s="129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19492.74</v>
      </c>
      <c r="M32" s="129">
        <f>'CP RESUMO'!AE13</f>
        <v/>
      </c>
      <c r="N32" s="130">
        <f>MAX(0,M32-M31)</f>
        <v/>
      </c>
      <c r="O32" s="129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21692.74</v>
      </c>
      <c r="M33" s="129">
        <f>'CP RESUMO'!AF13</f>
        <v/>
      </c>
      <c r="N33" s="130">
        <f>MAX(0,M33-M32)</f>
        <v/>
      </c>
      <c r="O33" s="129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19492.74</v>
      </c>
      <c r="M34" s="129">
        <f>'CP RESUMO'!AG13</f>
        <v/>
      </c>
      <c r="N34" s="130">
        <f>MAX(0,M34-M33)</f>
        <v/>
      </c>
      <c r="O34" s="129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24517.74</v>
      </c>
      <c r="M35" s="129">
        <f>'CP RESUMO'!AH13</f>
        <v/>
      </c>
      <c r="N35" s="130">
        <f>MAX(0,M35-M34)</f>
        <v/>
      </c>
      <c r="O35" s="129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21692.74</v>
      </c>
      <c r="M36" s="129">
        <f>'CP RESUMO'!AI13</f>
        <v/>
      </c>
      <c r="N36" s="130">
        <f>MAX(0,M36-M35)</f>
        <v/>
      </c>
      <c r="O36" s="129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19492.74</v>
      </c>
      <c r="M37" s="129">
        <f>'CP RESUMO'!AJ13</f>
        <v/>
      </c>
      <c r="N37" s="130">
        <f>MAX(0,M37-M36)</f>
        <v/>
      </c>
      <c r="O37" s="129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19492.74</v>
      </c>
      <c r="M38" s="129">
        <f>'CP RESUMO'!AK13</f>
        <v/>
      </c>
      <c r="N38" s="130">
        <f>MAX(0,M38-M37)</f>
        <v/>
      </c>
      <c r="O38" s="129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21692.74</v>
      </c>
      <c r="M39" s="129">
        <f>'CP RESUMO'!AL13</f>
        <v/>
      </c>
      <c r="N39" s="130">
        <f>MAX(0,M39-M38)</f>
        <v/>
      </c>
      <c r="O39" s="129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19492.74</v>
      </c>
      <c r="M40" s="129">
        <f>'CP RESUMO'!AM13</f>
        <v/>
      </c>
      <c r="N40" s="130">
        <f>MAX(0,M40-M39)</f>
        <v/>
      </c>
      <c r="O40" s="129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15610.78</v>
      </c>
      <c r="M41" s="129">
        <f>'CP RESUMO'!AN13</f>
        <v/>
      </c>
      <c r="N41" s="130">
        <f>MAX(0,M41-M40)</f>
        <v/>
      </c>
      <c r="O41" s="129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17385.68</v>
      </c>
      <c r="M42" s="129">
        <f>'CP RESUMO'!AO13</f>
        <v/>
      </c>
      <c r="N42" s="130">
        <f>MAX(0,M42-M41)</f>
        <v/>
      </c>
      <c r="O42" s="129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15185.68</v>
      </c>
      <c r="M43" s="129">
        <f>'CP RESUMO'!AP13</f>
        <v/>
      </c>
      <c r="N43" s="130">
        <f>MAX(0,M43-M42)</f>
        <v/>
      </c>
      <c r="O43" s="129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11185.68</v>
      </c>
      <c r="M44" s="129">
        <f>'CP RESUMO'!AQ13</f>
        <v/>
      </c>
      <c r="N44" s="130">
        <f>MAX(0,M44-M43)</f>
        <v/>
      </c>
      <c r="O44" s="129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13385.68</v>
      </c>
      <c r="M45" s="129">
        <f>'CP RESUMO'!AR13</f>
        <v/>
      </c>
      <c r="N45" s="130">
        <f>MAX(0,M45-M44)</f>
        <v/>
      </c>
      <c r="O45" s="129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11185.68</v>
      </c>
      <c r="M46" s="129">
        <f>'CP RESUMO'!AS13</f>
        <v/>
      </c>
      <c r="N46" s="130">
        <f>MAX(0,M46-M45)</f>
        <v/>
      </c>
      <c r="O46" s="129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16210.68</v>
      </c>
      <c r="M47" s="129">
        <f>'CP RESUMO'!AT13</f>
        <v/>
      </c>
      <c r="N47" s="130">
        <f>MAX(0,M47-M46)</f>
        <v/>
      </c>
      <c r="O47" s="129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13385.68</v>
      </c>
      <c r="M48" s="129">
        <f>'CP RESUMO'!AU13</f>
        <v/>
      </c>
      <c r="N48" s="130">
        <f>MAX(0,M48-M47)</f>
        <v/>
      </c>
      <c r="O48" s="129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48685.68</v>
      </c>
      <c r="M49" s="129">
        <f>'CP RESUMO'!AV13</f>
        <v/>
      </c>
      <c r="N49" s="130">
        <f>MAX(0,M49-M48)</f>
        <v/>
      </c>
      <c r="O49" s="129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50885.68</v>
      </c>
      <c r="M50" s="129">
        <f>'CP RESUMO'!AW13</f>
        <v/>
      </c>
      <c r="N50" s="130">
        <f>MAX(0,M50-M49)</f>
        <v/>
      </c>
      <c r="O50" s="129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11185.68</v>
      </c>
      <c r="M51" s="129">
        <f>'CP RESUMO'!AX13</f>
        <v/>
      </c>
      <c r="N51" s="130">
        <f>MAX(0,M51-M50)</f>
        <v/>
      </c>
      <c r="O51" s="129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10483.68</v>
      </c>
      <c r="M52" s="129">
        <f>'CP RESUMO'!AY13</f>
        <v/>
      </c>
      <c r="N52" s="130">
        <f>MAX(0,M52-M51)</f>
        <v/>
      </c>
      <c r="O52" s="129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12683.68</v>
      </c>
      <c r="M53" s="129">
        <f>'CP RESUMO'!AZ13</f>
        <v/>
      </c>
      <c r="N53" s="130">
        <f>MAX(0,M53-M52)</f>
        <v/>
      </c>
      <c r="O53" s="129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9485.68</v>
      </c>
      <c r="M54" s="129">
        <f>'CP RESUMO'!BA13</f>
        <v/>
      </c>
      <c r="N54" s="130">
        <f>MAX(0,M54-M53)</f>
        <v/>
      </c>
      <c r="O54" s="129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5685.68</v>
      </c>
      <c r="M55" s="129">
        <f>'CP RESUMO'!BB13</f>
        <v/>
      </c>
      <c r="N55" s="130">
        <f>MAX(0,M55-M54)</f>
        <v/>
      </c>
      <c r="O55" s="129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77255.59</v>
      </c>
      <c r="M56" s="129">
        <f>'CP RESUMO'!BC13</f>
        <v/>
      </c>
      <c r="N56" s="130">
        <f>MAX(0,M56-M55)</f>
        <v/>
      </c>
      <c r="O56" s="129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RESUMO'!BD13</f>
        <v/>
      </c>
      <c r="N57" s="130">
        <f>MAX(0,M57-M56)</f>
        <v/>
      </c>
      <c r="O57" s="129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RESUMO'!BE13</f>
        <v/>
      </c>
      <c r="N58" s="130">
        <f>MAX(0,M58-M57)</f>
        <v/>
      </c>
      <c r="O58" s="129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RESUMO'!BF13</f>
        <v/>
      </c>
      <c r="N59" s="130">
        <f>MAX(0,M59-M58)</f>
        <v/>
      </c>
      <c r="O59" s="129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RESUMO'!BG13</f>
        <v/>
      </c>
      <c r="N60" s="130">
        <f>MAX(0,M60-M59)</f>
        <v/>
      </c>
      <c r="O60" s="129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RESUMO'!BH13</f>
        <v/>
      </c>
      <c r="N61" s="130">
        <f>MAX(0,M61-M60)</f>
        <v/>
      </c>
      <c r="O61" s="129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RESUMO'!BI13</f>
        <v/>
      </c>
      <c r="N62" s="130">
        <f>MAX(0,M62-M61)</f>
        <v/>
      </c>
      <c r="O62" s="129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RESUMO'!BJ13</f>
        <v/>
      </c>
      <c r="N63" s="130">
        <f>MAX(0,M63-M62)</f>
        <v/>
      </c>
      <c r="O63" s="129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RESUMO'!BK13</f>
        <v/>
      </c>
      <c r="N64" s="130">
        <f>MAX(0,M64-M63)</f>
        <v/>
      </c>
      <c r="O64" s="129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RESUMO'!BL13</f>
        <v/>
      </c>
      <c r="N65" s="130">
        <f>MAX(0,M65-M64)</f>
        <v/>
      </c>
      <c r="O65" s="129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RESUMO'!BM13</f>
        <v/>
      </c>
      <c r="N66" s="130">
        <f>MAX(0,M66-M65)</f>
        <v/>
      </c>
      <c r="O66" s="129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RESUMO'!BN13</f>
        <v/>
      </c>
      <c r="N67" s="130">
        <f>MAX(0,M67-M66)</f>
        <v/>
      </c>
      <c r="O67" s="129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RESUMO'!BO13</f>
        <v/>
      </c>
      <c r="N68" s="130">
        <f>MAX(0,M68-M67)</f>
        <v/>
      </c>
      <c r="O68" s="129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RESUMO'!BP13</f>
        <v/>
      </c>
      <c r="N69" s="130">
        <f>MAX(0,M69-M68)</f>
        <v/>
      </c>
      <c r="O69" s="129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RESUMO'!BQ13</f>
        <v/>
      </c>
      <c r="N70" s="130">
        <f>MAX(0,M70-M69)</f>
        <v/>
      </c>
      <c r="O70" s="129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RESUMO'!BR13</f>
        <v/>
      </c>
      <c r="N71" s="130">
        <f>MAX(0,M71-M70)</f>
        <v/>
      </c>
      <c r="O71" s="129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RESUMO'!BS13</f>
        <v/>
      </c>
      <c r="N72" s="130">
        <f>MAX(0,M72-M71)</f>
        <v/>
      </c>
      <c r="O72" s="129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RESUMO'!BT13</f>
        <v/>
      </c>
      <c r="N73" s="130">
        <f>MAX(0,M73-M72)</f>
        <v/>
      </c>
      <c r="O73" s="129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RESUMO'!BU13</f>
        <v/>
      </c>
      <c r="N74" s="130">
        <f>MAX(0,M74-M73)</f>
        <v/>
      </c>
      <c r="O74" s="129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RESUMO'!BV13</f>
        <v/>
      </c>
      <c r="N75" s="130">
        <f>MAX(0,M75-M74)</f>
        <v/>
      </c>
      <c r="O75" s="129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RESUMO'!BW13</f>
        <v/>
      </c>
      <c r="N76" s="130">
        <f>MAX(0,M76-M75)</f>
        <v/>
      </c>
      <c r="O76" s="129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PL'!F20</f>
        <v/>
      </c>
      <c r="K5" s="62">
        <f>'VALOR POR PL'!G20</f>
        <v/>
      </c>
      <c r="M5" s="129">
        <f>'CP RESUMO'!D14</f>
        <v/>
      </c>
      <c r="N5" s="130" t="n">
        <v>0</v>
      </c>
      <c r="O5" s="129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RESUMO'!E14</f>
        <v/>
      </c>
      <c r="N6" s="130">
        <f>MAX(0,M6-M5)</f>
        <v/>
      </c>
      <c r="O6" s="129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PL'!L20</f>
        <v/>
      </c>
      <c r="M7" s="129">
        <f>'CP RESUMO'!F14</f>
        <v/>
      </c>
      <c r="N7" s="130">
        <f>MAX(0,M7-M6)</f>
        <v/>
      </c>
      <c r="O7" s="129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RESUMO'!G14</f>
        <v/>
      </c>
      <c r="N8" s="130">
        <f>MAX(0,M8-M7)</f>
        <v/>
      </c>
      <c r="O8" s="129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RESUMO'!H14</f>
        <v/>
      </c>
      <c r="N9" s="130">
        <f>MAX(0,M9-M8)</f>
        <v/>
      </c>
      <c r="O9" s="129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RESUMO'!I14</f>
        <v/>
      </c>
      <c r="N10" s="130">
        <f>MAX(0,M10-M9)</f>
        <v/>
      </c>
      <c r="O10" s="129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RESUMO'!J14</f>
        <v/>
      </c>
      <c r="N11" s="130">
        <f>MAX(0,M11-M10)</f>
        <v/>
      </c>
      <c r="O11" s="129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RESUMO'!K14</f>
        <v/>
      </c>
      <c r="N12" s="130">
        <f>MAX(0,M12-M11)</f>
        <v/>
      </c>
      <c r="O12" s="129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PL'!I20</f>
        <v/>
      </c>
      <c r="M13" s="129">
        <f>'CP RESUMO'!L14</f>
        <v/>
      </c>
      <c r="N13" s="130">
        <f>MAX(0,M13-M12)</f>
        <v/>
      </c>
      <c r="O13" s="129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9">
        <f>'CP RESUMO'!M14</f>
        <v/>
      </c>
      <c r="N14" s="130">
        <f>MAX(0,M14-M13)</f>
        <v/>
      </c>
      <c r="O14" s="129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RESUMO'!N14</f>
        <v/>
      </c>
      <c r="N15" s="130">
        <f>MAX(0,M15-M14)</f>
        <v/>
      </c>
      <c r="O15" s="129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RESUMO'!O14</f>
        <v/>
      </c>
      <c r="N16" s="130">
        <f>MAX(0,M16-M15)</f>
        <v/>
      </c>
      <c r="O16" s="129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RESUMO'!P14</f>
        <v/>
      </c>
      <c r="N17" s="130">
        <f>MAX(0,M17-M16)</f>
        <v/>
      </c>
      <c r="O17" s="129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RESUMO'!Q14</f>
        <v/>
      </c>
      <c r="N18" s="130">
        <f>MAX(0,M18-M17)</f>
        <v/>
      </c>
      <c r="O18" s="129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RESUMO'!R14</f>
        <v/>
      </c>
      <c r="N19" s="130">
        <f>MAX(0,M19-M18)</f>
        <v/>
      </c>
      <c r="O19" s="129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RESUMO'!S14</f>
        <v/>
      </c>
      <c r="N20" s="130">
        <f>MAX(0,M20-M19)</f>
        <v/>
      </c>
      <c r="O20" s="129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RESUMO'!T14</f>
        <v/>
      </c>
      <c r="N21" s="130">
        <f>MAX(0,M21-M20)</f>
        <v/>
      </c>
      <c r="O21" s="129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RESUMO'!U14</f>
        <v/>
      </c>
      <c r="N22" s="130">
        <f>MAX(0,M22-M21)</f>
        <v/>
      </c>
      <c r="O22" s="129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RESUMO'!V14</f>
        <v/>
      </c>
      <c r="N23" s="130">
        <f>MAX(0,M23-M22)</f>
        <v/>
      </c>
      <c r="O23" s="129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RESUMO'!W14</f>
        <v/>
      </c>
      <c r="N24" s="130">
        <f>MAX(0,M24-M23)</f>
        <v/>
      </c>
      <c r="O24" s="129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RESUMO'!X14</f>
        <v/>
      </c>
      <c r="N25" s="130">
        <f>MAX(0,M25-M24)</f>
        <v/>
      </c>
      <c r="O25" s="129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140080.31</v>
      </c>
      <c r="M26" s="129">
        <f>'CP RESUMO'!Y14</f>
        <v/>
      </c>
      <c r="N26" s="130">
        <f>MAX(0,M26-M25)</f>
        <v/>
      </c>
      <c r="O26" s="129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252136.45</v>
      </c>
      <c r="M27" s="129">
        <f>'CP RESUMO'!Z14</f>
        <v/>
      </c>
      <c r="N27" s="130">
        <f>MAX(0,M27-M26)</f>
        <v/>
      </c>
      <c r="O27" s="129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284644.73</v>
      </c>
      <c r="M28" s="129">
        <f>'CP RESUMO'!AA14</f>
        <v/>
      </c>
      <c r="N28" s="130">
        <f>MAX(0,M28-M27)</f>
        <v/>
      </c>
      <c r="O28" s="129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328768.1</v>
      </c>
      <c r="M29" s="129">
        <f>'CP RESUMO'!AB14</f>
        <v/>
      </c>
      <c r="N29" s="130">
        <f>MAX(0,M29-M28)</f>
        <v/>
      </c>
      <c r="O29" s="129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488589.71</v>
      </c>
      <c r="M30" s="129">
        <f>'CP RESUMO'!AC14</f>
        <v/>
      </c>
      <c r="N30" s="130">
        <f>MAX(0,M30-M29)</f>
        <v/>
      </c>
      <c r="O30" s="129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439669.52</v>
      </c>
      <c r="M31" s="129">
        <f>'CP RESUMO'!AD14</f>
        <v/>
      </c>
      <c r="N31" s="130">
        <f>MAX(0,M31-M30)</f>
        <v/>
      </c>
      <c r="O31" s="129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437483.96</v>
      </c>
      <c r="M32" s="129">
        <f>'CP RESUMO'!AE14</f>
        <v/>
      </c>
      <c r="N32" s="130">
        <f>MAX(0,M32-M31)</f>
        <v/>
      </c>
      <c r="O32" s="129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450976.08</v>
      </c>
      <c r="M33" s="129">
        <f>'CP RESUMO'!AF14</f>
        <v/>
      </c>
      <c r="N33" s="130">
        <f>MAX(0,M33-M32)</f>
        <v/>
      </c>
      <c r="O33" s="129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456518.18</v>
      </c>
      <c r="M34" s="129">
        <f>'CP RESUMO'!AG14</f>
        <v/>
      </c>
      <c r="N34" s="130">
        <f>MAX(0,M34-M33)</f>
        <v/>
      </c>
      <c r="O34" s="129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456518.18</v>
      </c>
      <c r="M35" s="129">
        <f>'CP RESUMO'!AH14</f>
        <v/>
      </c>
      <c r="N35" s="130">
        <f>MAX(0,M35-M34)</f>
        <v/>
      </c>
      <c r="O35" s="129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456518.18</v>
      </c>
      <c r="M36" s="129">
        <f>'CP RESUMO'!AI14</f>
        <v/>
      </c>
      <c r="N36" s="130">
        <f>MAX(0,M36-M35)</f>
        <v/>
      </c>
      <c r="O36" s="129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464593.44</v>
      </c>
      <c r="M37" s="129">
        <f>'CP RESUMO'!AJ14</f>
        <v/>
      </c>
      <c r="N37" s="130">
        <f>MAX(0,M37-M36)</f>
        <v/>
      </c>
      <c r="O37" s="129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464593.44</v>
      </c>
      <c r="M38" s="129">
        <f>'CP RESUMO'!AK14</f>
        <v/>
      </c>
      <c r="N38" s="130">
        <f>MAX(0,M38-M37)</f>
        <v/>
      </c>
      <c r="O38" s="129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463729.92</v>
      </c>
      <c r="M39" s="129">
        <f>'CP RESUMO'!AL14</f>
        <v/>
      </c>
      <c r="N39" s="130">
        <f>MAX(0,M39-M38)</f>
        <v/>
      </c>
      <c r="O39" s="129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592235.9300000001</v>
      </c>
      <c r="M40" s="129">
        <f>'CP RESUMO'!AM14</f>
        <v/>
      </c>
      <c r="N40" s="130">
        <f>MAX(0,M40-M39)</f>
        <v/>
      </c>
      <c r="O40" s="129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583784.24</v>
      </c>
      <c r="M41" s="129">
        <f>'CP RESUMO'!AN14</f>
        <v/>
      </c>
      <c r="N41" s="130">
        <f>MAX(0,M41-M40)</f>
        <v/>
      </c>
      <c r="O41" s="129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464593.44</v>
      </c>
      <c r="M42" s="129">
        <f>'CP RESUMO'!AO14</f>
        <v/>
      </c>
      <c r="N42" s="130">
        <f>MAX(0,M42-M41)</f>
        <v/>
      </c>
      <c r="O42" s="129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464593.44</v>
      </c>
      <c r="M43" s="129">
        <f>'CP RESUMO'!AP14</f>
        <v/>
      </c>
      <c r="N43" s="130">
        <f>MAX(0,M43-M42)</f>
        <v/>
      </c>
      <c r="O43" s="129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464593.44</v>
      </c>
      <c r="M44" s="129">
        <f>'CP RESUMO'!AQ14</f>
        <v/>
      </c>
      <c r="N44" s="130">
        <f>MAX(0,M44-M43)</f>
        <v/>
      </c>
      <c r="O44" s="129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446460.19</v>
      </c>
      <c r="M45" s="129">
        <f>'CP RESUMO'!AR14</f>
        <v/>
      </c>
      <c r="N45" s="130">
        <f>MAX(0,M45-M44)</f>
        <v/>
      </c>
      <c r="O45" s="129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446460.19</v>
      </c>
      <c r="M46" s="129">
        <f>'CP RESUMO'!AS14</f>
        <v/>
      </c>
      <c r="N46" s="130">
        <f>MAX(0,M46-M45)</f>
        <v/>
      </c>
      <c r="O46" s="129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446460.19</v>
      </c>
      <c r="M47" s="129">
        <f>'CP RESUMO'!AT14</f>
        <v/>
      </c>
      <c r="N47" s="130">
        <f>MAX(0,M47-M46)</f>
        <v/>
      </c>
      <c r="O47" s="129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430208.77</v>
      </c>
      <c r="M48" s="129">
        <f>'CP RESUMO'!AU14</f>
        <v/>
      </c>
      <c r="N48" s="130">
        <f>MAX(0,M48-M47)</f>
        <v/>
      </c>
      <c r="O48" s="129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409025.96</v>
      </c>
      <c r="M49" s="129">
        <f>'CP RESUMO'!AV14</f>
        <v/>
      </c>
      <c r="N49" s="130">
        <f>MAX(0,M49-M48)</f>
        <v/>
      </c>
      <c r="O49" s="129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409025.96</v>
      </c>
      <c r="M50" s="129">
        <f>'CP RESUMO'!AW14</f>
        <v/>
      </c>
      <c r="N50" s="130">
        <f>MAX(0,M50-M49)</f>
        <v/>
      </c>
      <c r="O50" s="129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409025.96</v>
      </c>
      <c r="M51" s="129">
        <f>'CP RESUMO'!AX14</f>
        <v/>
      </c>
      <c r="N51" s="130">
        <f>MAX(0,M51-M50)</f>
        <v/>
      </c>
      <c r="O51" s="129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580495.28</v>
      </c>
      <c r="M52" s="129">
        <f>'CP RESUMO'!AY14</f>
        <v/>
      </c>
      <c r="N52" s="130">
        <f>MAX(0,M52-M51)</f>
        <v/>
      </c>
      <c r="O52" s="129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605762.34</v>
      </c>
      <c r="M53" s="129">
        <f>'CP RESUMO'!AZ14</f>
        <v/>
      </c>
      <c r="N53" s="130">
        <f>MAX(0,M53-M52)</f>
        <v/>
      </c>
      <c r="O53" s="129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473473.39</v>
      </c>
      <c r="M54" s="129">
        <f>'CP RESUMO'!BA14</f>
        <v/>
      </c>
      <c r="N54" s="130">
        <f>MAX(0,M54-M53)</f>
        <v/>
      </c>
      <c r="O54" s="129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437920</v>
      </c>
      <c r="M55" s="129">
        <f>'CP RESUMO'!BB14</f>
        <v/>
      </c>
      <c r="N55" s="130">
        <f>MAX(0,M55-M54)</f>
        <v/>
      </c>
      <c r="O55" s="129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437920</v>
      </c>
      <c r="M56" s="129">
        <f>'CP RESUMO'!BC14</f>
        <v/>
      </c>
      <c r="N56" s="130">
        <f>MAX(0,M56-M55)</f>
        <v/>
      </c>
      <c r="O56" s="129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615518.9300000001</v>
      </c>
      <c r="M57" s="129">
        <f>'CP RESUMO'!BD14</f>
        <v/>
      </c>
      <c r="N57" s="130">
        <f>MAX(0,M57-M56)</f>
        <v/>
      </c>
      <c r="O57" s="129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163135.14</v>
      </c>
      <c r="M58" s="129">
        <f>'CP RESUMO'!BE14</f>
        <v/>
      </c>
      <c r="N58" s="130">
        <f>MAX(0,M58-M57)</f>
        <v/>
      </c>
      <c r="O58" s="129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63372.54</v>
      </c>
      <c r="M59" s="129">
        <f>'CP RESUMO'!BF14</f>
        <v/>
      </c>
      <c r="N59" s="130">
        <f>MAX(0,M59-M58)</f>
        <v/>
      </c>
      <c r="O59" s="129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>
        <v>63372.54</v>
      </c>
      <c r="M60" s="129">
        <f>'CP RESUMO'!BG14</f>
        <v/>
      </c>
      <c r="N60" s="130">
        <f>MAX(0,M60-M59)</f>
        <v/>
      </c>
      <c r="O60" s="129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RESUMO'!BH14</f>
        <v/>
      </c>
      <c r="N61" s="130">
        <f>MAX(0,M61-M60)</f>
        <v/>
      </c>
      <c r="O61" s="129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RESUMO'!BI14</f>
        <v/>
      </c>
      <c r="N62" s="130">
        <f>MAX(0,M62-M61)</f>
        <v/>
      </c>
      <c r="O62" s="129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>
        <v>2465795.78</v>
      </c>
      <c r="M63" s="129">
        <f>'CP RESUMO'!BJ14</f>
        <v/>
      </c>
      <c r="N63" s="130">
        <f>MAX(0,M63-M62)</f>
        <v/>
      </c>
      <c r="O63" s="129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RESUMO'!BK14</f>
        <v/>
      </c>
      <c r="N64" s="130">
        <f>MAX(0,M64-M63)</f>
        <v/>
      </c>
      <c r="O64" s="129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RESUMO'!BL14</f>
        <v/>
      </c>
      <c r="N65" s="130">
        <f>MAX(0,M65-M64)</f>
        <v/>
      </c>
      <c r="O65" s="129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RESUMO'!BM14</f>
        <v/>
      </c>
      <c r="N66" s="130">
        <f>MAX(0,M66-M65)</f>
        <v/>
      </c>
      <c r="O66" s="129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RESUMO'!BN14</f>
        <v/>
      </c>
      <c r="N67" s="130">
        <f>MAX(0,M67-M66)</f>
        <v/>
      </c>
      <c r="O67" s="129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RESUMO'!BO14</f>
        <v/>
      </c>
      <c r="N68" s="130">
        <f>MAX(0,M68-M67)</f>
        <v/>
      </c>
      <c r="O68" s="129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RESUMO'!BP14</f>
        <v/>
      </c>
      <c r="N69" s="130">
        <f>MAX(0,M69-M68)</f>
        <v/>
      </c>
      <c r="O69" s="129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RESUMO'!BQ14</f>
        <v/>
      </c>
      <c r="N70" s="130">
        <f>MAX(0,M70-M69)</f>
        <v/>
      </c>
      <c r="O70" s="129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RESUMO'!BR14</f>
        <v/>
      </c>
      <c r="N71" s="130">
        <f>MAX(0,M71-M70)</f>
        <v/>
      </c>
      <c r="O71" s="129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RESUMO'!BS14</f>
        <v/>
      </c>
      <c r="N72" s="130">
        <f>MAX(0,M72-M71)</f>
        <v/>
      </c>
      <c r="O72" s="129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RESUMO'!BT14</f>
        <v/>
      </c>
      <c r="N73" s="130">
        <f>MAX(0,M73-M72)</f>
        <v/>
      </c>
      <c r="O73" s="129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RESUMO'!BU14</f>
        <v/>
      </c>
      <c r="N74" s="130">
        <f>MAX(0,M74-M73)</f>
        <v/>
      </c>
      <c r="O74" s="129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RESUMO'!BV14</f>
        <v/>
      </c>
      <c r="N75" s="130">
        <f>MAX(0,M75-M74)</f>
        <v/>
      </c>
      <c r="O75" s="129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RESUMO'!BW14</f>
        <v/>
      </c>
      <c r="N76" s="130">
        <f>MAX(0,M76-M75)</f>
        <v/>
      </c>
      <c r="O76" s="129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PL'!F21</f>
        <v/>
      </c>
      <c r="K5" s="62">
        <f>'VALOR POR PL'!G21</f>
        <v/>
      </c>
      <c r="M5" s="129">
        <f>'CP RESUMO'!D15</f>
        <v/>
      </c>
      <c r="N5" s="130" t="n">
        <v>0</v>
      </c>
      <c r="O5" s="129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RESUMO'!E15</f>
        <v/>
      </c>
      <c r="N6" s="130">
        <f>MAX(0,M6-M5)</f>
        <v/>
      </c>
      <c r="O6" s="129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PL'!L21</f>
        <v/>
      </c>
      <c r="M7" s="129">
        <f>'CP RESUMO'!F15</f>
        <v/>
      </c>
      <c r="N7" s="130">
        <f>MAX(0,M7-M6)</f>
        <v/>
      </c>
      <c r="O7" s="129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RESUMO'!G15</f>
        <v/>
      </c>
      <c r="N8" s="130">
        <f>MAX(0,M8-M7)</f>
        <v/>
      </c>
      <c r="O8" s="129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RESUMO'!H15</f>
        <v/>
      </c>
      <c r="N9" s="130">
        <f>MAX(0,M9-M8)</f>
        <v/>
      </c>
      <c r="O9" s="129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RESUMO'!I15</f>
        <v/>
      </c>
      <c r="N10" s="130">
        <f>MAX(0,M10-M9)</f>
        <v/>
      </c>
      <c r="O10" s="129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RESUMO'!J15</f>
        <v/>
      </c>
      <c r="N11" s="130">
        <f>MAX(0,M11-M10)</f>
        <v/>
      </c>
      <c r="O11" s="129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RESUMO'!K15</f>
        <v/>
      </c>
      <c r="N12" s="130">
        <f>MAX(0,M12-M11)</f>
        <v/>
      </c>
      <c r="O12" s="129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PL'!I21</f>
        <v/>
      </c>
      <c r="M13" s="129">
        <f>'CP RESUMO'!L15</f>
        <v/>
      </c>
      <c r="N13" s="130">
        <f>MAX(0,M13-M12)</f>
        <v/>
      </c>
      <c r="O13" s="129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9">
        <f>'CP RESUMO'!M15</f>
        <v/>
      </c>
      <c r="N14" s="130">
        <f>MAX(0,M14-M13)</f>
        <v/>
      </c>
      <c r="O14" s="129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RESUMO'!N15</f>
        <v/>
      </c>
      <c r="N15" s="130">
        <f>MAX(0,M15-M14)</f>
        <v/>
      </c>
      <c r="O15" s="129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RESUMO'!O15</f>
        <v/>
      </c>
      <c r="N16" s="130">
        <f>MAX(0,M16-M15)</f>
        <v/>
      </c>
      <c r="O16" s="129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RESUMO'!P15</f>
        <v/>
      </c>
      <c r="N17" s="130">
        <f>MAX(0,M17-M16)</f>
        <v/>
      </c>
      <c r="O17" s="129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RESUMO'!Q15</f>
        <v/>
      </c>
      <c r="N18" s="130">
        <f>MAX(0,M18-M17)</f>
        <v/>
      </c>
      <c r="O18" s="129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RESUMO'!R15</f>
        <v/>
      </c>
      <c r="N19" s="130">
        <f>MAX(0,M19-M18)</f>
        <v/>
      </c>
      <c r="O19" s="129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RESUMO'!S15</f>
        <v/>
      </c>
      <c r="N20" s="130">
        <f>MAX(0,M20-M19)</f>
        <v/>
      </c>
      <c r="O20" s="129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RESUMO'!T15</f>
        <v/>
      </c>
      <c r="N21" s="130">
        <f>MAX(0,M21-M20)</f>
        <v/>
      </c>
      <c r="O21" s="129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RESUMO'!U15</f>
        <v/>
      </c>
      <c r="N22" s="130">
        <f>MAX(0,M22-M21)</f>
        <v/>
      </c>
      <c r="O22" s="129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RESUMO'!V15</f>
        <v/>
      </c>
      <c r="N23" s="130">
        <f>MAX(0,M23-M22)</f>
        <v/>
      </c>
      <c r="O23" s="129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RESUMO'!W15</f>
        <v/>
      </c>
      <c r="N24" s="130">
        <f>MAX(0,M24-M23)</f>
        <v/>
      </c>
      <c r="O24" s="129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RESUMO'!X15</f>
        <v/>
      </c>
      <c r="N25" s="130">
        <f>MAX(0,M25-M24)</f>
        <v/>
      </c>
      <c r="O25" s="129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94939.97</v>
      </c>
      <c r="M26" s="129">
        <f>'CP RESUMO'!Y15</f>
        <v/>
      </c>
      <c r="N26" s="130">
        <f>MAX(0,M26-M25)</f>
        <v/>
      </c>
      <c r="O26" s="129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158564.58</v>
      </c>
      <c r="M27" s="129">
        <f>'CP RESUMO'!Z15</f>
        <v/>
      </c>
      <c r="N27" s="130">
        <f>MAX(0,M27-M26)</f>
        <v/>
      </c>
      <c r="O27" s="129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95745</v>
      </c>
      <c r="M28" s="129">
        <f>'CP RESUMO'!AA15</f>
        <v/>
      </c>
      <c r="N28" s="130">
        <f>MAX(0,M28-M27)</f>
        <v/>
      </c>
      <c r="O28" s="129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201083.08</v>
      </c>
      <c r="M29" s="129">
        <f>'CP RESUMO'!AB15</f>
        <v/>
      </c>
      <c r="N29" s="130">
        <f>MAX(0,M29-M28)</f>
        <v/>
      </c>
      <c r="O29" s="129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98138.38</v>
      </c>
      <c r="M30" s="129">
        <f>'CP RESUMO'!AC15</f>
        <v/>
      </c>
      <c r="N30" s="130">
        <f>MAX(0,M30-M29)</f>
        <v/>
      </c>
      <c r="O30" s="129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197907.52</v>
      </c>
      <c r="M31" s="129">
        <f>'CP RESUMO'!AD15</f>
        <v/>
      </c>
      <c r="N31" s="130">
        <f>MAX(0,M31-M30)</f>
        <v/>
      </c>
      <c r="O31" s="129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162918.89</v>
      </c>
      <c r="M32" s="129">
        <f>'CP RESUMO'!AE15</f>
        <v/>
      </c>
      <c r="N32" s="130">
        <f>MAX(0,M32-M31)</f>
        <v/>
      </c>
      <c r="O32" s="129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169058.89</v>
      </c>
      <c r="M33" s="129">
        <f>'CP RESUMO'!AF15</f>
        <v/>
      </c>
      <c r="N33" s="130">
        <f>MAX(0,M33-M32)</f>
        <v/>
      </c>
      <c r="O33" s="129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273009.59</v>
      </c>
      <c r="M34" s="129">
        <f>'CP RESUMO'!AG15</f>
        <v/>
      </c>
      <c r="N34" s="130">
        <f>MAX(0,M34-M33)</f>
        <v/>
      </c>
      <c r="O34" s="129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218406.22</v>
      </c>
      <c r="M35" s="129">
        <f>'CP RESUMO'!AH15</f>
        <v/>
      </c>
      <c r="N35" s="130">
        <f>MAX(0,M35-M34)</f>
        <v/>
      </c>
      <c r="O35" s="129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267270.57</v>
      </c>
      <c r="M36" s="129">
        <f>'CP RESUMO'!AI15</f>
        <v/>
      </c>
      <c r="N36" s="130">
        <f>MAX(0,M36-M35)</f>
        <v/>
      </c>
      <c r="O36" s="129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233262.22</v>
      </c>
      <c r="M37" s="129">
        <f>'CP RESUMO'!AJ15</f>
        <v/>
      </c>
      <c r="N37" s="130">
        <f>MAX(0,M37-M36)</f>
        <v/>
      </c>
      <c r="O37" s="129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229592.22</v>
      </c>
      <c r="M38" s="129">
        <f>'CP RESUMO'!AK15</f>
        <v/>
      </c>
      <c r="N38" s="130">
        <f>MAX(0,M38-M37)</f>
        <v/>
      </c>
      <c r="O38" s="129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286769.57</v>
      </c>
      <c r="M39" s="129">
        <f>'CP RESUMO'!AL15</f>
        <v/>
      </c>
      <c r="N39" s="130">
        <f>MAX(0,M39-M38)</f>
        <v/>
      </c>
      <c r="O39" s="129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327219.86</v>
      </c>
      <c r="M40" s="129">
        <f>'CP RESUMO'!AM15</f>
        <v/>
      </c>
      <c r="N40" s="130">
        <f>MAX(0,M40-M39)</f>
        <v/>
      </c>
      <c r="O40" s="129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263647.68</v>
      </c>
      <c r="M41" s="129">
        <f>'CP RESUMO'!AN15</f>
        <v/>
      </c>
      <c r="N41" s="130">
        <f>MAX(0,M41-M40)</f>
        <v/>
      </c>
      <c r="O41" s="129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245007.68</v>
      </c>
      <c r="M42" s="129">
        <f>'CP RESUMO'!AO15</f>
        <v/>
      </c>
      <c r="N42" s="130">
        <f>MAX(0,M42-M41)</f>
        <v/>
      </c>
      <c r="O42" s="129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249007.68</v>
      </c>
      <c r="M43" s="129">
        <f>'CP RESUMO'!AP15</f>
        <v/>
      </c>
      <c r="N43" s="130">
        <f>MAX(0,M43-M42)</f>
        <v/>
      </c>
      <c r="O43" s="129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239688.68</v>
      </c>
      <c r="M44" s="129">
        <f>'CP RESUMO'!AQ15</f>
        <v/>
      </c>
      <c r="N44" s="130">
        <f>MAX(0,M44-M43)</f>
        <v/>
      </c>
      <c r="O44" s="129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250628.68</v>
      </c>
      <c r="M45" s="129">
        <f>'CP RESUMO'!AR15</f>
        <v/>
      </c>
      <c r="N45" s="130">
        <f>MAX(0,M45-M44)</f>
        <v/>
      </c>
      <c r="O45" s="129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263254.68</v>
      </c>
      <c r="M46" s="129">
        <f>'CP RESUMO'!AS15</f>
        <v/>
      </c>
      <c r="N46" s="130">
        <f>MAX(0,M46-M45)</f>
        <v/>
      </c>
      <c r="O46" s="129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249749.3</v>
      </c>
      <c r="M47" s="129">
        <f>'CP RESUMO'!AT15</f>
        <v/>
      </c>
      <c r="N47" s="130">
        <f>MAX(0,M47-M46)</f>
        <v/>
      </c>
      <c r="O47" s="129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260865.91</v>
      </c>
      <c r="M48" s="129">
        <f>'CP RESUMO'!AU15</f>
        <v/>
      </c>
      <c r="N48" s="130">
        <f>MAX(0,M48-M47)</f>
        <v/>
      </c>
      <c r="O48" s="129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318689.62</v>
      </c>
      <c r="M49" s="129">
        <f>'CP RESUMO'!AV15</f>
        <v/>
      </c>
      <c r="N49" s="130">
        <f>MAX(0,M49-M48)</f>
        <v/>
      </c>
      <c r="O49" s="129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209920.3</v>
      </c>
      <c r="M50" s="129">
        <f>'CP RESUMO'!AW15</f>
        <v/>
      </c>
      <c r="N50" s="130">
        <f>MAX(0,M50-M49)</f>
        <v/>
      </c>
      <c r="O50" s="129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233466.97</v>
      </c>
      <c r="M51" s="129">
        <f>'CP RESUMO'!AX15</f>
        <v/>
      </c>
      <c r="N51" s="130">
        <f>MAX(0,M51-M50)</f>
        <v/>
      </c>
      <c r="O51" s="129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18744.2</v>
      </c>
      <c r="M52" s="129">
        <f>'CP RESUMO'!AY15</f>
        <v/>
      </c>
      <c r="N52" s="130">
        <f>MAX(0,M52-M51)</f>
        <v/>
      </c>
      <c r="O52" s="129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109412.33</v>
      </c>
      <c r="M53" s="129">
        <f>'CP RESUMO'!AZ15</f>
        <v/>
      </c>
      <c r="N53" s="130">
        <f>MAX(0,M53-M52)</f>
        <v/>
      </c>
      <c r="O53" s="129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104432.33</v>
      </c>
      <c r="M54" s="129">
        <f>'CP RESUMO'!BA15</f>
        <v/>
      </c>
      <c r="N54" s="130">
        <f>MAX(0,M54-M53)</f>
        <v/>
      </c>
      <c r="O54" s="129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86124.89</v>
      </c>
      <c r="M55" s="129">
        <f>'CP RESUMO'!BB15</f>
        <v/>
      </c>
      <c r="N55" s="130">
        <f>MAX(0,M55-M54)</f>
        <v/>
      </c>
      <c r="O55" s="129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6352.27</v>
      </c>
      <c r="M56" s="129">
        <f>'CP RESUMO'!BC15</f>
        <v/>
      </c>
      <c r="N56" s="130">
        <f>MAX(0,M56-M55)</f>
        <v/>
      </c>
      <c r="O56" s="129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2864.27</v>
      </c>
      <c r="M57" s="129">
        <f>'CP RESUMO'!BD15</f>
        <v/>
      </c>
      <c r="N57" s="130">
        <f>MAX(0,M57-M56)</f>
        <v/>
      </c>
      <c r="O57" s="129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2864.27</v>
      </c>
      <c r="M58" s="129">
        <f>'CP RESUMO'!BE15</f>
        <v/>
      </c>
      <c r="N58" s="130">
        <f>MAX(0,M58-M57)</f>
        <v/>
      </c>
      <c r="O58" s="129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RESUMO'!BF15</f>
        <v/>
      </c>
      <c r="N59" s="130">
        <f>MAX(0,M59-M58)</f>
        <v/>
      </c>
      <c r="O59" s="129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RESUMO'!BG15</f>
        <v/>
      </c>
      <c r="N60" s="130">
        <f>MAX(0,M60-M59)</f>
        <v/>
      </c>
      <c r="O60" s="129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RESUMO'!BH15</f>
        <v/>
      </c>
      <c r="N61" s="130">
        <f>MAX(0,M61-M60)</f>
        <v/>
      </c>
      <c r="O61" s="129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RESUMO'!BI15</f>
        <v/>
      </c>
      <c r="N62" s="130">
        <f>MAX(0,M62-M61)</f>
        <v/>
      </c>
      <c r="O62" s="129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RESUMO'!BJ15</f>
        <v/>
      </c>
      <c r="N63" s="130">
        <f>MAX(0,M63-M62)</f>
        <v/>
      </c>
      <c r="O63" s="129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RESUMO'!BK15</f>
        <v/>
      </c>
      <c r="N64" s="130">
        <f>MAX(0,M64-M63)</f>
        <v/>
      </c>
      <c r="O64" s="129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RESUMO'!BL15</f>
        <v/>
      </c>
      <c r="N65" s="130">
        <f>MAX(0,M65-M64)</f>
        <v/>
      </c>
      <c r="O65" s="129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RESUMO'!BM15</f>
        <v/>
      </c>
      <c r="N66" s="130">
        <f>MAX(0,M66-M65)</f>
        <v/>
      </c>
      <c r="O66" s="129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RESUMO'!BN15</f>
        <v/>
      </c>
      <c r="N67" s="130">
        <f>MAX(0,M67-M66)</f>
        <v/>
      </c>
      <c r="O67" s="129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RESUMO'!BO15</f>
        <v/>
      </c>
      <c r="N68" s="130">
        <f>MAX(0,M68-M67)</f>
        <v/>
      </c>
      <c r="O68" s="129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RESUMO'!BP15</f>
        <v/>
      </c>
      <c r="N69" s="130">
        <f>MAX(0,M69-M68)</f>
        <v/>
      </c>
      <c r="O69" s="129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RESUMO'!BQ15</f>
        <v/>
      </c>
      <c r="N70" s="130">
        <f>MAX(0,M70-M69)</f>
        <v/>
      </c>
      <c r="O70" s="129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RESUMO'!BR15</f>
        <v/>
      </c>
      <c r="N71" s="130">
        <f>MAX(0,M71-M70)</f>
        <v/>
      </c>
      <c r="O71" s="129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RESUMO'!BS15</f>
        <v/>
      </c>
      <c r="N72" s="130">
        <f>MAX(0,M72-M71)</f>
        <v/>
      </c>
      <c r="O72" s="129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RESUMO'!BT15</f>
        <v/>
      </c>
      <c r="N73" s="130">
        <f>MAX(0,M73-M72)</f>
        <v/>
      </c>
      <c r="O73" s="129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RESUMO'!BU15</f>
        <v/>
      </c>
      <c r="N74" s="130">
        <f>MAX(0,M74-M73)</f>
        <v/>
      </c>
      <c r="O74" s="129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RESUMO'!BV15</f>
        <v/>
      </c>
      <c r="N75" s="130">
        <f>MAX(0,M75-M74)</f>
        <v/>
      </c>
      <c r="O75" s="129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RESUMO'!BW15</f>
        <v/>
      </c>
      <c r="N76" s="130">
        <f>MAX(0,M76-M75)</f>
        <v/>
      </c>
      <c r="O76" s="129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PL'!F22</f>
        <v/>
      </c>
      <c r="K5" s="62">
        <f>'VALOR POR PL'!G22</f>
        <v/>
      </c>
      <c r="M5" s="129">
        <f>'CP RESUMO'!D16</f>
        <v/>
      </c>
      <c r="N5" s="130" t="n">
        <v>0</v>
      </c>
      <c r="O5" s="129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RESUMO'!E16</f>
        <v/>
      </c>
      <c r="N6" s="130">
        <f>MAX(0,M6-M5)</f>
        <v/>
      </c>
      <c r="O6" s="129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PL'!L22</f>
        <v/>
      </c>
      <c r="M7" s="129">
        <f>'CP RESUMO'!F16</f>
        <v/>
      </c>
      <c r="N7" s="130">
        <f>MAX(0,M7-M6)</f>
        <v/>
      </c>
      <c r="O7" s="129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RESUMO'!G16</f>
        <v/>
      </c>
      <c r="N8" s="130">
        <f>MAX(0,M8-M7)</f>
        <v/>
      </c>
      <c r="O8" s="129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RESUMO'!H16</f>
        <v/>
      </c>
      <c r="N9" s="130">
        <f>MAX(0,M9-M8)</f>
        <v/>
      </c>
      <c r="O9" s="129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RESUMO'!I16</f>
        <v/>
      </c>
      <c r="N10" s="130">
        <f>MAX(0,M10-M9)</f>
        <v/>
      </c>
      <c r="O10" s="129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RESUMO'!J16</f>
        <v/>
      </c>
      <c r="N11" s="130">
        <f>MAX(0,M11-M10)</f>
        <v/>
      </c>
      <c r="O11" s="129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RESUMO'!K16</f>
        <v/>
      </c>
      <c r="N12" s="130">
        <f>MAX(0,M12-M11)</f>
        <v/>
      </c>
      <c r="O12" s="129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PL'!I22</f>
        <v/>
      </c>
      <c r="M13" s="129">
        <f>'CP RESUMO'!L16</f>
        <v/>
      </c>
      <c r="N13" s="130">
        <f>MAX(0,M13-M12)</f>
        <v/>
      </c>
      <c r="O13" s="129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9">
        <f>'CP RESUMO'!M16</f>
        <v/>
      </c>
      <c r="N14" s="130">
        <f>MAX(0,M14-M13)</f>
        <v/>
      </c>
      <c r="O14" s="129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RESUMO'!N16</f>
        <v/>
      </c>
      <c r="N15" s="130">
        <f>MAX(0,M15-M14)</f>
        <v/>
      </c>
      <c r="O15" s="129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RESUMO'!O16</f>
        <v/>
      </c>
      <c r="N16" s="130">
        <f>MAX(0,M16-M15)</f>
        <v/>
      </c>
      <c r="O16" s="129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RESUMO'!P16</f>
        <v/>
      </c>
      <c r="N17" s="130">
        <f>MAX(0,M17-M16)</f>
        <v/>
      </c>
      <c r="O17" s="129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RESUMO'!Q16</f>
        <v/>
      </c>
      <c r="N18" s="130">
        <f>MAX(0,M18-M17)</f>
        <v/>
      </c>
      <c r="O18" s="129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RESUMO'!R16</f>
        <v/>
      </c>
      <c r="N19" s="130">
        <f>MAX(0,M19-M18)</f>
        <v/>
      </c>
      <c r="O19" s="129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RESUMO'!S16</f>
        <v/>
      </c>
      <c r="N20" s="130">
        <f>MAX(0,M20-M19)</f>
        <v/>
      </c>
      <c r="O20" s="129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RESUMO'!T16</f>
        <v/>
      </c>
      <c r="N21" s="130">
        <f>MAX(0,M21-M20)</f>
        <v/>
      </c>
      <c r="O21" s="129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RESUMO'!U16</f>
        <v/>
      </c>
      <c r="N22" s="130">
        <f>MAX(0,M22-M21)</f>
        <v/>
      </c>
      <c r="O22" s="129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RESUMO'!V16</f>
        <v/>
      </c>
      <c r="N23" s="130">
        <f>MAX(0,M23-M22)</f>
        <v/>
      </c>
      <c r="O23" s="129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RESUMO'!W16</f>
        <v/>
      </c>
      <c r="N24" s="130">
        <f>MAX(0,M24-M23)</f>
        <v/>
      </c>
      <c r="O24" s="129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RESUMO'!X16</f>
        <v/>
      </c>
      <c r="N25" s="130">
        <f>MAX(0,M25-M24)</f>
        <v/>
      </c>
      <c r="O25" s="129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RESUMO'!Y16</f>
        <v/>
      </c>
      <c r="N26" s="130">
        <f>MAX(0,M26-M25)</f>
        <v/>
      </c>
      <c r="O26" s="129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RESUMO'!Z16</f>
        <v/>
      </c>
      <c r="N27" s="130">
        <f>MAX(0,M27-M26)</f>
        <v/>
      </c>
      <c r="O27" s="129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RESUMO'!AA16</f>
        <v/>
      </c>
      <c r="N28" s="130">
        <f>MAX(0,M28-M27)</f>
        <v/>
      </c>
      <c r="O28" s="129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RESUMO'!AB16</f>
        <v/>
      </c>
      <c r="N29" s="130">
        <f>MAX(0,M29-M28)</f>
        <v/>
      </c>
      <c r="O29" s="129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RESUMO'!AC16</f>
        <v/>
      </c>
      <c r="N30" s="130">
        <f>MAX(0,M30-M29)</f>
        <v/>
      </c>
      <c r="O30" s="129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RESUMO'!AD16</f>
        <v/>
      </c>
      <c r="N31" s="130">
        <f>MAX(0,M31-M30)</f>
        <v/>
      </c>
      <c r="O31" s="129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RESUMO'!AE16</f>
        <v/>
      </c>
      <c r="N32" s="130">
        <f>MAX(0,M32-M31)</f>
        <v/>
      </c>
      <c r="O32" s="129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56654.6</v>
      </c>
      <c r="M33" s="129">
        <f>'CP RESUMO'!AF16</f>
        <v/>
      </c>
      <c r="N33" s="130">
        <f>MAX(0,M33-M32)</f>
        <v/>
      </c>
      <c r="O33" s="129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RESUMO'!AG16</f>
        <v/>
      </c>
      <c r="N34" s="130">
        <f>MAX(0,M34-M33)</f>
        <v/>
      </c>
      <c r="O34" s="129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RESUMO'!AH16</f>
        <v/>
      </c>
      <c r="N35" s="130">
        <f>MAX(0,M35-M34)</f>
        <v/>
      </c>
      <c r="O35" s="129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RESUMO'!AI16</f>
        <v/>
      </c>
      <c r="N36" s="130">
        <f>MAX(0,M36-M35)</f>
        <v/>
      </c>
      <c r="O36" s="129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RESUMO'!AJ16</f>
        <v/>
      </c>
      <c r="N37" s="130">
        <f>MAX(0,M37-M36)</f>
        <v/>
      </c>
      <c r="O37" s="129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RESUMO'!AK16</f>
        <v/>
      </c>
      <c r="N38" s="130">
        <f>MAX(0,M38-M37)</f>
        <v/>
      </c>
      <c r="O38" s="129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RESUMO'!AL16</f>
        <v/>
      </c>
      <c r="N39" s="130">
        <f>MAX(0,M39-M38)</f>
        <v/>
      </c>
      <c r="O39" s="129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RESUMO'!AM16</f>
        <v/>
      </c>
      <c r="N40" s="130">
        <f>MAX(0,M40-M39)</f>
        <v/>
      </c>
      <c r="O40" s="129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RESUMO'!AN16</f>
        <v/>
      </c>
      <c r="N41" s="130">
        <f>MAX(0,M41-M40)</f>
        <v/>
      </c>
      <c r="O41" s="129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RESUMO'!AO16</f>
        <v/>
      </c>
      <c r="N42" s="130">
        <f>MAX(0,M42-M41)</f>
        <v/>
      </c>
      <c r="O42" s="129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RESUMO'!AP16</f>
        <v/>
      </c>
      <c r="N43" s="130">
        <f>MAX(0,M43-M42)</f>
        <v/>
      </c>
      <c r="O43" s="129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RESUMO'!AQ16</f>
        <v/>
      </c>
      <c r="N44" s="130">
        <f>MAX(0,M44-M43)</f>
        <v/>
      </c>
      <c r="O44" s="129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RESUMO'!AR16</f>
        <v/>
      </c>
      <c r="N45" s="130">
        <f>MAX(0,M45-M44)</f>
        <v/>
      </c>
      <c r="O45" s="129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RESUMO'!AS16</f>
        <v/>
      </c>
      <c r="N46" s="130">
        <f>MAX(0,M46-M45)</f>
        <v/>
      </c>
      <c r="O46" s="129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RESUMO'!AT16</f>
        <v/>
      </c>
      <c r="N47" s="130">
        <f>MAX(0,M47-M46)</f>
        <v/>
      </c>
      <c r="O47" s="129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RESUMO'!AU16</f>
        <v/>
      </c>
      <c r="N48" s="130">
        <f>MAX(0,M48-M47)</f>
        <v/>
      </c>
      <c r="O48" s="129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RESUMO'!AV16</f>
        <v/>
      </c>
      <c r="N49" s="130">
        <f>MAX(0,M49-M48)</f>
        <v/>
      </c>
      <c r="O49" s="129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RESUMO'!AW16</f>
        <v/>
      </c>
      <c r="N50" s="130">
        <f>MAX(0,M50-M49)</f>
        <v/>
      </c>
      <c r="O50" s="129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RESUMO'!AX16</f>
        <v/>
      </c>
      <c r="N51" s="130">
        <f>MAX(0,M51-M50)</f>
        <v/>
      </c>
      <c r="O51" s="129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RESUMO'!AY16</f>
        <v/>
      </c>
      <c r="N52" s="130">
        <f>MAX(0,M52-M51)</f>
        <v/>
      </c>
      <c r="O52" s="129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RESUMO'!AZ16</f>
        <v/>
      </c>
      <c r="N53" s="130">
        <f>MAX(0,M53-M52)</f>
        <v/>
      </c>
      <c r="O53" s="129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RESUMO'!BA16</f>
        <v/>
      </c>
      <c r="N54" s="130">
        <f>MAX(0,M54-M53)</f>
        <v/>
      </c>
      <c r="O54" s="129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RESUMO'!BB16</f>
        <v/>
      </c>
      <c r="N55" s="130">
        <f>MAX(0,M55-M54)</f>
        <v/>
      </c>
      <c r="O55" s="129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RESUMO'!BC16</f>
        <v/>
      </c>
      <c r="N56" s="130">
        <f>MAX(0,M56-M55)</f>
        <v/>
      </c>
      <c r="O56" s="129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RESUMO'!BD16</f>
        <v/>
      </c>
      <c r="N57" s="130">
        <f>MAX(0,M57-M56)</f>
        <v/>
      </c>
      <c r="O57" s="129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RESUMO'!BE16</f>
        <v/>
      </c>
      <c r="N58" s="130">
        <f>MAX(0,M58-M57)</f>
        <v/>
      </c>
      <c r="O58" s="129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RESUMO'!BF16</f>
        <v/>
      </c>
      <c r="N59" s="130">
        <f>MAX(0,M59-M58)</f>
        <v/>
      </c>
      <c r="O59" s="129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RESUMO'!BG16</f>
        <v/>
      </c>
      <c r="N60" s="130">
        <f>MAX(0,M60-M59)</f>
        <v/>
      </c>
      <c r="O60" s="129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RESUMO'!BH16</f>
        <v/>
      </c>
      <c r="N61" s="130">
        <f>MAX(0,M61-M60)</f>
        <v/>
      </c>
      <c r="O61" s="129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RESUMO'!BI16</f>
        <v/>
      </c>
      <c r="N62" s="130">
        <f>MAX(0,M62-M61)</f>
        <v/>
      </c>
      <c r="O62" s="129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RESUMO'!BJ16</f>
        <v/>
      </c>
      <c r="N63" s="130">
        <f>MAX(0,M63-M62)</f>
        <v/>
      </c>
      <c r="O63" s="129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RESUMO'!BK16</f>
        <v/>
      </c>
      <c r="N64" s="130">
        <f>MAX(0,M64-M63)</f>
        <v/>
      </c>
      <c r="O64" s="129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RESUMO'!BL16</f>
        <v/>
      </c>
      <c r="N65" s="130">
        <f>MAX(0,M65-M64)</f>
        <v/>
      </c>
      <c r="O65" s="129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RESUMO'!BM16</f>
        <v/>
      </c>
      <c r="N66" s="130">
        <f>MAX(0,M66-M65)</f>
        <v/>
      </c>
      <c r="O66" s="129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RESUMO'!BN16</f>
        <v/>
      </c>
      <c r="N67" s="130">
        <f>MAX(0,M67-M66)</f>
        <v/>
      </c>
      <c r="O67" s="129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RESUMO'!BO16</f>
        <v/>
      </c>
      <c r="N68" s="130">
        <f>MAX(0,M68-M67)</f>
        <v/>
      </c>
      <c r="O68" s="129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RESUMO'!BP16</f>
        <v/>
      </c>
      <c r="N69" s="130">
        <f>MAX(0,M69-M68)</f>
        <v/>
      </c>
      <c r="O69" s="129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RESUMO'!BQ16</f>
        <v/>
      </c>
      <c r="N70" s="130">
        <f>MAX(0,M70-M69)</f>
        <v/>
      </c>
      <c r="O70" s="129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RESUMO'!BR16</f>
        <v/>
      </c>
      <c r="N71" s="130">
        <f>MAX(0,M71-M70)</f>
        <v/>
      </c>
      <c r="O71" s="129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RESUMO'!BS16</f>
        <v/>
      </c>
      <c r="N72" s="130">
        <f>MAX(0,M72-M71)</f>
        <v/>
      </c>
      <c r="O72" s="129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RESUMO'!BT16</f>
        <v/>
      </c>
      <c r="N73" s="130">
        <f>MAX(0,M73-M72)</f>
        <v/>
      </c>
      <c r="O73" s="129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RESUMO'!BU16</f>
        <v/>
      </c>
      <c r="N74" s="130">
        <f>MAX(0,M74-M73)</f>
        <v/>
      </c>
      <c r="O74" s="129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RESUMO'!BV16</f>
        <v/>
      </c>
      <c r="N75" s="130">
        <f>MAX(0,M75-M74)</f>
        <v/>
      </c>
      <c r="O75" s="129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RESUMO'!BW16</f>
        <v/>
      </c>
      <c r="N76" s="130">
        <f>MAX(0,M76-M75)</f>
        <v/>
      </c>
      <c r="O76" s="129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PL'!F23</f>
        <v/>
      </c>
      <c r="K5" s="62">
        <f>'VALOR POR PL'!G23</f>
        <v/>
      </c>
      <c r="M5" s="129">
        <f>'CP RESUMO'!D17</f>
        <v/>
      </c>
      <c r="N5" s="130" t="n">
        <v>0</v>
      </c>
      <c r="O5" s="129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RESUMO'!E17</f>
        <v/>
      </c>
      <c r="N6" s="130">
        <f>MAX(0,M6-M5)</f>
        <v/>
      </c>
      <c r="O6" s="129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PL'!L23</f>
        <v/>
      </c>
      <c r="M7" s="129">
        <f>'CP RESUMO'!F17</f>
        <v/>
      </c>
      <c r="N7" s="130">
        <f>MAX(0,M7-M6)</f>
        <v/>
      </c>
      <c r="O7" s="129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RESUMO'!G17</f>
        <v/>
      </c>
      <c r="N8" s="130">
        <f>MAX(0,M8-M7)</f>
        <v/>
      </c>
      <c r="O8" s="129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RESUMO'!H17</f>
        <v/>
      </c>
      <c r="N9" s="130">
        <f>MAX(0,M9-M8)</f>
        <v/>
      </c>
      <c r="O9" s="129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RESUMO'!I17</f>
        <v/>
      </c>
      <c r="N10" s="130">
        <f>MAX(0,M10-M9)</f>
        <v/>
      </c>
      <c r="O10" s="129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RESUMO'!J17</f>
        <v/>
      </c>
      <c r="N11" s="130">
        <f>MAX(0,M11-M10)</f>
        <v/>
      </c>
      <c r="O11" s="129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RESUMO'!K17</f>
        <v/>
      </c>
      <c r="N12" s="130">
        <f>MAX(0,M12-M11)</f>
        <v/>
      </c>
      <c r="O12" s="129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PL'!I23</f>
        <v/>
      </c>
      <c r="M13" s="129">
        <f>'CP RESUMO'!L17</f>
        <v/>
      </c>
      <c r="N13" s="130">
        <f>MAX(0,M13-M12)</f>
        <v/>
      </c>
      <c r="O13" s="129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9">
        <f>'CP RESUMO'!M17</f>
        <v/>
      </c>
      <c r="N14" s="130">
        <f>MAX(0,M14-M13)</f>
        <v/>
      </c>
      <c r="O14" s="129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RESUMO'!N17</f>
        <v/>
      </c>
      <c r="N15" s="130">
        <f>MAX(0,M15-M14)</f>
        <v/>
      </c>
      <c r="O15" s="129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RESUMO'!O17</f>
        <v/>
      </c>
      <c r="N16" s="130">
        <f>MAX(0,M16-M15)</f>
        <v/>
      </c>
      <c r="O16" s="129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RESUMO'!P17</f>
        <v/>
      </c>
      <c r="N17" s="130">
        <f>MAX(0,M17-M16)</f>
        <v/>
      </c>
      <c r="O17" s="129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RESUMO'!Q17</f>
        <v/>
      </c>
      <c r="N18" s="130">
        <f>MAX(0,M18-M17)</f>
        <v/>
      </c>
      <c r="O18" s="129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RESUMO'!R17</f>
        <v/>
      </c>
      <c r="N19" s="130">
        <f>MAX(0,M19-M18)</f>
        <v/>
      </c>
      <c r="O19" s="129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RESUMO'!S17</f>
        <v/>
      </c>
      <c r="N20" s="130">
        <f>MAX(0,M20-M19)</f>
        <v/>
      </c>
      <c r="O20" s="129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RESUMO'!T17</f>
        <v/>
      </c>
      <c r="N21" s="130">
        <f>MAX(0,M21-M20)</f>
        <v/>
      </c>
      <c r="O21" s="129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RESUMO'!U17</f>
        <v/>
      </c>
      <c r="N22" s="130">
        <f>MAX(0,M22-M21)</f>
        <v/>
      </c>
      <c r="O22" s="129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RESUMO'!V17</f>
        <v/>
      </c>
      <c r="N23" s="130">
        <f>MAX(0,M23-M22)</f>
        <v/>
      </c>
      <c r="O23" s="129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RESUMO'!W17</f>
        <v/>
      </c>
      <c r="N24" s="130">
        <f>MAX(0,M24-M23)</f>
        <v/>
      </c>
      <c r="O24" s="129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RESUMO'!X17</f>
        <v/>
      </c>
      <c r="N25" s="130">
        <f>MAX(0,M25-M24)</f>
        <v/>
      </c>
      <c r="O25" s="129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RESUMO'!Y17</f>
        <v/>
      </c>
      <c r="N26" s="130">
        <f>MAX(0,M26-M25)</f>
        <v/>
      </c>
      <c r="O26" s="129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70000</v>
      </c>
      <c r="M27" s="129">
        <f>'CP RESUMO'!Z17</f>
        <v/>
      </c>
      <c r="N27" s="130">
        <f>MAX(0,M27-M26)</f>
        <v/>
      </c>
      <c r="O27" s="129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70000</v>
      </c>
      <c r="M28" s="129">
        <f>'CP RESUMO'!AA17</f>
        <v/>
      </c>
      <c r="N28" s="130">
        <f>MAX(0,M28-M27)</f>
        <v/>
      </c>
      <c r="O28" s="129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RESUMO'!AB17</f>
        <v/>
      </c>
      <c r="N29" s="130">
        <f>MAX(0,M29-M28)</f>
        <v/>
      </c>
      <c r="O29" s="129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130000</v>
      </c>
      <c r="M30" s="129">
        <f>'CP RESUMO'!AC17</f>
        <v/>
      </c>
      <c r="N30" s="130">
        <f>MAX(0,M30-M29)</f>
        <v/>
      </c>
      <c r="O30" s="129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114571.25</v>
      </c>
      <c r="M31" s="129">
        <f>'CP RESUMO'!AD17</f>
        <v/>
      </c>
      <c r="N31" s="130">
        <f>MAX(0,M31-M30)</f>
        <v/>
      </c>
      <c r="O31" s="129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RESUMO'!AE17</f>
        <v/>
      </c>
      <c r="N32" s="130">
        <f>MAX(0,M32-M31)</f>
        <v/>
      </c>
      <c r="O32" s="129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RESUMO'!AF17</f>
        <v/>
      </c>
      <c r="N33" s="130">
        <f>MAX(0,M33-M32)</f>
        <v/>
      </c>
      <c r="O33" s="129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RESUMO'!AG17</f>
        <v/>
      </c>
      <c r="N34" s="130">
        <f>MAX(0,M34-M33)</f>
        <v/>
      </c>
      <c r="O34" s="129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RESUMO'!AH17</f>
        <v/>
      </c>
      <c r="N35" s="130">
        <f>MAX(0,M35-M34)</f>
        <v/>
      </c>
      <c r="O35" s="129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RESUMO'!AI17</f>
        <v/>
      </c>
      <c r="N36" s="130">
        <f>MAX(0,M36-M35)</f>
        <v/>
      </c>
      <c r="O36" s="129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RESUMO'!AJ17</f>
        <v/>
      </c>
      <c r="N37" s="130">
        <f>MAX(0,M37-M36)</f>
        <v/>
      </c>
      <c r="O37" s="129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RESUMO'!AK17</f>
        <v/>
      </c>
      <c r="N38" s="130">
        <f>MAX(0,M38-M37)</f>
        <v/>
      </c>
      <c r="O38" s="129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RESUMO'!AL17</f>
        <v/>
      </c>
      <c r="N39" s="130">
        <f>MAX(0,M39-M38)</f>
        <v/>
      </c>
      <c r="O39" s="129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RESUMO'!AM17</f>
        <v/>
      </c>
      <c r="N40" s="130">
        <f>MAX(0,M40-M39)</f>
        <v/>
      </c>
      <c r="O40" s="129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RESUMO'!AN17</f>
        <v/>
      </c>
      <c r="N41" s="130">
        <f>MAX(0,M41-M40)</f>
        <v/>
      </c>
      <c r="O41" s="129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RESUMO'!AO17</f>
        <v/>
      </c>
      <c r="N42" s="130">
        <f>MAX(0,M42-M41)</f>
        <v/>
      </c>
      <c r="O42" s="129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RESUMO'!AP17</f>
        <v/>
      </c>
      <c r="N43" s="130">
        <f>MAX(0,M43-M42)</f>
        <v/>
      </c>
      <c r="O43" s="129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RESUMO'!AQ17</f>
        <v/>
      </c>
      <c r="N44" s="130">
        <f>MAX(0,M44-M43)</f>
        <v/>
      </c>
      <c r="O44" s="129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RESUMO'!AR17</f>
        <v/>
      </c>
      <c r="N45" s="130">
        <f>MAX(0,M45-M44)</f>
        <v/>
      </c>
      <c r="O45" s="129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RESUMO'!AS17</f>
        <v/>
      </c>
      <c r="N46" s="130">
        <f>MAX(0,M46-M45)</f>
        <v/>
      </c>
      <c r="O46" s="129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RESUMO'!AT17</f>
        <v/>
      </c>
      <c r="N47" s="130">
        <f>MAX(0,M47-M46)</f>
        <v/>
      </c>
      <c r="O47" s="129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RESUMO'!AU17</f>
        <v/>
      </c>
      <c r="N48" s="130">
        <f>MAX(0,M48-M47)</f>
        <v/>
      </c>
      <c r="O48" s="129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RESUMO'!AV17</f>
        <v/>
      </c>
      <c r="N49" s="130">
        <f>MAX(0,M49-M48)</f>
        <v/>
      </c>
      <c r="O49" s="129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RESUMO'!AW17</f>
        <v/>
      </c>
      <c r="N50" s="130">
        <f>MAX(0,M50-M49)</f>
        <v/>
      </c>
      <c r="O50" s="129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RESUMO'!AX17</f>
        <v/>
      </c>
      <c r="N51" s="130">
        <f>MAX(0,M51-M50)</f>
        <v/>
      </c>
      <c r="O51" s="129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RESUMO'!AY17</f>
        <v/>
      </c>
      <c r="N52" s="130">
        <f>MAX(0,M52-M51)</f>
        <v/>
      </c>
      <c r="O52" s="129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RESUMO'!AZ17</f>
        <v/>
      </c>
      <c r="N53" s="130">
        <f>MAX(0,M53-M52)</f>
        <v/>
      </c>
      <c r="O53" s="129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RESUMO'!BA17</f>
        <v/>
      </c>
      <c r="N54" s="130">
        <f>MAX(0,M54-M53)</f>
        <v/>
      </c>
      <c r="O54" s="129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RESUMO'!BB17</f>
        <v/>
      </c>
      <c r="N55" s="130">
        <f>MAX(0,M55-M54)</f>
        <v/>
      </c>
      <c r="O55" s="129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RESUMO'!BC17</f>
        <v/>
      </c>
      <c r="N56" s="130">
        <f>MAX(0,M56-M55)</f>
        <v/>
      </c>
      <c r="O56" s="129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RESUMO'!BD17</f>
        <v/>
      </c>
      <c r="N57" s="130">
        <f>MAX(0,M57-M56)</f>
        <v/>
      </c>
      <c r="O57" s="129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RESUMO'!BE17</f>
        <v/>
      </c>
      <c r="N58" s="130">
        <f>MAX(0,M58-M57)</f>
        <v/>
      </c>
      <c r="O58" s="129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RESUMO'!BF17</f>
        <v/>
      </c>
      <c r="N59" s="130">
        <f>MAX(0,M59-M58)</f>
        <v/>
      </c>
      <c r="O59" s="129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RESUMO'!BG17</f>
        <v/>
      </c>
      <c r="N60" s="130">
        <f>MAX(0,M60-M59)</f>
        <v/>
      </c>
      <c r="O60" s="129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RESUMO'!BH17</f>
        <v/>
      </c>
      <c r="N61" s="130">
        <f>MAX(0,M61-M60)</f>
        <v/>
      </c>
      <c r="O61" s="129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RESUMO'!BI17</f>
        <v/>
      </c>
      <c r="N62" s="130">
        <f>MAX(0,M62-M61)</f>
        <v/>
      </c>
      <c r="O62" s="129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RESUMO'!BJ17</f>
        <v/>
      </c>
      <c r="N63" s="130">
        <f>MAX(0,M63-M62)</f>
        <v/>
      </c>
      <c r="O63" s="129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RESUMO'!BK17</f>
        <v/>
      </c>
      <c r="N64" s="130">
        <f>MAX(0,M64-M63)</f>
        <v/>
      </c>
      <c r="O64" s="129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RESUMO'!BL17</f>
        <v/>
      </c>
      <c r="N65" s="130">
        <f>MAX(0,M65-M64)</f>
        <v/>
      </c>
      <c r="O65" s="129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RESUMO'!BM17</f>
        <v/>
      </c>
      <c r="N66" s="130">
        <f>MAX(0,M66-M65)</f>
        <v/>
      </c>
      <c r="O66" s="129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RESUMO'!BN17</f>
        <v/>
      </c>
      <c r="N67" s="130">
        <f>MAX(0,M67-M66)</f>
        <v/>
      </c>
      <c r="O67" s="129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RESUMO'!BO17</f>
        <v/>
      </c>
      <c r="N68" s="130">
        <f>MAX(0,M68-M67)</f>
        <v/>
      </c>
      <c r="O68" s="129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RESUMO'!BP17</f>
        <v/>
      </c>
      <c r="N69" s="130">
        <f>MAX(0,M69-M68)</f>
        <v/>
      </c>
      <c r="O69" s="129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RESUMO'!BQ17</f>
        <v/>
      </c>
      <c r="N70" s="130">
        <f>MAX(0,M70-M69)</f>
        <v/>
      </c>
      <c r="O70" s="129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RESUMO'!BR17</f>
        <v/>
      </c>
      <c r="N71" s="130">
        <f>MAX(0,M71-M70)</f>
        <v/>
      </c>
      <c r="O71" s="129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RESUMO'!BS17</f>
        <v/>
      </c>
      <c r="N72" s="130">
        <f>MAX(0,M72-M71)</f>
        <v/>
      </c>
      <c r="O72" s="129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RESUMO'!BT17</f>
        <v/>
      </c>
      <c r="N73" s="130">
        <f>MAX(0,M73-M72)</f>
        <v/>
      </c>
      <c r="O73" s="129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RESUMO'!BU17</f>
        <v/>
      </c>
      <c r="N74" s="130">
        <f>MAX(0,M74-M73)</f>
        <v/>
      </c>
      <c r="O74" s="129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RESUMO'!BV17</f>
        <v/>
      </c>
      <c r="N75" s="130">
        <f>MAX(0,M75-M74)</f>
        <v/>
      </c>
      <c r="O75" s="129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RESUMO'!BW17</f>
        <v/>
      </c>
      <c r="N76" s="130">
        <f>MAX(0,M76-M75)</f>
        <v/>
      </c>
      <c r="O76" s="129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PL'!F24</f>
        <v/>
      </c>
      <c r="K5" s="62">
        <f>'VALOR POR PL'!G24</f>
        <v/>
      </c>
      <c r="M5" s="129">
        <f>'CP RESUMO'!D18</f>
        <v/>
      </c>
      <c r="N5" s="130" t="n">
        <v>0</v>
      </c>
      <c r="O5" s="129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RESUMO'!E18</f>
        <v/>
      </c>
      <c r="N6" s="130">
        <f>MAX(0,M6-M5)</f>
        <v/>
      </c>
      <c r="O6" s="129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PL'!L24</f>
        <v/>
      </c>
      <c r="M7" s="129">
        <f>'CP RESUMO'!F18</f>
        <v/>
      </c>
      <c r="N7" s="130">
        <f>MAX(0,M7-M6)</f>
        <v/>
      </c>
      <c r="O7" s="129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RESUMO'!G18</f>
        <v/>
      </c>
      <c r="N8" s="130">
        <f>MAX(0,M8-M7)</f>
        <v/>
      </c>
      <c r="O8" s="129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RESUMO'!H18</f>
        <v/>
      </c>
      <c r="N9" s="130">
        <f>MAX(0,M9-M8)</f>
        <v/>
      </c>
      <c r="O9" s="129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RESUMO'!I18</f>
        <v/>
      </c>
      <c r="N10" s="130">
        <f>MAX(0,M10-M9)</f>
        <v/>
      </c>
      <c r="O10" s="129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RESUMO'!J18</f>
        <v/>
      </c>
      <c r="N11" s="130">
        <f>MAX(0,M11-M10)</f>
        <v/>
      </c>
      <c r="O11" s="129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RESUMO'!K18</f>
        <v/>
      </c>
      <c r="N12" s="130">
        <f>MAX(0,M12-M11)</f>
        <v/>
      </c>
      <c r="O12" s="129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PL'!I24</f>
        <v/>
      </c>
      <c r="M13" s="129">
        <f>'CP RESUMO'!L18</f>
        <v/>
      </c>
      <c r="N13" s="130">
        <f>MAX(0,M13-M12)</f>
        <v/>
      </c>
      <c r="O13" s="129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9">
        <f>'CP RESUMO'!M18</f>
        <v/>
      </c>
      <c r="N14" s="130">
        <f>MAX(0,M14-M13)</f>
        <v/>
      </c>
      <c r="O14" s="129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RESUMO'!N18</f>
        <v/>
      </c>
      <c r="N15" s="130">
        <f>MAX(0,M15-M14)</f>
        <v/>
      </c>
      <c r="O15" s="129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RESUMO'!O18</f>
        <v/>
      </c>
      <c r="N16" s="130">
        <f>MAX(0,M16-M15)</f>
        <v/>
      </c>
      <c r="O16" s="129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RESUMO'!P18</f>
        <v/>
      </c>
      <c r="N17" s="130">
        <f>MAX(0,M17-M16)</f>
        <v/>
      </c>
      <c r="O17" s="129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RESUMO'!Q18</f>
        <v/>
      </c>
      <c r="N18" s="130">
        <f>MAX(0,M18-M17)</f>
        <v/>
      </c>
      <c r="O18" s="129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RESUMO'!R18</f>
        <v/>
      </c>
      <c r="N19" s="130">
        <f>MAX(0,M19-M18)</f>
        <v/>
      </c>
      <c r="O19" s="129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RESUMO'!S18</f>
        <v/>
      </c>
      <c r="N20" s="130">
        <f>MAX(0,M20-M19)</f>
        <v/>
      </c>
      <c r="O20" s="129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RESUMO'!T18</f>
        <v/>
      </c>
      <c r="N21" s="130">
        <f>MAX(0,M21-M20)</f>
        <v/>
      </c>
      <c r="O21" s="129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RESUMO'!U18</f>
        <v/>
      </c>
      <c r="N22" s="130">
        <f>MAX(0,M22-M21)</f>
        <v/>
      </c>
      <c r="O22" s="129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RESUMO'!V18</f>
        <v/>
      </c>
      <c r="N23" s="130">
        <f>MAX(0,M23-M22)</f>
        <v/>
      </c>
      <c r="O23" s="129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RESUMO'!W18</f>
        <v/>
      </c>
      <c r="N24" s="130">
        <f>MAX(0,M24-M23)</f>
        <v/>
      </c>
      <c r="O24" s="129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RESUMO'!X18</f>
        <v/>
      </c>
      <c r="N25" s="130">
        <f>MAX(0,M25-M24)</f>
        <v/>
      </c>
      <c r="O25" s="129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50000</v>
      </c>
      <c r="M26" s="129">
        <f>'CP RESUMO'!Y18</f>
        <v/>
      </c>
      <c r="N26" s="130">
        <f>MAX(0,M26-M25)</f>
        <v/>
      </c>
      <c r="O26" s="129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75000</v>
      </c>
      <c r="M27" s="129">
        <f>'CP RESUMO'!Z18</f>
        <v/>
      </c>
      <c r="N27" s="130">
        <f>MAX(0,M27-M26)</f>
        <v/>
      </c>
      <c r="O27" s="129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75000</v>
      </c>
      <c r="M28" s="129">
        <f>'CP RESUMO'!AA18</f>
        <v/>
      </c>
      <c r="N28" s="130">
        <f>MAX(0,M28-M27)</f>
        <v/>
      </c>
      <c r="O28" s="129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RESUMO'!AB18</f>
        <v/>
      </c>
      <c r="N29" s="130">
        <f>MAX(0,M29-M28)</f>
        <v/>
      </c>
      <c r="O29" s="129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RESUMO'!AC18</f>
        <v/>
      </c>
      <c r="N30" s="130">
        <f>MAX(0,M30-M29)</f>
        <v/>
      </c>
      <c r="O30" s="129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RESUMO'!AD18</f>
        <v/>
      </c>
      <c r="N31" s="130">
        <f>MAX(0,M31-M30)</f>
        <v/>
      </c>
      <c r="O31" s="129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RESUMO'!AE18</f>
        <v/>
      </c>
      <c r="N32" s="130">
        <f>MAX(0,M32-M31)</f>
        <v/>
      </c>
      <c r="O32" s="129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51741.15</v>
      </c>
      <c r="M33" s="129">
        <f>'CP RESUMO'!AF18</f>
        <v/>
      </c>
      <c r="N33" s="130">
        <f>MAX(0,M33-M32)</f>
        <v/>
      </c>
      <c r="O33" s="129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RESUMO'!AG18</f>
        <v/>
      </c>
      <c r="N34" s="130">
        <f>MAX(0,M34-M33)</f>
        <v/>
      </c>
      <c r="O34" s="129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RESUMO'!AH18</f>
        <v/>
      </c>
      <c r="N35" s="130">
        <f>MAX(0,M35-M34)</f>
        <v/>
      </c>
      <c r="O35" s="129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RESUMO'!AI18</f>
        <v/>
      </c>
      <c r="N36" s="130">
        <f>MAX(0,M36-M35)</f>
        <v/>
      </c>
      <c r="O36" s="129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RESUMO'!AJ18</f>
        <v/>
      </c>
      <c r="N37" s="130">
        <f>MAX(0,M37-M36)</f>
        <v/>
      </c>
      <c r="O37" s="129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RESUMO'!AK18</f>
        <v/>
      </c>
      <c r="N38" s="130">
        <f>MAX(0,M38-M37)</f>
        <v/>
      </c>
      <c r="O38" s="129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RESUMO'!AL18</f>
        <v/>
      </c>
      <c r="N39" s="130">
        <f>MAX(0,M39-M38)</f>
        <v/>
      </c>
      <c r="O39" s="129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RESUMO'!AM18</f>
        <v/>
      </c>
      <c r="N40" s="130">
        <f>MAX(0,M40-M39)</f>
        <v/>
      </c>
      <c r="O40" s="129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RESUMO'!AN18</f>
        <v/>
      </c>
      <c r="N41" s="130">
        <f>MAX(0,M41-M40)</f>
        <v/>
      </c>
      <c r="O41" s="129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RESUMO'!AO18</f>
        <v/>
      </c>
      <c r="N42" s="130">
        <f>MAX(0,M42-M41)</f>
        <v/>
      </c>
      <c r="O42" s="129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RESUMO'!AP18</f>
        <v/>
      </c>
      <c r="N43" s="130">
        <f>MAX(0,M43-M42)</f>
        <v/>
      </c>
      <c r="O43" s="129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RESUMO'!AQ18</f>
        <v/>
      </c>
      <c r="N44" s="130">
        <f>MAX(0,M44-M43)</f>
        <v/>
      </c>
      <c r="O44" s="129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RESUMO'!AR18</f>
        <v/>
      </c>
      <c r="N45" s="130">
        <f>MAX(0,M45-M44)</f>
        <v/>
      </c>
      <c r="O45" s="129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RESUMO'!AS18</f>
        <v/>
      </c>
      <c r="N46" s="130">
        <f>MAX(0,M46-M45)</f>
        <v/>
      </c>
      <c r="O46" s="129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RESUMO'!AT18</f>
        <v/>
      </c>
      <c r="N47" s="130">
        <f>MAX(0,M47-M46)</f>
        <v/>
      </c>
      <c r="O47" s="129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RESUMO'!AU18</f>
        <v/>
      </c>
      <c r="N48" s="130">
        <f>MAX(0,M48-M47)</f>
        <v/>
      </c>
      <c r="O48" s="129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RESUMO'!AV18</f>
        <v/>
      </c>
      <c r="N49" s="130">
        <f>MAX(0,M49-M48)</f>
        <v/>
      </c>
      <c r="O49" s="129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RESUMO'!AW18</f>
        <v/>
      </c>
      <c r="N50" s="130">
        <f>MAX(0,M50-M49)</f>
        <v/>
      </c>
      <c r="O50" s="129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RESUMO'!AX18</f>
        <v/>
      </c>
      <c r="N51" s="130">
        <f>MAX(0,M51-M50)</f>
        <v/>
      </c>
      <c r="O51" s="129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RESUMO'!AY18</f>
        <v/>
      </c>
      <c r="N52" s="130">
        <f>MAX(0,M52-M51)</f>
        <v/>
      </c>
      <c r="O52" s="129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RESUMO'!AZ18</f>
        <v/>
      </c>
      <c r="N53" s="130">
        <f>MAX(0,M53-M52)</f>
        <v/>
      </c>
      <c r="O53" s="129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RESUMO'!BA18</f>
        <v/>
      </c>
      <c r="N54" s="130">
        <f>MAX(0,M54-M53)</f>
        <v/>
      </c>
      <c r="O54" s="129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RESUMO'!BB18</f>
        <v/>
      </c>
      <c r="N55" s="130">
        <f>MAX(0,M55-M54)</f>
        <v/>
      </c>
      <c r="O55" s="129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RESUMO'!BC18</f>
        <v/>
      </c>
      <c r="N56" s="130">
        <f>MAX(0,M56-M55)</f>
        <v/>
      </c>
      <c r="O56" s="129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RESUMO'!BD18</f>
        <v/>
      </c>
      <c r="N57" s="130">
        <f>MAX(0,M57-M56)</f>
        <v/>
      </c>
      <c r="O57" s="129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RESUMO'!BE18</f>
        <v/>
      </c>
      <c r="N58" s="130">
        <f>MAX(0,M58-M57)</f>
        <v/>
      </c>
      <c r="O58" s="129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RESUMO'!BF18</f>
        <v/>
      </c>
      <c r="N59" s="130">
        <f>MAX(0,M59-M58)</f>
        <v/>
      </c>
      <c r="O59" s="129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RESUMO'!BG18</f>
        <v/>
      </c>
      <c r="N60" s="130">
        <f>MAX(0,M60-M59)</f>
        <v/>
      </c>
      <c r="O60" s="129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RESUMO'!BH18</f>
        <v/>
      </c>
      <c r="N61" s="130">
        <f>MAX(0,M61-M60)</f>
        <v/>
      </c>
      <c r="O61" s="129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RESUMO'!BI18</f>
        <v/>
      </c>
      <c r="N62" s="130">
        <f>MAX(0,M62-M61)</f>
        <v/>
      </c>
      <c r="O62" s="129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RESUMO'!BJ18</f>
        <v/>
      </c>
      <c r="N63" s="130">
        <f>MAX(0,M63-M62)</f>
        <v/>
      </c>
      <c r="O63" s="129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RESUMO'!BK18</f>
        <v/>
      </c>
      <c r="N64" s="130">
        <f>MAX(0,M64-M63)</f>
        <v/>
      </c>
      <c r="O64" s="129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RESUMO'!BL18</f>
        <v/>
      </c>
      <c r="N65" s="130">
        <f>MAX(0,M65-M64)</f>
        <v/>
      </c>
      <c r="O65" s="129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RESUMO'!BM18</f>
        <v/>
      </c>
      <c r="N66" s="130">
        <f>MAX(0,M66-M65)</f>
        <v/>
      </c>
      <c r="O66" s="129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RESUMO'!BN18</f>
        <v/>
      </c>
      <c r="N67" s="130">
        <f>MAX(0,M67-M66)</f>
        <v/>
      </c>
      <c r="O67" s="129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RESUMO'!BO18</f>
        <v/>
      </c>
      <c r="N68" s="130">
        <f>MAX(0,M68-M67)</f>
        <v/>
      </c>
      <c r="O68" s="129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RESUMO'!BP18</f>
        <v/>
      </c>
      <c r="N69" s="130">
        <f>MAX(0,M69-M68)</f>
        <v/>
      </c>
      <c r="O69" s="129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RESUMO'!BQ18</f>
        <v/>
      </c>
      <c r="N70" s="130">
        <f>MAX(0,M70-M69)</f>
        <v/>
      </c>
      <c r="O70" s="129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RESUMO'!BR18</f>
        <v/>
      </c>
      <c r="N71" s="130">
        <f>MAX(0,M71-M70)</f>
        <v/>
      </c>
      <c r="O71" s="129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RESUMO'!BS18</f>
        <v/>
      </c>
      <c r="N72" s="130">
        <f>MAX(0,M72-M71)</f>
        <v/>
      </c>
      <c r="O72" s="129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RESUMO'!BT18</f>
        <v/>
      </c>
      <c r="N73" s="130">
        <f>MAX(0,M73-M72)</f>
        <v/>
      </c>
      <c r="O73" s="129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RESUMO'!BU18</f>
        <v/>
      </c>
      <c r="N74" s="130">
        <f>MAX(0,M74-M73)</f>
        <v/>
      </c>
      <c r="O74" s="129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RESUMO'!BV18</f>
        <v/>
      </c>
      <c r="N75" s="130">
        <f>MAX(0,M75-M74)</f>
        <v/>
      </c>
      <c r="O75" s="129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RESUMO'!BW18</f>
        <v/>
      </c>
      <c r="N76" s="130">
        <f>MAX(0,M76-M75)</f>
        <v/>
      </c>
      <c r="O76" s="129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PL'!F25</f>
        <v/>
      </c>
      <c r="K5" s="62">
        <f>'VALOR POR PL'!G25</f>
        <v/>
      </c>
      <c r="M5" s="129">
        <f>'CP RESUMO'!D19</f>
        <v/>
      </c>
      <c r="N5" s="130" t="n">
        <v>0</v>
      </c>
      <c r="O5" s="129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RESUMO'!E19</f>
        <v/>
      </c>
      <c r="N6" s="130">
        <f>MAX(0,M6-M5)</f>
        <v/>
      </c>
      <c r="O6" s="129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PL'!L25</f>
        <v/>
      </c>
      <c r="M7" s="129">
        <f>'CP RESUMO'!F19</f>
        <v/>
      </c>
      <c r="N7" s="130">
        <f>MAX(0,M7-M6)</f>
        <v/>
      </c>
      <c r="O7" s="129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RESUMO'!G19</f>
        <v/>
      </c>
      <c r="N8" s="130">
        <f>MAX(0,M8-M7)</f>
        <v/>
      </c>
      <c r="O8" s="129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RESUMO'!H19</f>
        <v/>
      </c>
      <c r="N9" s="130">
        <f>MAX(0,M9-M8)</f>
        <v/>
      </c>
      <c r="O9" s="129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RESUMO'!I19</f>
        <v/>
      </c>
      <c r="N10" s="130">
        <f>MAX(0,M10-M9)</f>
        <v/>
      </c>
      <c r="O10" s="129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RESUMO'!J19</f>
        <v/>
      </c>
      <c r="N11" s="130">
        <f>MAX(0,M11-M10)</f>
        <v/>
      </c>
      <c r="O11" s="129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RESUMO'!K19</f>
        <v/>
      </c>
      <c r="N12" s="130">
        <f>MAX(0,M12-M11)</f>
        <v/>
      </c>
      <c r="O12" s="129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PL'!I25</f>
        <v/>
      </c>
      <c r="M13" s="129">
        <f>'CP RESUMO'!L19</f>
        <v/>
      </c>
      <c r="N13" s="130">
        <f>MAX(0,M13-M12)</f>
        <v/>
      </c>
      <c r="O13" s="129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9">
        <f>'CP RESUMO'!M19</f>
        <v/>
      </c>
      <c r="N14" s="130">
        <f>MAX(0,M14-M13)</f>
        <v/>
      </c>
      <c r="O14" s="129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RESUMO'!N19</f>
        <v/>
      </c>
      <c r="N15" s="130">
        <f>MAX(0,M15-M14)</f>
        <v/>
      </c>
      <c r="O15" s="129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RESUMO'!O19</f>
        <v/>
      </c>
      <c r="N16" s="130">
        <f>MAX(0,M16-M15)</f>
        <v/>
      </c>
      <c r="O16" s="129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RESUMO'!P19</f>
        <v/>
      </c>
      <c r="N17" s="130">
        <f>MAX(0,M17-M16)</f>
        <v/>
      </c>
      <c r="O17" s="129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RESUMO'!Q19</f>
        <v/>
      </c>
      <c r="N18" s="130">
        <f>MAX(0,M18-M17)</f>
        <v/>
      </c>
      <c r="O18" s="129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RESUMO'!R19</f>
        <v/>
      </c>
      <c r="N19" s="130">
        <f>MAX(0,M19-M18)</f>
        <v/>
      </c>
      <c r="O19" s="129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RESUMO'!S19</f>
        <v/>
      </c>
      <c r="N20" s="130">
        <f>MAX(0,M20-M19)</f>
        <v/>
      </c>
      <c r="O20" s="129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RESUMO'!T19</f>
        <v/>
      </c>
      <c r="N21" s="130">
        <f>MAX(0,M21-M20)</f>
        <v/>
      </c>
      <c r="O21" s="129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RESUMO'!U19</f>
        <v/>
      </c>
      <c r="N22" s="130">
        <f>MAX(0,M22-M21)</f>
        <v/>
      </c>
      <c r="O22" s="129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RESUMO'!V19</f>
        <v/>
      </c>
      <c r="N23" s="130">
        <f>MAX(0,M23-M22)</f>
        <v/>
      </c>
      <c r="O23" s="129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RESUMO'!W19</f>
        <v/>
      </c>
      <c r="N24" s="130">
        <f>MAX(0,M24-M23)</f>
        <v/>
      </c>
      <c r="O24" s="129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RESUMO'!X19</f>
        <v/>
      </c>
      <c r="N25" s="130">
        <f>MAX(0,M25-M24)</f>
        <v/>
      </c>
      <c r="O25" s="129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RESUMO'!Y19</f>
        <v/>
      </c>
      <c r="N26" s="130">
        <f>MAX(0,M26-M25)</f>
        <v/>
      </c>
      <c r="O26" s="129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RESUMO'!Z19</f>
        <v/>
      </c>
      <c r="N27" s="130">
        <f>MAX(0,M27-M26)</f>
        <v/>
      </c>
      <c r="O27" s="129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RESUMO'!AA19</f>
        <v/>
      </c>
      <c r="N28" s="130">
        <f>MAX(0,M28-M27)</f>
        <v/>
      </c>
      <c r="O28" s="129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RESUMO'!AB19</f>
        <v/>
      </c>
      <c r="N29" s="130">
        <f>MAX(0,M29-M28)</f>
        <v/>
      </c>
      <c r="O29" s="129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RESUMO'!AC19</f>
        <v/>
      </c>
      <c r="N30" s="130">
        <f>MAX(0,M30-M29)</f>
        <v/>
      </c>
      <c r="O30" s="129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RESUMO'!AD19</f>
        <v/>
      </c>
      <c r="N31" s="130">
        <f>MAX(0,M31-M30)</f>
        <v/>
      </c>
      <c r="O31" s="129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RESUMO'!AE19</f>
        <v/>
      </c>
      <c r="N32" s="130">
        <f>MAX(0,M32-M31)</f>
        <v/>
      </c>
      <c r="O32" s="129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RESUMO'!AF19</f>
        <v/>
      </c>
      <c r="N33" s="130">
        <f>MAX(0,M33-M32)</f>
        <v/>
      </c>
      <c r="O33" s="129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RESUMO'!AG19</f>
        <v/>
      </c>
      <c r="N34" s="130">
        <f>MAX(0,M34-M33)</f>
        <v/>
      </c>
      <c r="O34" s="129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RESUMO'!AH19</f>
        <v/>
      </c>
      <c r="N35" s="130">
        <f>MAX(0,M35-M34)</f>
        <v/>
      </c>
      <c r="O35" s="129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RESUMO'!AI19</f>
        <v/>
      </c>
      <c r="N36" s="130">
        <f>MAX(0,M36-M35)</f>
        <v/>
      </c>
      <c r="O36" s="129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RESUMO'!AJ19</f>
        <v/>
      </c>
      <c r="N37" s="130">
        <f>MAX(0,M37-M36)</f>
        <v/>
      </c>
      <c r="O37" s="129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RESUMO'!AK19</f>
        <v/>
      </c>
      <c r="N38" s="130">
        <f>MAX(0,M38-M37)</f>
        <v/>
      </c>
      <c r="O38" s="129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RESUMO'!AL19</f>
        <v/>
      </c>
      <c r="N39" s="130">
        <f>MAX(0,M39-M38)</f>
        <v/>
      </c>
      <c r="O39" s="129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RESUMO'!AM19</f>
        <v/>
      </c>
      <c r="N40" s="130">
        <f>MAX(0,M40-M39)</f>
        <v/>
      </c>
      <c r="O40" s="129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RESUMO'!AN19</f>
        <v/>
      </c>
      <c r="N41" s="130">
        <f>MAX(0,M41-M40)</f>
        <v/>
      </c>
      <c r="O41" s="129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RESUMO'!AO19</f>
        <v/>
      </c>
      <c r="N42" s="130">
        <f>MAX(0,M42-M41)</f>
        <v/>
      </c>
      <c r="O42" s="129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RESUMO'!AP19</f>
        <v/>
      </c>
      <c r="N43" s="130">
        <f>MAX(0,M43-M42)</f>
        <v/>
      </c>
      <c r="O43" s="129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RESUMO'!AQ19</f>
        <v/>
      </c>
      <c r="N44" s="130">
        <f>MAX(0,M44-M43)</f>
        <v/>
      </c>
      <c r="O44" s="129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RESUMO'!AR19</f>
        <v/>
      </c>
      <c r="N45" s="130">
        <f>MAX(0,M45-M44)</f>
        <v/>
      </c>
      <c r="O45" s="129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RESUMO'!AS19</f>
        <v/>
      </c>
      <c r="N46" s="130">
        <f>MAX(0,M46-M45)</f>
        <v/>
      </c>
      <c r="O46" s="129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RESUMO'!AT19</f>
        <v/>
      </c>
      <c r="N47" s="130">
        <f>MAX(0,M47-M46)</f>
        <v/>
      </c>
      <c r="O47" s="129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RESUMO'!AU19</f>
        <v/>
      </c>
      <c r="N48" s="130">
        <f>MAX(0,M48-M47)</f>
        <v/>
      </c>
      <c r="O48" s="129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RESUMO'!AV19</f>
        <v/>
      </c>
      <c r="N49" s="130">
        <f>MAX(0,M49-M48)</f>
        <v/>
      </c>
      <c r="O49" s="129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RESUMO'!AW19</f>
        <v/>
      </c>
      <c r="N50" s="130">
        <f>MAX(0,M50-M49)</f>
        <v/>
      </c>
      <c r="O50" s="129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RESUMO'!AX19</f>
        <v/>
      </c>
      <c r="N51" s="130">
        <f>MAX(0,M51-M50)</f>
        <v/>
      </c>
      <c r="O51" s="129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RESUMO'!AY19</f>
        <v/>
      </c>
      <c r="N52" s="130">
        <f>MAX(0,M52-M51)</f>
        <v/>
      </c>
      <c r="O52" s="129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RESUMO'!AZ19</f>
        <v/>
      </c>
      <c r="N53" s="130">
        <f>MAX(0,M53-M52)</f>
        <v/>
      </c>
      <c r="O53" s="129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RESUMO'!BA19</f>
        <v/>
      </c>
      <c r="N54" s="130">
        <f>MAX(0,M54-M53)</f>
        <v/>
      </c>
      <c r="O54" s="129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RESUMO'!BB19</f>
        <v/>
      </c>
      <c r="N55" s="130">
        <f>MAX(0,M55-M54)</f>
        <v/>
      </c>
      <c r="O55" s="129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RESUMO'!BC19</f>
        <v/>
      </c>
      <c r="N56" s="130">
        <f>MAX(0,M56-M55)</f>
        <v/>
      </c>
      <c r="O56" s="129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RESUMO'!BD19</f>
        <v/>
      </c>
      <c r="N57" s="130">
        <f>MAX(0,M57-M56)</f>
        <v/>
      </c>
      <c r="O57" s="129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RESUMO'!BE19</f>
        <v/>
      </c>
      <c r="N58" s="130">
        <f>MAX(0,M58-M57)</f>
        <v/>
      </c>
      <c r="O58" s="129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RESUMO'!BF19</f>
        <v/>
      </c>
      <c r="N59" s="130">
        <f>MAX(0,M59-M58)</f>
        <v/>
      </c>
      <c r="O59" s="129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RESUMO'!BG19</f>
        <v/>
      </c>
      <c r="N60" s="130">
        <f>MAX(0,M60-M59)</f>
        <v/>
      </c>
      <c r="O60" s="129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RESUMO'!BH19</f>
        <v/>
      </c>
      <c r="N61" s="130">
        <f>MAX(0,M61-M60)</f>
        <v/>
      </c>
      <c r="O61" s="129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RESUMO'!BI19</f>
        <v/>
      </c>
      <c r="N62" s="130">
        <f>MAX(0,M62-M61)</f>
        <v/>
      </c>
      <c r="O62" s="129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RESUMO'!BJ19</f>
        <v/>
      </c>
      <c r="N63" s="130">
        <f>MAX(0,M63-M62)</f>
        <v/>
      </c>
      <c r="O63" s="129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RESUMO'!BK19</f>
        <v/>
      </c>
      <c r="N64" s="130">
        <f>MAX(0,M64-M63)</f>
        <v/>
      </c>
      <c r="O64" s="129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RESUMO'!BL19</f>
        <v/>
      </c>
      <c r="N65" s="130">
        <f>MAX(0,M65-M64)</f>
        <v/>
      </c>
      <c r="O65" s="129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RESUMO'!BM19</f>
        <v/>
      </c>
      <c r="N66" s="130">
        <f>MAX(0,M66-M65)</f>
        <v/>
      </c>
      <c r="O66" s="129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RESUMO'!BN19</f>
        <v/>
      </c>
      <c r="N67" s="130">
        <f>MAX(0,M67-M66)</f>
        <v/>
      </c>
      <c r="O67" s="129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RESUMO'!BO19</f>
        <v/>
      </c>
      <c r="N68" s="130">
        <f>MAX(0,M68-M67)</f>
        <v/>
      </c>
      <c r="O68" s="129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RESUMO'!BP19</f>
        <v/>
      </c>
      <c r="N69" s="130">
        <f>MAX(0,M69-M68)</f>
        <v/>
      </c>
      <c r="O69" s="129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RESUMO'!BQ19</f>
        <v/>
      </c>
      <c r="N70" s="130">
        <f>MAX(0,M70-M69)</f>
        <v/>
      </c>
      <c r="O70" s="129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RESUMO'!BR19</f>
        <v/>
      </c>
      <c r="N71" s="130">
        <f>MAX(0,M71-M70)</f>
        <v/>
      </c>
      <c r="O71" s="129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RESUMO'!BS19</f>
        <v/>
      </c>
      <c r="N72" s="130">
        <f>MAX(0,M72-M71)</f>
        <v/>
      </c>
      <c r="O72" s="129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RESUMO'!BT19</f>
        <v/>
      </c>
      <c r="N73" s="130">
        <f>MAX(0,M73-M72)</f>
        <v/>
      </c>
      <c r="O73" s="129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RESUMO'!BU19</f>
        <v/>
      </c>
      <c r="N74" s="130">
        <f>MAX(0,M74-M73)</f>
        <v/>
      </c>
      <c r="O74" s="129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RESUMO'!BV19</f>
        <v/>
      </c>
      <c r="N75" s="130">
        <f>MAX(0,M75-M74)</f>
        <v/>
      </c>
      <c r="O75" s="129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RESUMO'!BW19</f>
        <v/>
      </c>
      <c r="N76" s="130">
        <f>MAX(0,M76-M75)</f>
        <v/>
      </c>
      <c r="O76" s="129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PL'!F26</f>
        <v/>
      </c>
      <c r="K5" s="62">
        <f>'VALOR POR PL'!G26</f>
        <v/>
      </c>
      <c r="M5" s="129">
        <f>'CP RESUMO'!D20</f>
        <v/>
      </c>
      <c r="N5" s="130" t="n">
        <v>0</v>
      </c>
      <c r="O5" s="129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RESUMO'!E20</f>
        <v/>
      </c>
      <c r="N6" s="130">
        <f>MAX(0,M6-M5)</f>
        <v/>
      </c>
      <c r="O6" s="129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PL'!L26</f>
        <v/>
      </c>
      <c r="M7" s="129">
        <f>'CP RESUMO'!F20</f>
        <v/>
      </c>
      <c r="N7" s="130">
        <f>MAX(0,M7-M6)</f>
        <v/>
      </c>
      <c r="O7" s="129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RESUMO'!G20</f>
        <v/>
      </c>
      <c r="N8" s="130">
        <f>MAX(0,M8-M7)</f>
        <v/>
      </c>
      <c r="O8" s="129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RESUMO'!H20</f>
        <v/>
      </c>
      <c r="N9" s="130">
        <f>MAX(0,M9-M8)</f>
        <v/>
      </c>
      <c r="O9" s="129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RESUMO'!I20</f>
        <v/>
      </c>
      <c r="N10" s="130">
        <f>MAX(0,M10-M9)</f>
        <v/>
      </c>
      <c r="O10" s="129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RESUMO'!J20</f>
        <v/>
      </c>
      <c r="N11" s="130">
        <f>MAX(0,M11-M10)</f>
        <v/>
      </c>
      <c r="O11" s="129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RESUMO'!K20</f>
        <v/>
      </c>
      <c r="N12" s="130">
        <f>MAX(0,M12-M11)</f>
        <v/>
      </c>
      <c r="O12" s="129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PL'!I26</f>
        <v/>
      </c>
      <c r="M13" s="129">
        <f>'CP RESUMO'!L20</f>
        <v/>
      </c>
      <c r="N13" s="130">
        <f>MAX(0,M13-M12)</f>
        <v/>
      </c>
      <c r="O13" s="129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9">
        <f>'CP RESUMO'!M20</f>
        <v/>
      </c>
      <c r="N14" s="130">
        <f>MAX(0,M14-M13)</f>
        <v/>
      </c>
      <c r="O14" s="129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RESUMO'!N20</f>
        <v/>
      </c>
      <c r="N15" s="130">
        <f>MAX(0,M15-M14)</f>
        <v/>
      </c>
      <c r="O15" s="129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RESUMO'!O20</f>
        <v/>
      </c>
      <c r="N16" s="130">
        <f>MAX(0,M16-M15)</f>
        <v/>
      </c>
      <c r="O16" s="129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RESUMO'!P20</f>
        <v/>
      </c>
      <c r="N17" s="130">
        <f>MAX(0,M17-M16)</f>
        <v/>
      </c>
      <c r="O17" s="129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RESUMO'!Q20</f>
        <v/>
      </c>
      <c r="N18" s="130">
        <f>MAX(0,M18-M17)</f>
        <v/>
      </c>
      <c r="O18" s="129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RESUMO'!R20</f>
        <v/>
      </c>
      <c r="N19" s="130">
        <f>MAX(0,M19-M18)</f>
        <v/>
      </c>
      <c r="O19" s="129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RESUMO'!S20</f>
        <v/>
      </c>
      <c r="N20" s="130">
        <f>MAX(0,M20-M19)</f>
        <v/>
      </c>
      <c r="O20" s="129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RESUMO'!T20</f>
        <v/>
      </c>
      <c r="N21" s="130">
        <f>MAX(0,M21-M20)</f>
        <v/>
      </c>
      <c r="O21" s="129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RESUMO'!U20</f>
        <v/>
      </c>
      <c r="N22" s="130">
        <f>MAX(0,M22-M21)</f>
        <v/>
      </c>
      <c r="O22" s="129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RESUMO'!V20</f>
        <v/>
      </c>
      <c r="N23" s="130">
        <f>MAX(0,M23-M22)</f>
        <v/>
      </c>
      <c r="O23" s="129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RESUMO'!W20</f>
        <v/>
      </c>
      <c r="N24" s="130">
        <f>MAX(0,M24-M23)</f>
        <v/>
      </c>
      <c r="O24" s="129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RESUMO'!X20</f>
        <v/>
      </c>
      <c r="N25" s="130">
        <f>MAX(0,M25-M24)</f>
        <v/>
      </c>
      <c r="O25" s="129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RESUMO'!Y20</f>
        <v/>
      </c>
      <c r="N26" s="130">
        <f>MAX(0,M26-M25)</f>
        <v/>
      </c>
      <c r="O26" s="129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50000</v>
      </c>
      <c r="M27" s="129">
        <f>'CP RESUMO'!Z20</f>
        <v/>
      </c>
      <c r="N27" s="130">
        <f>MAX(0,M27-M26)</f>
        <v/>
      </c>
      <c r="O27" s="129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50000</v>
      </c>
      <c r="M28" s="129">
        <f>'CP RESUMO'!AA20</f>
        <v/>
      </c>
      <c r="N28" s="130">
        <f>MAX(0,M28-M27)</f>
        <v/>
      </c>
      <c r="O28" s="129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RESUMO'!AB20</f>
        <v/>
      </c>
      <c r="N29" s="130">
        <f>MAX(0,M29-M28)</f>
        <v/>
      </c>
      <c r="O29" s="129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RESUMO'!AC20</f>
        <v/>
      </c>
      <c r="N30" s="130">
        <f>MAX(0,M30-M29)</f>
        <v/>
      </c>
      <c r="O30" s="129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RESUMO'!AD20</f>
        <v/>
      </c>
      <c r="N31" s="130">
        <f>MAX(0,M31-M30)</f>
        <v/>
      </c>
      <c r="O31" s="129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RESUMO'!AE20</f>
        <v/>
      </c>
      <c r="N32" s="130">
        <f>MAX(0,M32-M31)</f>
        <v/>
      </c>
      <c r="O32" s="129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250000</v>
      </c>
      <c r="M33" s="129">
        <f>'CP RESUMO'!AF20</f>
        <v/>
      </c>
      <c r="N33" s="130">
        <f>MAX(0,M33-M32)</f>
        <v/>
      </c>
      <c r="O33" s="129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250000</v>
      </c>
      <c r="M34" s="129">
        <f>'CP RESUMO'!AG20</f>
        <v/>
      </c>
      <c r="N34" s="130">
        <f>MAX(0,M34-M33)</f>
        <v/>
      </c>
      <c r="O34" s="129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200000</v>
      </c>
      <c r="M35" s="129">
        <f>'CP RESUMO'!AH20</f>
        <v/>
      </c>
      <c r="N35" s="130">
        <f>MAX(0,M35-M34)</f>
        <v/>
      </c>
      <c r="O35" s="129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125000</v>
      </c>
      <c r="M36" s="129">
        <f>'CP RESUMO'!AI20</f>
        <v/>
      </c>
      <c r="N36" s="130">
        <f>MAX(0,M36-M35)</f>
        <v/>
      </c>
      <c r="O36" s="129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RESUMO'!AJ20</f>
        <v/>
      </c>
      <c r="N37" s="130">
        <f>MAX(0,M37-M36)</f>
        <v/>
      </c>
      <c r="O37" s="129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RESUMO'!AK20</f>
        <v/>
      </c>
      <c r="N38" s="130">
        <f>MAX(0,M38-M37)</f>
        <v/>
      </c>
      <c r="O38" s="129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RESUMO'!AL20</f>
        <v/>
      </c>
      <c r="N39" s="130">
        <f>MAX(0,M39-M38)</f>
        <v/>
      </c>
      <c r="O39" s="129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92971.37</v>
      </c>
      <c r="M40" s="129">
        <f>'CP RESUMO'!AM20</f>
        <v/>
      </c>
      <c r="N40" s="130">
        <f>MAX(0,M40-M39)</f>
        <v/>
      </c>
      <c r="O40" s="129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RESUMO'!AN20</f>
        <v/>
      </c>
      <c r="N41" s="130">
        <f>MAX(0,M41-M40)</f>
        <v/>
      </c>
      <c r="O41" s="129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RESUMO'!AO20</f>
        <v/>
      </c>
      <c r="N42" s="130">
        <f>MAX(0,M42-M41)</f>
        <v/>
      </c>
      <c r="O42" s="129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RESUMO'!AP20</f>
        <v/>
      </c>
      <c r="N43" s="130">
        <f>MAX(0,M43-M42)</f>
        <v/>
      </c>
      <c r="O43" s="129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125000</v>
      </c>
      <c r="M44" s="129">
        <f>'CP RESUMO'!AQ20</f>
        <v/>
      </c>
      <c r="N44" s="130">
        <f>MAX(0,M44-M43)</f>
        <v/>
      </c>
      <c r="O44" s="129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124994.68</v>
      </c>
      <c r="M45" s="129">
        <f>'CP RESUMO'!AR20</f>
        <v/>
      </c>
      <c r="N45" s="130">
        <f>MAX(0,M45-M44)</f>
        <v/>
      </c>
      <c r="O45" s="129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RESUMO'!AS20</f>
        <v/>
      </c>
      <c r="N46" s="130">
        <f>MAX(0,M46-M45)</f>
        <v/>
      </c>
      <c r="O46" s="129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RESUMO'!AT20</f>
        <v/>
      </c>
      <c r="N47" s="130">
        <f>MAX(0,M47-M46)</f>
        <v/>
      </c>
      <c r="O47" s="129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RESUMO'!AU20</f>
        <v/>
      </c>
      <c r="N48" s="130">
        <f>MAX(0,M48-M47)</f>
        <v/>
      </c>
      <c r="O48" s="129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RESUMO'!AV20</f>
        <v/>
      </c>
      <c r="N49" s="130">
        <f>MAX(0,M49-M48)</f>
        <v/>
      </c>
      <c r="O49" s="129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RESUMO'!AW20</f>
        <v/>
      </c>
      <c r="N50" s="130">
        <f>MAX(0,M50-M49)</f>
        <v/>
      </c>
      <c r="O50" s="129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RESUMO'!AX20</f>
        <v/>
      </c>
      <c r="N51" s="130">
        <f>MAX(0,M51-M50)</f>
        <v/>
      </c>
      <c r="O51" s="129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RESUMO'!AY20</f>
        <v/>
      </c>
      <c r="N52" s="130">
        <f>MAX(0,M52-M51)</f>
        <v/>
      </c>
      <c r="O52" s="129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RESUMO'!AZ20</f>
        <v/>
      </c>
      <c r="N53" s="130">
        <f>MAX(0,M53-M52)</f>
        <v/>
      </c>
      <c r="O53" s="129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RESUMO'!BA20</f>
        <v/>
      </c>
      <c r="N54" s="130">
        <f>MAX(0,M54-M53)</f>
        <v/>
      </c>
      <c r="O54" s="129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RESUMO'!BB20</f>
        <v/>
      </c>
      <c r="N55" s="130">
        <f>MAX(0,M55-M54)</f>
        <v/>
      </c>
      <c r="O55" s="129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RESUMO'!BC20</f>
        <v/>
      </c>
      <c r="N56" s="130">
        <f>MAX(0,M56-M55)</f>
        <v/>
      </c>
      <c r="O56" s="129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RESUMO'!BD20</f>
        <v/>
      </c>
      <c r="N57" s="130">
        <f>MAX(0,M57-M56)</f>
        <v/>
      </c>
      <c r="O57" s="129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RESUMO'!BE20</f>
        <v/>
      </c>
      <c r="N58" s="130">
        <f>MAX(0,M58-M57)</f>
        <v/>
      </c>
      <c r="O58" s="129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RESUMO'!BF20</f>
        <v/>
      </c>
      <c r="N59" s="130">
        <f>MAX(0,M59-M58)</f>
        <v/>
      </c>
      <c r="O59" s="129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RESUMO'!BG20</f>
        <v/>
      </c>
      <c r="N60" s="130">
        <f>MAX(0,M60-M59)</f>
        <v/>
      </c>
      <c r="O60" s="129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RESUMO'!BH20</f>
        <v/>
      </c>
      <c r="N61" s="130">
        <f>MAX(0,M61-M60)</f>
        <v/>
      </c>
      <c r="O61" s="129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RESUMO'!BI20</f>
        <v/>
      </c>
      <c r="N62" s="130">
        <f>MAX(0,M62-M61)</f>
        <v/>
      </c>
      <c r="O62" s="129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RESUMO'!BJ20</f>
        <v/>
      </c>
      <c r="N63" s="130">
        <f>MAX(0,M63-M62)</f>
        <v/>
      </c>
      <c r="O63" s="129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RESUMO'!BK20</f>
        <v/>
      </c>
      <c r="N64" s="130">
        <f>MAX(0,M64-M63)</f>
        <v/>
      </c>
      <c r="O64" s="129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RESUMO'!BL20</f>
        <v/>
      </c>
      <c r="N65" s="130">
        <f>MAX(0,M65-M64)</f>
        <v/>
      </c>
      <c r="O65" s="129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RESUMO'!BM20</f>
        <v/>
      </c>
      <c r="N66" s="130">
        <f>MAX(0,M66-M65)</f>
        <v/>
      </c>
      <c r="O66" s="129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RESUMO'!BN20</f>
        <v/>
      </c>
      <c r="N67" s="130">
        <f>MAX(0,M67-M66)</f>
        <v/>
      </c>
      <c r="O67" s="129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RESUMO'!BO20</f>
        <v/>
      </c>
      <c r="N68" s="130">
        <f>MAX(0,M68-M67)</f>
        <v/>
      </c>
      <c r="O68" s="129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RESUMO'!BP20</f>
        <v/>
      </c>
      <c r="N69" s="130">
        <f>MAX(0,M69-M68)</f>
        <v/>
      </c>
      <c r="O69" s="129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RESUMO'!BQ20</f>
        <v/>
      </c>
      <c r="N70" s="130">
        <f>MAX(0,M70-M69)</f>
        <v/>
      </c>
      <c r="O70" s="129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RESUMO'!BR20</f>
        <v/>
      </c>
      <c r="N71" s="130">
        <f>MAX(0,M71-M70)</f>
        <v/>
      </c>
      <c r="O71" s="129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RESUMO'!BS20</f>
        <v/>
      </c>
      <c r="N72" s="130">
        <f>MAX(0,M72-M71)</f>
        <v/>
      </c>
      <c r="O72" s="129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RESUMO'!BT20</f>
        <v/>
      </c>
      <c r="N73" s="130">
        <f>MAX(0,M73-M72)</f>
        <v/>
      </c>
      <c r="O73" s="129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RESUMO'!BU20</f>
        <v/>
      </c>
      <c r="N74" s="130">
        <f>MAX(0,M74-M73)</f>
        <v/>
      </c>
      <c r="O74" s="129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RESUMO'!BV20</f>
        <v/>
      </c>
      <c r="N75" s="130">
        <f>MAX(0,M75-M74)</f>
        <v/>
      </c>
      <c r="O75" s="129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RESUMO'!BW20</f>
        <v/>
      </c>
      <c r="N76" s="130">
        <f>MAX(0,M76-M75)</f>
        <v/>
      </c>
      <c r="O76" s="129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PL'!F27</f>
        <v/>
      </c>
      <c r="K5" s="62">
        <f>'VALOR POR PL'!G27</f>
        <v/>
      </c>
      <c r="M5" s="129">
        <f>'CP RESUMO'!D21</f>
        <v/>
      </c>
      <c r="N5" s="130" t="n">
        <v>0</v>
      </c>
      <c r="O5" s="129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RESUMO'!E21</f>
        <v/>
      </c>
      <c r="N6" s="130">
        <f>MAX(0,M6-M5)</f>
        <v/>
      </c>
      <c r="O6" s="129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PL'!L27</f>
        <v/>
      </c>
      <c r="M7" s="129">
        <f>'CP RESUMO'!F21</f>
        <v/>
      </c>
      <c r="N7" s="130">
        <f>MAX(0,M7-M6)</f>
        <v/>
      </c>
      <c r="O7" s="129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RESUMO'!G21</f>
        <v/>
      </c>
      <c r="N8" s="130">
        <f>MAX(0,M8-M7)</f>
        <v/>
      </c>
      <c r="O8" s="129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RESUMO'!H21</f>
        <v/>
      </c>
      <c r="N9" s="130">
        <f>MAX(0,M9-M8)</f>
        <v/>
      </c>
      <c r="O9" s="129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RESUMO'!I21</f>
        <v/>
      </c>
      <c r="N10" s="130">
        <f>MAX(0,M10-M9)</f>
        <v/>
      </c>
      <c r="O10" s="129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RESUMO'!J21</f>
        <v/>
      </c>
      <c r="N11" s="130">
        <f>MAX(0,M11-M10)</f>
        <v/>
      </c>
      <c r="O11" s="129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RESUMO'!K21</f>
        <v/>
      </c>
      <c r="N12" s="130">
        <f>MAX(0,M12-M11)</f>
        <v/>
      </c>
      <c r="O12" s="129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PL'!I27</f>
        <v/>
      </c>
      <c r="M13" s="129">
        <f>'CP RESUMO'!L21</f>
        <v/>
      </c>
      <c r="N13" s="130">
        <f>MAX(0,M13-M12)</f>
        <v/>
      </c>
      <c r="O13" s="129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9">
        <f>'CP RESUMO'!M21</f>
        <v/>
      </c>
      <c r="N14" s="130">
        <f>MAX(0,M14-M13)</f>
        <v/>
      </c>
      <c r="O14" s="129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RESUMO'!N21</f>
        <v/>
      </c>
      <c r="N15" s="130">
        <f>MAX(0,M15-M14)</f>
        <v/>
      </c>
      <c r="O15" s="129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RESUMO'!O21</f>
        <v/>
      </c>
      <c r="N16" s="130">
        <f>MAX(0,M16-M15)</f>
        <v/>
      </c>
      <c r="O16" s="129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RESUMO'!P21</f>
        <v/>
      </c>
      <c r="N17" s="130">
        <f>MAX(0,M17-M16)</f>
        <v/>
      </c>
      <c r="O17" s="129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RESUMO'!Q21</f>
        <v/>
      </c>
      <c r="N18" s="130">
        <f>MAX(0,M18-M17)</f>
        <v/>
      </c>
      <c r="O18" s="129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RESUMO'!R21</f>
        <v/>
      </c>
      <c r="N19" s="130">
        <f>MAX(0,M19-M18)</f>
        <v/>
      </c>
      <c r="O19" s="129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RESUMO'!S21</f>
        <v/>
      </c>
      <c r="N20" s="130">
        <f>MAX(0,M20-M19)</f>
        <v/>
      </c>
      <c r="O20" s="129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RESUMO'!T21</f>
        <v/>
      </c>
      <c r="N21" s="130">
        <f>MAX(0,M21-M20)</f>
        <v/>
      </c>
      <c r="O21" s="129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RESUMO'!U21</f>
        <v/>
      </c>
      <c r="N22" s="130">
        <f>MAX(0,M22-M21)</f>
        <v/>
      </c>
      <c r="O22" s="129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RESUMO'!V21</f>
        <v/>
      </c>
      <c r="N23" s="130">
        <f>MAX(0,M23-M22)</f>
        <v/>
      </c>
      <c r="O23" s="129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RESUMO'!W21</f>
        <v/>
      </c>
      <c r="N24" s="130">
        <f>MAX(0,M24-M23)</f>
        <v/>
      </c>
      <c r="O24" s="129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RESUMO'!X21</f>
        <v/>
      </c>
      <c r="N25" s="130">
        <f>MAX(0,M25-M24)</f>
        <v/>
      </c>
      <c r="O25" s="129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RESUMO'!Y21</f>
        <v/>
      </c>
      <c r="N26" s="130">
        <f>MAX(0,M26-M25)</f>
        <v/>
      </c>
      <c r="O26" s="129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686964.52</v>
      </c>
      <c r="M27" s="129">
        <f>'CP RESUMO'!Z21</f>
        <v/>
      </c>
      <c r="N27" s="130">
        <f>MAX(0,M27-M26)</f>
        <v/>
      </c>
      <c r="O27" s="129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1047212.71</v>
      </c>
      <c r="M28" s="129">
        <f>'CP RESUMO'!AA21</f>
        <v/>
      </c>
      <c r="N28" s="130">
        <f>MAX(0,M28-M27)</f>
        <v/>
      </c>
      <c r="O28" s="129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1620508.15</v>
      </c>
      <c r="M29" s="129">
        <f>'CP RESUMO'!AB21</f>
        <v/>
      </c>
      <c r="N29" s="130">
        <f>MAX(0,M29-M28)</f>
        <v/>
      </c>
      <c r="O29" s="129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1912666.93</v>
      </c>
      <c r="M30" s="129">
        <f>'CP RESUMO'!AC21</f>
        <v/>
      </c>
      <c r="N30" s="130">
        <f>MAX(0,M30-M29)</f>
        <v/>
      </c>
      <c r="O30" s="129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1716911.78</v>
      </c>
      <c r="M31" s="129">
        <f>'CP RESUMO'!AD21</f>
        <v/>
      </c>
      <c r="N31" s="130">
        <f>MAX(0,M31-M30)</f>
        <v/>
      </c>
      <c r="O31" s="129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1724029.04</v>
      </c>
      <c r="M32" s="129">
        <f>'CP RESUMO'!AE21</f>
        <v/>
      </c>
      <c r="N32" s="130">
        <f>MAX(0,M32-M31)</f>
        <v/>
      </c>
      <c r="O32" s="129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1240873.84</v>
      </c>
      <c r="M33" s="129">
        <f>'CP RESUMO'!AF21</f>
        <v/>
      </c>
      <c r="N33" s="130">
        <f>MAX(0,M33-M32)</f>
        <v/>
      </c>
      <c r="O33" s="129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1377375.67</v>
      </c>
      <c r="M34" s="129">
        <f>'CP RESUMO'!AG21</f>
        <v/>
      </c>
      <c r="N34" s="130">
        <f>MAX(0,M34-M33)</f>
        <v/>
      </c>
      <c r="O34" s="129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1690022.9</v>
      </c>
      <c r="M35" s="129">
        <f>'CP RESUMO'!AH21</f>
        <v/>
      </c>
      <c r="N35" s="130">
        <f>MAX(0,M35-M34)</f>
        <v/>
      </c>
      <c r="O35" s="129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1533152.88</v>
      </c>
      <c r="M36" s="129">
        <f>'CP RESUMO'!AI21</f>
        <v/>
      </c>
      <c r="N36" s="130">
        <f>MAX(0,M36-M35)</f>
        <v/>
      </c>
      <c r="O36" s="129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1541765.8</v>
      </c>
      <c r="M37" s="129">
        <f>'CP RESUMO'!AJ21</f>
        <v/>
      </c>
      <c r="N37" s="130">
        <f>MAX(0,M37-M36)</f>
        <v/>
      </c>
      <c r="O37" s="129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1266058.13</v>
      </c>
      <c r="M38" s="129">
        <f>'CP RESUMO'!AK21</f>
        <v/>
      </c>
      <c r="N38" s="130">
        <f>MAX(0,M38-M37)</f>
        <v/>
      </c>
      <c r="O38" s="129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1261900.44</v>
      </c>
      <c r="M39" s="129">
        <f>'CP RESUMO'!AL21</f>
        <v/>
      </c>
      <c r="N39" s="130">
        <f>MAX(0,M39-M38)</f>
        <v/>
      </c>
      <c r="O39" s="129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1261551.82</v>
      </c>
      <c r="M40" s="129">
        <f>'CP RESUMO'!AM21</f>
        <v/>
      </c>
      <c r="N40" s="130">
        <f>MAX(0,M40-M39)</f>
        <v/>
      </c>
      <c r="O40" s="129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1261500.17</v>
      </c>
      <c r="M41" s="129">
        <f>'CP RESUMO'!AN21</f>
        <v/>
      </c>
      <c r="N41" s="130">
        <f>MAX(0,M41-M40)</f>
        <v/>
      </c>
      <c r="O41" s="129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374755.37</v>
      </c>
      <c r="M42" s="129">
        <f>'CP RESUMO'!AO21</f>
        <v/>
      </c>
      <c r="N42" s="130">
        <f>MAX(0,M42-M41)</f>
        <v/>
      </c>
      <c r="O42" s="129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374517.08</v>
      </c>
      <c r="M43" s="129">
        <f>'CP RESUMO'!AP21</f>
        <v/>
      </c>
      <c r="N43" s="130">
        <f>MAX(0,M43-M42)</f>
        <v/>
      </c>
      <c r="O43" s="129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361591.02</v>
      </c>
      <c r="M44" s="129">
        <f>'CP RESUMO'!AQ21</f>
        <v/>
      </c>
      <c r="N44" s="130">
        <f>MAX(0,M44-M43)</f>
        <v/>
      </c>
      <c r="O44" s="129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340999.31</v>
      </c>
      <c r="M45" s="129">
        <f>'CP RESUMO'!AR21</f>
        <v/>
      </c>
      <c r="N45" s="130">
        <f>MAX(0,M45-M44)</f>
        <v/>
      </c>
      <c r="O45" s="129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RESUMO'!AS21</f>
        <v/>
      </c>
      <c r="N46" s="130">
        <f>MAX(0,M46-M45)</f>
        <v/>
      </c>
      <c r="O46" s="129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RESUMO'!AT21</f>
        <v/>
      </c>
      <c r="N47" s="130">
        <f>MAX(0,M47-M46)</f>
        <v/>
      </c>
      <c r="O47" s="129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RESUMO'!AU21</f>
        <v/>
      </c>
      <c r="N48" s="130">
        <f>MAX(0,M48-M47)</f>
        <v/>
      </c>
      <c r="O48" s="129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RESUMO'!AV21</f>
        <v/>
      </c>
      <c r="N49" s="130">
        <f>MAX(0,M49-M48)</f>
        <v/>
      </c>
      <c r="O49" s="129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RESUMO'!AW21</f>
        <v/>
      </c>
      <c r="N50" s="130">
        <f>MAX(0,M50-M49)</f>
        <v/>
      </c>
      <c r="O50" s="129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RESUMO'!AX21</f>
        <v/>
      </c>
      <c r="N51" s="130">
        <f>MAX(0,M51-M50)</f>
        <v/>
      </c>
      <c r="O51" s="129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RESUMO'!AY21</f>
        <v/>
      </c>
      <c r="N52" s="130">
        <f>MAX(0,M52-M51)</f>
        <v/>
      </c>
      <c r="O52" s="129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RESUMO'!AZ21</f>
        <v/>
      </c>
      <c r="N53" s="130">
        <f>MAX(0,M53-M52)</f>
        <v/>
      </c>
      <c r="O53" s="129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RESUMO'!BA21</f>
        <v/>
      </c>
      <c r="N54" s="130">
        <f>MAX(0,M54-M53)</f>
        <v/>
      </c>
      <c r="O54" s="129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1178940.16</v>
      </c>
      <c r="M55" s="129">
        <f>'CP RESUMO'!BB21</f>
        <v/>
      </c>
      <c r="N55" s="130">
        <f>MAX(0,M55-M54)</f>
        <v/>
      </c>
      <c r="O55" s="129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RESUMO'!BC21</f>
        <v/>
      </c>
      <c r="N56" s="130">
        <f>MAX(0,M56-M55)</f>
        <v/>
      </c>
      <c r="O56" s="129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RESUMO'!BD21</f>
        <v/>
      </c>
      <c r="N57" s="130">
        <f>MAX(0,M57-M56)</f>
        <v/>
      </c>
      <c r="O57" s="129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RESUMO'!BE21</f>
        <v/>
      </c>
      <c r="N58" s="130">
        <f>MAX(0,M58-M57)</f>
        <v/>
      </c>
      <c r="O58" s="129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RESUMO'!BF21</f>
        <v/>
      </c>
      <c r="N59" s="130">
        <f>MAX(0,M59-M58)</f>
        <v/>
      </c>
      <c r="O59" s="129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RESUMO'!BG21</f>
        <v/>
      </c>
      <c r="N60" s="130">
        <f>MAX(0,M60-M59)</f>
        <v/>
      </c>
      <c r="O60" s="129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RESUMO'!BH21</f>
        <v/>
      </c>
      <c r="N61" s="130">
        <f>MAX(0,M61-M60)</f>
        <v/>
      </c>
      <c r="O61" s="129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RESUMO'!BI21</f>
        <v/>
      </c>
      <c r="N62" s="130">
        <f>MAX(0,M62-M61)</f>
        <v/>
      </c>
      <c r="O62" s="129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RESUMO'!BJ21</f>
        <v/>
      </c>
      <c r="N63" s="130">
        <f>MAX(0,M63-M62)</f>
        <v/>
      </c>
      <c r="O63" s="129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RESUMO'!BK21</f>
        <v/>
      </c>
      <c r="N64" s="130">
        <f>MAX(0,M64-M63)</f>
        <v/>
      </c>
      <c r="O64" s="129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RESUMO'!BL21</f>
        <v/>
      </c>
      <c r="N65" s="130">
        <f>MAX(0,M65-M64)</f>
        <v/>
      </c>
      <c r="O65" s="129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RESUMO'!BM21</f>
        <v/>
      </c>
      <c r="N66" s="130">
        <f>MAX(0,M66-M65)</f>
        <v/>
      </c>
      <c r="O66" s="129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RESUMO'!BN21</f>
        <v/>
      </c>
      <c r="N67" s="130">
        <f>MAX(0,M67-M66)</f>
        <v/>
      </c>
      <c r="O67" s="129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RESUMO'!BO21</f>
        <v/>
      </c>
      <c r="N68" s="130">
        <f>MAX(0,M68-M67)</f>
        <v/>
      </c>
      <c r="O68" s="129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RESUMO'!BP21</f>
        <v/>
      </c>
      <c r="N69" s="130">
        <f>MAX(0,M69-M68)</f>
        <v/>
      </c>
      <c r="O69" s="129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RESUMO'!BQ21</f>
        <v/>
      </c>
      <c r="N70" s="130">
        <f>MAX(0,M70-M69)</f>
        <v/>
      </c>
      <c r="O70" s="129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RESUMO'!BR21</f>
        <v/>
      </c>
      <c r="N71" s="130">
        <f>MAX(0,M71-M70)</f>
        <v/>
      </c>
      <c r="O71" s="129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RESUMO'!BS21</f>
        <v/>
      </c>
      <c r="N72" s="130">
        <f>MAX(0,M72-M71)</f>
        <v/>
      </c>
      <c r="O72" s="129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RESUMO'!BT21</f>
        <v/>
      </c>
      <c r="N73" s="130">
        <f>MAX(0,M73-M72)</f>
        <v/>
      </c>
      <c r="O73" s="129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RESUMO'!BU21</f>
        <v/>
      </c>
      <c r="N74" s="130">
        <f>MAX(0,M74-M73)</f>
        <v/>
      </c>
      <c r="O74" s="129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RESUMO'!BV21</f>
        <v/>
      </c>
      <c r="N75" s="130">
        <f>MAX(0,M75-M74)</f>
        <v/>
      </c>
      <c r="O75" s="129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RESUMO'!BW21</f>
        <v/>
      </c>
      <c r="N76" s="130">
        <f>MAX(0,M76-M75)</f>
        <v/>
      </c>
      <c r="O76" s="129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X68"/>
  <sheetViews>
    <sheetView tabSelected="0" workbookViewId="0">
      <selection activeCell="A1" sqref="A1"/>
    </sheetView>
  </sheetViews>
  <sheetFormatPr baseColWidth="8" defaultRowHeight="15"/>
  <sheetData>
    <row r="1">
      <c r="J1" s="2" t="n">
        <v>31139.1758</v>
      </c>
      <c r="K1" s="2" t="n">
        <v>10452</v>
      </c>
      <c r="L1" s="2" t="n">
        <v>48906.62882985351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25098272.88902724</v>
      </c>
    </row>
    <row r="2">
      <c r="B2" s="2" t="inlineStr">
        <is>
          <t>CORTE ESQUEMÁTICO</t>
        </is>
      </c>
      <c r="H2" s="2" t="inlineStr">
        <is>
          <t>PAVIMENTOS</t>
        </is>
      </c>
      <c r="J2" s="2" t="inlineStr">
        <is>
          <t>ÁREA DE PROJEÇÃO DO PAVIMENTO</t>
        </is>
      </c>
      <c r="K2" s="2" t="inlineStr">
        <is>
          <t>CONCRETO TORRE (m³)</t>
        </is>
      </c>
      <c r="L2" s="2" t="inlineStr">
        <is>
          <t>FORMA
Plana</t>
        </is>
      </c>
      <c r="M2" s="2" t="inlineStr">
        <is>
          <t>FORMA
Nervurada</t>
        </is>
      </c>
      <c r="N2" s="2" t="inlineStr">
        <is>
          <t>PROTENÇÃO</t>
        </is>
      </c>
      <c r="O2" s="2" t="inlineStr">
        <is>
          <t xml:space="preserve">AÇO </t>
        </is>
      </c>
      <c r="P2" s="2" t="inlineStr">
        <is>
          <t>Área de sarrafeamento</t>
        </is>
      </c>
      <c r="Q2" s="2" t="inlineStr">
        <is>
          <t>Área de Camurça</t>
        </is>
      </c>
      <c r="S2" s="2" t="inlineStr">
        <is>
          <t>CONCRETO 
R$</t>
        </is>
      </c>
      <c r="T2" s="2" t="inlineStr">
        <is>
          <t>FORMA
Plana</t>
        </is>
      </c>
      <c r="U2" s="2" t="inlineStr">
        <is>
          <t>FORMA
Nervurada</t>
        </is>
      </c>
      <c r="V2" s="2" t="inlineStr">
        <is>
          <t>AÇO (mat)
R$</t>
        </is>
      </c>
      <c r="W2" s="2" t="inlineStr">
        <is>
          <t>AÇO (mdo)
R$</t>
        </is>
      </c>
      <c r="X2" s="2" t="inlineStr">
        <is>
          <t>PROTENÇÃO
R$</t>
        </is>
      </c>
      <c r="Y2" s="2" t="inlineStr">
        <is>
          <t>TRATAMENTO R$</t>
        </is>
      </c>
      <c r="AA2" s="2" t="inlineStr">
        <is>
          <t>TOTAL</t>
        </is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>
      <c r="H4" s="2" t="inlineStr">
        <is>
          <t>Cobertura</t>
        </is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184179.1024126577</v>
      </c>
      <c r="V4" s="2" t="n">
        <v>71710.45330074998</v>
      </c>
      <c r="W4" s="2" t="n">
        <v>35133.080125</v>
      </c>
      <c r="Y4" s="2" t="n">
        <v>1699.8751241115</v>
      </c>
      <c r="AA4" s="2" t="n">
        <v>340999.3109625191</v>
      </c>
      <c r="AX4" s="2" t="n">
        <v>340999.3109625191</v>
      </c>
    </row>
    <row r="5">
      <c r="H5" s="2" t="inlineStr">
        <is>
          <t>Fundo da caixa d'água</t>
        </is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169660.4656054679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451988.7758613293</v>
      </c>
      <c r="AV5" s="2" t="n">
        <v>90397.75517226587</v>
      </c>
      <c r="AW5" s="2" t="n">
        <v>361591.0206890635</v>
      </c>
    </row>
    <row r="6">
      <c r="H6" s="2" t="inlineStr">
        <is>
          <t>Barrilete</t>
        </is>
      </c>
      <c r="J6" s="2" t="n">
        <v>560.3472</v>
      </c>
      <c r="K6" s="2" t="n">
        <v>50.7</v>
      </c>
      <c r="L6" s="2" t="n">
        <v>317.8990249999999</v>
      </c>
      <c r="O6" s="2" t="n">
        <v>4416</v>
      </c>
      <c r="P6" s="2" t="n">
        <v>560.3472</v>
      </c>
      <c r="S6" s="2" t="n">
        <v>29418.67499999999</v>
      </c>
      <c r="T6" s="2" t="n">
        <v>45554.13553493749</v>
      </c>
      <c r="V6" s="2" t="n">
        <v>27082.302384</v>
      </c>
      <c r="W6" s="2" t="n">
        <v>13268.424</v>
      </c>
      <c r="Y6" s="2" t="n">
        <v>8186.342687586</v>
      </c>
      <c r="AA6" s="2" t="n">
        <v>123509.8796065235</v>
      </c>
      <c r="AV6" s="2" t="n">
        <v>123509.8796065235</v>
      </c>
    </row>
    <row r="7">
      <c r="H7" s="2" t="inlineStr">
        <is>
          <t>31º Pavimento</t>
        </is>
      </c>
      <c r="J7" s="2" t="n">
        <v>590.5763000000001</v>
      </c>
      <c r="K7" s="2" t="n">
        <v>245.9</v>
      </c>
      <c r="L7" s="2" t="n">
        <v>1362.038475</v>
      </c>
      <c r="O7" s="2" t="n">
        <v>21909</v>
      </c>
      <c r="P7" s="2" t="n">
        <v>590.5763000000001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8026.020503444999</v>
      </c>
      <c r="AA7" s="2" t="n">
        <v>535364.821220945</v>
      </c>
      <c r="AU7" s="2" t="n">
        <v>374755.3748546615</v>
      </c>
      <c r="AV7" s="2" t="n">
        <v>160609.4463662835</v>
      </c>
    </row>
    <row r="8">
      <c r="H8" s="2" t="inlineStr">
        <is>
          <t>30º Pavimento</t>
        </is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9521.592048674998</v>
      </c>
      <c r="AA8" s="2" t="n">
        <v>504600.067628675</v>
      </c>
      <c r="AT8" s="2" t="n">
        <v>504600.067628675</v>
      </c>
    </row>
    <row r="9">
      <c r="H9" s="2" t="inlineStr">
        <is>
          <t>29º Pavimento</t>
        </is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9521.592048674998</v>
      </c>
      <c r="AA9" s="2" t="n">
        <v>504600.067628675</v>
      </c>
      <c r="AT9" s="2" t="n">
        <v>504600.067628675</v>
      </c>
    </row>
    <row r="10">
      <c r="H10" s="2" t="inlineStr">
        <is>
          <t>28º Pavimento</t>
        </is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9521.592048674998</v>
      </c>
      <c r="AA10" s="2" t="n">
        <v>504600.067628675</v>
      </c>
      <c r="AS10" s="2" t="n">
        <v>252300.0338143375</v>
      </c>
      <c r="AT10" s="2" t="n">
        <v>252300.0338143375</v>
      </c>
    </row>
    <row r="11">
      <c r="H11" s="2" t="inlineStr">
        <is>
          <t>27º Pavimento</t>
        </is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9521.592048674998</v>
      </c>
      <c r="AA11" s="2" t="n">
        <v>504625.891778675</v>
      </c>
      <c r="AS11" s="2" t="n">
        <v>504625.891778675</v>
      </c>
    </row>
    <row r="12">
      <c r="H12" s="2" t="inlineStr">
        <is>
          <t>26º Pavimento</t>
        </is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9521.592048674998</v>
      </c>
      <c r="AA12" s="2" t="n">
        <v>504625.891778675</v>
      </c>
      <c r="AS12" s="2" t="n">
        <v>504625.891778675</v>
      </c>
    </row>
    <row r="13">
      <c r="H13" s="2" t="inlineStr">
        <is>
          <t>25º Pavimento</t>
        </is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9521.592048674998</v>
      </c>
      <c r="AA13" s="2" t="n">
        <v>504600.067628675</v>
      </c>
      <c r="AR13" s="2" t="n">
        <v>504600.067628675</v>
      </c>
    </row>
    <row r="14">
      <c r="H14" s="2" t="inlineStr">
        <is>
          <t>24º Pavimento</t>
        </is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9521.592048674998</v>
      </c>
      <c r="AA14" s="2" t="n">
        <v>504600.067628675</v>
      </c>
      <c r="AR14" s="2" t="n">
        <v>504600.067628675</v>
      </c>
    </row>
    <row r="15">
      <c r="H15" s="2" t="inlineStr">
        <is>
          <t>23º Pavimento</t>
        </is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9521.592048674998</v>
      </c>
      <c r="AA15" s="2" t="n">
        <v>505400.616278675</v>
      </c>
      <c r="AQ15" s="2" t="n">
        <v>252700.3081393375</v>
      </c>
      <c r="AR15" s="2" t="n">
        <v>252700.3081393375</v>
      </c>
    </row>
    <row r="16">
      <c r="H16" s="2" t="inlineStr">
        <is>
          <t>22º Pavimento</t>
        </is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9521.592048674998</v>
      </c>
      <c r="AA16" s="2" t="n">
        <v>505917.099278675</v>
      </c>
      <c r="AQ16" s="2" t="n">
        <v>505917.099278675</v>
      </c>
    </row>
    <row r="17">
      <c r="H17" s="2" t="inlineStr">
        <is>
          <t>21º Pavimento</t>
        </is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9521.592048674998</v>
      </c>
      <c r="AA17" s="2" t="n">
        <v>507440.7241286749</v>
      </c>
      <c r="AQ17" s="2" t="n">
        <v>507440.7241286749</v>
      </c>
    </row>
    <row r="18">
      <c r="H18" s="2" t="inlineStr">
        <is>
          <t>20º Pavimento</t>
        </is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9521.592048674998</v>
      </c>
      <c r="AA18" s="2" t="n">
        <v>509205.3743786749</v>
      </c>
      <c r="AP18" s="2" t="n">
        <v>509205.3743786749</v>
      </c>
    </row>
    <row r="19">
      <c r="H19" s="2" t="inlineStr">
        <is>
          <t>19º Pavimento</t>
        </is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9521.592048674998</v>
      </c>
      <c r="AA19" s="2" t="n">
        <v>509971.4908286749</v>
      </c>
      <c r="AP19" s="2" t="n">
        <v>509971.4908286749</v>
      </c>
    </row>
    <row r="20">
      <c r="H20" s="2" t="inlineStr">
        <is>
          <t>18º Pavimento</t>
        </is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9521.592048674998</v>
      </c>
      <c r="AA20" s="2" t="n">
        <v>510427.717478675</v>
      </c>
      <c r="AO20" s="2" t="n">
        <v>255213.8587393375</v>
      </c>
      <c r="AP20" s="2" t="n">
        <v>255213.8587393375</v>
      </c>
    </row>
    <row r="21">
      <c r="H21" s="2" t="inlineStr">
        <is>
          <t>17º Pavimento</t>
        </is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9521.592048674998</v>
      </c>
      <c r="AA21" s="2" t="n">
        <v>512992.916378675</v>
      </c>
      <c r="AO21" s="2" t="n">
        <v>512992.916378675</v>
      </c>
    </row>
    <row r="22">
      <c r="H22" s="2" t="inlineStr">
        <is>
          <t>16º Pavimento</t>
        </is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9521.592048674998</v>
      </c>
      <c r="AA22" s="2" t="n">
        <v>515403.1703786749</v>
      </c>
      <c r="AO22" s="2" t="n">
        <v>515403.1703786749</v>
      </c>
    </row>
    <row r="23">
      <c r="H23" s="2" t="inlineStr">
        <is>
          <t>15º Pavimento</t>
        </is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9521.592048674998</v>
      </c>
      <c r="AA23" s="2" t="n">
        <v>520524.960128675</v>
      </c>
      <c r="AN23" s="2" t="n">
        <v>520524.960128675</v>
      </c>
    </row>
    <row r="24">
      <c r="H24" s="2" t="inlineStr">
        <is>
          <t>14º Pavimento</t>
        </is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9521.592048674998</v>
      </c>
      <c r="AA24" s="2" t="n">
        <v>524828.985128675</v>
      </c>
      <c r="AN24" s="2" t="n">
        <v>524828.985128675</v>
      </c>
    </row>
    <row r="25">
      <c r="H25" s="2" t="inlineStr">
        <is>
          <t>13º Pavimento</t>
        </is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9521.592048674998</v>
      </c>
      <c r="AA25" s="2" t="n">
        <v>549665.946568675</v>
      </c>
      <c r="AM25" s="2" t="n">
        <v>274832.9732843375</v>
      </c>
      <c r="AN25" s="2" t="n">
        <v>274832.9732843375</v>
      </c>
    </row>
    <row r="26">
      <c r="H26" s="2" t="inlineStr">
        <is>
          <t>12º Pavimento</t>
        </is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9521.592048674998</v>
      </c>
      <c r="AA26" s="2" t="n">
        <v>550345.982518675</v>
      </c>
      <c r="AM26" s="2" t="n">
        <v>550345.982518675</v>
      </c>
    </row>
    <row r="27">
      <c r="H27" s="2" t="inlineStr">
        <is>
          <t>11º Pavimento</t>
        </is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9521.592048674998</v>
      </c>
      <c r="AA27" s="2" t="n">
        <v>552196.713268675</v>
      </c>
      <c r="AM27" s="2" t="n">
        <v>552196.713268675</v>
      </c>
    </row>
    <row r="28">
      <c r="H28" s="2" t="inlineStr">
        <is>
          <t>10º Pavimento</t>
        </is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9521.592048674998</v>
      </c>
      <c r="AA28" s="2" t="n">
        <v>557912.4584686749</v>
      </c>
      <c r="AL28" s="2" t="n">
        <v>557912.4584686749</v>
      </c>
    </row>
    <row r="29">
      <c r="H29" s="2" t="inlineStr">
        <is>
          <t>9º Pavimento</t>
        </is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9521.592048674998</v>
      </c>
      <c r="AA29" s="2" t="n">
        <v>564635.3455186749</v>
      </c>
      <c r="AL29" s="2" t="n">
        <v>564635.3455186749</v>
      </c>
    </row>
    <row r="30">
      <c r="H30" s="2" t="inlineStr">
        <is>
          <t>8º Pavimento</t>
        </is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9521.592048674998</v>
      </c>
      <c r="AA30" s="2" t="n">
        <v>591630.190318675</v>
      </c>
      <c r="AK30" s="2" t="n">
        <v>473304.15225494</v>
      </c>
      <c r="AL30" s="2" t="n">
        <v>118326.038063735</v>
      </c>
    </row>
    <row r="31">
      <c r="H31" s="2" t="inlineStr">
        <is>
          <t>7º Pavimento</t>
        </is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291782.3821071807</v>
      </c>
      <c r="V31" s="2" t="n">
        <v>173602.3784625</v>
      </c>
      <c r="W31" s="2" t="n">
        <v>83470.57875</v>
      </c>
      <c r="Y31" s="2" t="n">
        <v>9521.592048674998</v>
      </c>
      <c r="AA31" s="2" t="n">
        <v>764494.2647683558</v>
      </c>
      <c r="AK31" s="2" t="n">
        <v>764494.2647683558</v>
      </c>
    </row>
    <row r="32">
      <c r="H32" s="2" t="inlineStr">
        <is>
          <t>6º Pavimento</t>
        </is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452127.5879999999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216454.1118129405</v>
      </c>
      <c r="Y32" s="2" t="n">
        <v>9521.592048674998</v>
      </c>
      <c r="AA32" s="2" t="n">
        <v>1789462.677551616</v>
      </c>
      <c r="AI32" s="2" t="n">
        <v>164630.5663347486</v>
      </c>
      <c r="AJ32" s="2" t="n">
        <v>1317044.530677989</v>
      </c>
      <c r="AK32" s="2" t="n">
        <v>164630.5663347486</v>
      </c>
      <c r="AP32" s="2" t="n">
        <v>143157.0142041293</v>
      </c>
    </row>
    <row r="33">
      <c r="H33" s="2" t="inlineStr">
        <is>
          <t>5º Pavimento</t>
        </is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206296.8114424311</v>
      </c>
      <c r="Y33" s="2" t="n">
        <v>29270.4373737</v>
      </c>
      <c r="AA33" s="2" t="n">
        <v>1552725.792216131</v>
      </c>
      <c r="AI33" s="2" t="n">
        <v>698685.1504388406</v>
      </c>
      <c r="AJ33" s="2" t="n">
        <v>399867.2484</v>
      </c>
      <c r="AK33" s="2" t="n">
        <v>329955.33</v>
      </c>
      <c r="AP33" s="2" t="n">
        <v>124218.0633772905</v>
      </c>
    </row>
    <row r="34">
      <c r="H34" s="2" t="inlineStr">
        <is>
          <t>4º Pavimento</t>
        </is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206296.8114424311</v>
      </c>
      <c r="Y34" s="2" t="n">
        <v>29270.4373737</v>
      </c>
      <c r="AA34" s="2" t="n">
        <v>1554538.075116131</v>
      </c>
      <c r="AH34" s="2" t="n">
        <v>1100608.15410684</v>
      </c>
      <c r="AI34" s="2" t="n">
        <v>329566.875</v>
      </c>
      <c r="AO34" s="2" t="n">
        <v>124363.0460092905</v>
      </c>
    </row>
    <row r="35">
      <c r="H35" s="2" t="inlineStr">
        <is>
          <t>3º Pavimento</t>
        </is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206296.8114424311</v>
      </c>
      <c r="Y35" s="2" t="n">
        <v>29270.4373737</v>
      </c>
      <c r="AA35" s="2" t="n">
        <v>1564748.565116131</v>
      </c>
      <c r="AG35" s="2" t="n">
        <v>459834.3399534203</v>
      </c>
      <c r="AH35" s="2" t="n">
        <v>259950</v>
      </c>
      <c r="AI35" s="2" t="n">
        <v>719784.3399534203</v>
      </c>
      <c r="AO35" s="2" t="n">
        <v>125179.8852092905</v>
      </c>
    </row>
    <row r="36">
      <c r="H36" s="2" t="inlineStr">
        <is>
          <t>2º Pavimento</t>
        </is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206296.8114424311</v>
      </c>
      <c r="Y36" s="2" t="n">
        <v>29270.4373737</v>
      </c>
      <c r="AA36" s="2" t="n">
        <v>1778490.438830731</v>
      </c>
      <c r="AF36" s="2" t="n">
        <v>327242.2407448546</v>
      </c>
      <c r="AG36" s="2" t="n">
        <v>1049018.962979418</v>
      </c>
      <c r="AH36" s="2" t="n">
        <v>259950</v>
      </c>
      <c r="AN36" s="2" t="n">
        <v>142279.2351064585</v>
      </c>
    </row>
    <row r="37">
      <c r="H37" s="2" t="inlineStr">
        <is>
          <t>Intermediário</t>
        </is>
      </c>
      <c r="J37" s="2" t="n">
        <v>241.235</v>
      </c>
      <c r="K37" s="2" t="n">
        <v>123.1</v>
      </c>
      <c r="L37" s="2" t="n">
        <v>767.8516999999999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95213.61079999999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345631.0523674999</v>
      </c>
      <c r="AF37" s="2" t="n">
        <v>241941.7366572499</v>
      </c>
      <c r="AG37" s="2" t="n">
        <v>103689.31571025</v>
      </c>
    </row>
    <row r="38">
      <c r="H38" s="2" t="inlineStr">
        <is>
          <t>Térreo</t>
        </is>
      </c>
      <c r="J38" s="2" t="n">
        <v>1832.3226</v>
      </c>
      <c r="K38" s="2" t="n">
        <v>839.9000000000001</v>
      </c>
      <c r="L38" s="2" t="n">
        <v>2722.676121225998</v>
      </c>
      <c r="M38" s="2" t="n">
        <v>2893.307860639999</v>
      </c>
      <c r="O38" s="2" t="n">
        <v>113712</v>
      </c>
      <c r="Q38" s="2" t="n">
        <v>1832.3226</v>
      </c>
      <c r="S38" s="2" t="n">
        <v>561164.5707400001</v>
      </c>
      <c r="T38" s="2" t="n">
        <v>337611.8390320238</v>
      </c>
      <c r="U38" s="2" t="n">
        <v>425316.2555140799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2275567.422659804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340537.8073158234</v>
      </c>
      <c r="AN38" s="2" t="n">
        <v>227556.7422659804</v>
      </c>
    </row>
    <row r="39">
      <c r="H39" s="2" t="inlineStr">
        <is>
          <t>Subsolo</t>
        </is>
      </c>
      <c r="J39" s="2" t="n">
        <v>2837.0822</v>
      </c>
      <c r="AA39" s="2" t="n">
        <v>0</v>
      </c>
    </row>
    <row r="40">
      <c r="H40" s="2" t="inlineStr">
        <is>
          <t>Fundação</t>
        </is>
      </c>
      <c r="AA40" s="2" t="n">
        <v>0</v>
      </c>
    </row>
    <row r="42">
      <c r="K42" s="2" t="inlineStr">
        <is>
          <t>Valor de Orçamento</t>
        </is>
      </c>
    </row>
    <row r="43">
      <c r="H43" s="2" t="inlineStr">
        <is>
          <t>R$</t>
        </is>
      </c>
      <c r="K43" s="2" t="n">
        <v>25651081.59268831</v>
      </c>
      <c r="AA43" s="2" t="n">
        <v>25098272.88902724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909721.7847179279</v>
      </c>
      <c r="AG43" s="2" t="n">
        <v>1612542.618643088</v>
      </c>
      <c r="AH43" s="2" t="n">
        <v>1620508.15410684</v>
      </c>
      <c r="AI43" s="2" t="n">
        <v>1912666.931727009</v>
      </c>
      <c r="AJ43" s="2" t="n">
        <v>1716911.779077989</v>
      </c>
      <c r="AK43" s="2" t="n">
        <v>1732384.313358044</v>
      </c>
      <c r="AL43" s="2" t="n">
        <v>1240873.842051085</v>
      </c>
      <c r="AM43" s="2" t="n">
        <v>1377375.669071687</v>
      </c>
      <c r="AN43" s="2" t="n">
        <v>1690022.895914126</v>
      </c>
      <c r="AO43" s="2" t="n">
        <v>1533152.876715268</v>
      </c>
      <c r="AP43" s="2" t="n">
        <v>1541765.801528107</v>
      </c>
      <c r="AQ43" s="2" t="n">
        <v>1266058.131546687</v>
      </c>
      <c r="AR43" s="2" t="n">
        <v>1261900.443396688</v>
      </c>
      <c r="AS43" s="2" t="n">
        <v>1261551.817371687</v>
      </c>
      <c r="AT43" s="2" t="n">
        <v>1261500.169071687</v>
      </c>
      <c r="AU43" s="2" t="n">
        <v>374755.3748546615</v>
      </c>
      <c r="AV43" s="2" t="n">
        <v>374517.0811450728</v>
      </c>
      <c r="AW43" s="2" t="n">
        <v>361591.0206890635</v>
      </c>
      <c r="AX43" s="2" t="n">
        <v>340999.3109625191</v>
      </c>
    </row>
    <row r="44">
      <c r="H44" s="2" t="inlineStr">
        <is>
          <t>INCC</t>
        </is>
      </c>
      <c r="K44" s="2" t="n">
        <v>21082.39919313976</v>
      </c>
      <c r="AA44" s="2" t="n">
        <v>20481.73155907488</v>
      </c>
      <c r="AC44" s="2" t="n">
        <v>278.7580443260068</v>
      </c>
      <c r="AD44" s="2" t="n">
        <v>530.8944710836806</v>
      </c>
      <c r="AE44" s="2" t="n">
        <v>583.7501774933532</v>
      </c>
      <c r="AF44" s="2" t="n">
        <v>742.3888277261167</v>
      </c>
      <c r="AG44" s="2" t="n">
        <v>1315.933777142682</v>
      </c>
      <c r="AH44" s="2" t="n">
        <v>1322.434143116637</v>
      </c>
      <c r="AI44" s="2" t="n">
        <v>1560.853642430467</v>
      </c>
      <c r="AJ44" s="2" t="n">
        <v>1401.105419690573</v>
      </c>
      <c r="AK44" s="2" t="n">
        <v>1413.731957582797</v>
      </c>
      <c r="AL44" s="2" t="n">
        <v>1012.629237236461</v>
      </c>
      <c r="AM44" s="2" t="n">
        <v>1124.023108468993</v>
      </c>
      <c r="AN44" s="2" t="n">
        <v>1379.162440214629</v>
      </c>
      <c r="AO44" s="2" t="n">
        <v>1251.14687368126</v>
      </c>
      <c r="AP44" s="2" t="n">
        <v>1258.175549109846</v>
      </c>
      <c r="AQ44" s="2" t="n">
        <v>1033.181163627399</v>
      </c>
      <c r="AR44" s="2" t="n">
        <v>1029.788234840181</v>
      </c>
      <c r="AS44" s="2" t="n">
        <v>1029.503734600258</v>
      </c>
      <c r="AT44" s="2" t="n">
        <v>1029.461586416566</v>
      </c>
      <c r="AU44" s="2" t="n">
        <v>305.8233935869501</v>
      </c>
      <c r="AV44" s="2" t="n">
        <v>305.6289312901383</v>
      </c>
      <c r="AW44" s="2" t="n">
        <v>295.0804723763736</v>
      </c>
      <c r="AX44" s="2" t="n">
        <v>278.2763730335117</v>
      </c>
    </row>
    <row r="45">
      <c r="A45" s="2" t="inlineStr">
        <is>
          <t>REAJUSTE</t>
        </is>
      </c>
      <c r="C45" s="2" t="n">
        <v>1.075</v>
      </c>
      <c r="D45" s="2" t="n">
        <v>1.075</v>
      </c>
      <c r="E45" s="2" t="n">
        <v>1.075</v>
      </c>
    </row>
    <row r="46">
      <c r="B46" s="2" t="n">
        <v>2025</v>
      </c>
      <c r="C46" s="2" t="n">
        <v>2026</v>
      </c>
      <c r="D46" s="2" t="n">
        <v>2027</v>
      </c>
      <c r="E46" s="2" t="n">
        <v>2028</v>
      </c>
    </row>
    <row r="47">
      <c r="A47" s="2" t="inlineStr">
        <is>
          <t>FORMA PLANA</t>
        </is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>
      <c r="A48" s="2" t="inlineStr">
        <is>
          <t>FORMA NERVURADA</t>
        </is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inlineStr">
        <is>
          <t>Porcentagem a ser executada depois</t>
        </is>
      </c>
      <c r="AG48" s="2" t="n">
        <v>0.1</v>
      </c>
    </row>
    <row r="49">
      <c r="A49" s="2" t="inlineStr">
        <is>
          <t>ARMAÇÃO - MDO</t>
        </is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>
      <c r="A50" s="2" t="inlineStr">
        <is>
          <t>SARRAFEAMENTO</t>
        </is>
      </c>
      <c r="B50" s="2" t="n">
        <v>9.199999999999999</v>
      </c>
      <c r="C50" s="2" t="n">
        <v>9.889999999999999</v>
      </c>
      <c r="D50" s="2" t="n">
        <v>10.63175</v>
      </c>
      <c r="E50" s="2" t="n">
        <v>11.42913125</v>
      </c>
    </row>
    <row r="51">
      <c r="A51" s="2" t="inlineStr">
        <is>
          <t>POLIMENTO</t>
        </is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>
      <c r="A52" s="2" t="inlineStr">
        <is>
          <t>JUNTAS</t>
        </is>
      </c>
      <c r="B52" s="2" t="n">
        <v>2.56</v>
      </c>
      <c r="C52" s="2" t="n">
        <v>2.752</v>
      </c>
      <c r="D52" s="2" t="n">
        <v>2.9584</v>
      </c>
      <c r="E52" s="2" t="n">
        <v>3.180279999999999</v>
      </c>
    </row>
    <row r="53">
      <c r="A53" s="2" t="inlineStr">
        <is>
          <t>REAJUSTE</t>
        </is>
      </c>
      <c r="C53" s="2" t="n">
        <v>1.055</v>
      </c>
      <c r="D53" s="2" t="n">
        <v>1.055</v>
      </c>
      <c r="E53" s="2" t="n">
        <v>1.055</v>
      </c>
    </row>
    <row r="54">
      <c r="A54" s="2" t="inlineStr">
        <is>
          <t>ARMAÇÃO - MAT</t>
        </is>
      </c>
      <c r="B54" s="2" t="n">
        <v>5.55</v>
      </c>
      <c r="C54" s="2" t="n">
        <v>5.51</v>
      </c>
      <c r="D54" s="2" t="n">
        <v>5.81305</v>
      </c>
      <c r="E54" s="2" t="n">
        <v>6.132767749999999</v>
      </c>
    </row>
    <row r="55">
      <c r="A55" s="2" t="inlineStr">
        <is>
          <t>CONCRETO FCK 40</t>
        </is>
      </c>
      <c r="B55" s="2" t="n">
        <v>475</v>
      </c>
      <c r="C55" s="2" t="n">
        <v>490</v>
      </c>
      <c r="D55" s="2" t="n">
        <v>516.9499999999999</v>
      </c>
      <c r="E55" s="2" t="n">
        <v>545.3822499999999</v>
      </c>
    </row>
    <row r="56">
      <c r="A56" s="2" t="inlineStr">
        <is>
          <t>CONCRETO FCK 50</t>
        </is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>
      <c r="A57" s="2" t="inlineStr">
        <is>
          <t>BOMBEAMENTO</t>
        </is>
      </c>
      <c r="B57" s="2" t="n">
        <v>50</v>
      </c>
      <c r="C57" s="2" t="n">
        <v>60</v>
      </c>
      <c r="D57" s="2" t="n">
        <v>63.3</v>
      </c>
      <c r="E57" s="2" t="n">
        <v>66.78149999999999</v>
      </c>
    </row>
    <row r="58">
      <c r="A58" s="2" t="inlineStr">
        <is>
          <t>CONCRETO APARENTE  - fck 40</t>
        </is>
      </c>
      <c r="B58" s="2" t="n">
        <v>502.0826885273328</v>
      </c>
      <c r="C58" s="2" t="n">
        <v>545.9</v>
      </c>
      <c r="D58" s="2" t="n">
        <v>575.9245</v>
      </c>
      <c r="E58" s="2" t="n">
        <v>607.6003474999999</v>
      </c>
    </row>
    <row r="59">
      <c r="A59" s="2" t="inlineStr">
        <is>
          <t>CONCRETO APARENTE  - fck 50</t>
        </is>
      </c>
      <c r="B59" s="2" t="n">
        <v>563.2624021203096</v>
      </c>
      <c r="C59" s="2" t="n">
        <v>630.36</v>
      </c>
      <c r="D59" s="2" t="n">
        <v>665.0298</v>
      </c>
      <c r="E59" s="2" t="n">
        <v>701.606439</v>
      </c>
    </row>
    <row r="60">
      <c r="A60" s="2" t="inlineStr">
        <is>
          <t>PROTENÇÃO</t>
        </is>
      </c>
      <c r="C60" s="2" t="n">
        <v>24.50080895990869</v>
      </c>
      <c r="D60" s="2" t="n">
        <v>25.84835345270366</v>
      </c>
    </row>
    <row r="61">
      <c r="A61" s="2" t="inlineStr">
        <is>
          <t>CONCRETO FCK 50 - piso polido</t>
        </is>
      </c>
      <c r="C61" s="2" t="n">
        <v>664.35</v>
      </c>
    </row>
    <row r="63">
      <c r="A63" s="2" t="inlineStr">
        <is>
          <t>CONSIDERAÇÕES</t>
        </is>
      </c>
    </row>
    <row r="64">
      <c r="A64" s="2" t="inlineStr">
        <is>
          <t>Horas trabalhadas por dia =</t>
        </is>
      </c>
      <c r="B64" s="2" t="n">
        <v>8</v>
      </c>
    </row>
    <row r="66">
      <c r="A66" s="2" t="inlineStr">
        <is>
          <t>Índice Kg/m³</t>
        </is>
      </c>
      <c r="B66" s="2" t="n">
        <v>95.44125526215076</v>
      </c>
    </row>
    <row r="68">
      <c r="A68" s="2" t="inlineStr">
        <is>
          <t>Qtt total de aço</t>
        </is>
      </c>
      <c r="B68" s="2" t="n">
        <v>997552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PL'!F28</f>
        <v/>
      </c>
      <c r="K5" s="62">
        <f>'VALOR POR PL'!G28</f>
        <v/>
      </c>
      <c r="M5" s="129">
        <f>'CP RESUMO'!D22</f>
        <v/>
      </c>
      <c r="N5" s="130" t="n">
        <v>0</v>
      </c>
      <c r="O5" s="129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RESUMO'!E22</f>
        <v/>
      </c>
      <c r="N6" s="130">
        <f>MAX(0,M6-M5)</f>
        <v/>
      </c>
      <c r="O6" s="129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PL'!L28</f>
        <v/>
      </c>
      <c r="M7" s="129">
        <f>'CP RESUMO'!F22</f>
        <v/>
      </c>
      <c r="N7" s="130">
        <f>MAX(0,M7-M6)</f>
        <v/>
      </c>
      <c r="O7" s="129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RESUMO'!G22</f>
        <v/>
      </c>
      <c r="N8" s="130">
        <f>MAX(0,M8-M7)</f>
        <v/>
      </c>
      <c r="O8" s="129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RESUMO'!H22</f>
        <v/>
      </c>
      <c r="N9" s="130">
        <f>MAX(0,M9-M8)</f>
        <v/>
      </c>
      <c r="O9" s="129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RESUMO'!I22</f>
        <v/>
      </c>
      <c r="N10" s="130">
        <f>MAX(0,M10-M9)</f>
        <v/>
      </c>
      <c r="O10" s="129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RESUMO'!J22</f>
        <v/>
      </c>
      <c r="N11" s="130">
        <f>MAX(0,M11-M10)</f>
        <v/>
      </c>
      <c r="O11" s="129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RESUMO'!K22</f>
        <v/>
      </c>
      <c r="N12" s="130">
        <f>MAX(0,M12-M11)</f>
        <v/>
      </c>
      <c r="O12" s="129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PL'!I28</f>
        <v/>
      </c>
      <c r="M13" s="129">
        <f>'CP RESUMO'!L22</f>
        <v/>
      </c>
      <c r="N13" s="130">
        <f>MAX(0,M13-M12)</f>
        <v/>
      </c>
      <c r="O13" s="129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9">
        <f>'CP RESUMO'!M22</f>
        <v/>
      </c>
      <c r="N14" s="130">
        <f>MAX(0,M14-M13)</f>
        <v/>
      </c>
      <c r="O14" s="129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RESUMO'!N22</f>
        <v/>
      </c>
      <c r="N15" s="130">
        <f>MAX(0,M15-M14)</f>
        <v/>
      </c>
      <c r="O15" s="129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RESUMO'!O22</f>
        <v/>
      </c>
      <c r="N16" s="130">
        <f>MAX(0,M16-M15)</f>
        <v/>
      </c>
      <c r="O16" s="129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RESUMO'!P22</f>
        <v/>
      </c>
      <c r="N17" s="130">
        <f>MAX(0,M17-M16)</f>
        <v/>
      </c>
      <c r="O17" s="129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RESUMO'!Q22</f>
        <v/>
      </c>
      <c r="N18" s="130">
        <f>MAX(0,M18-M17)</f>
        <v/>
      </c>
      <c r="O18" s="129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RESUMO'!R22</f>
        <v/>
      </c>
      <c r="N19" s="130">
        <f>MAX(0,M19-M18)</f>
        <v/>
      </c>
      <c r="O19" s="129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RESUMO'!S22</f>
        <v/>
      </c>
      <c r="N20" s="130">
        <f>MAX(0,M20-M19)</f>
        <v/>
      </c>
      <c r="O20" s="129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RESUMO'!T22</f>
        <v/>
      </c>
      <c r="N21" s="130">
        <f>MAX(0,M21-M20)</f>
        <v/>
      </c>
      <c r="O21" s="129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RESUMO'!U22</f>
        <v/>
      </c>
      <c r="N22" s="130">
        <f>MAX(0,M22-M21)</f>
        <v/>
      </c>
      <c r="O22" s="129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RESUMO'!V22</f>
        <v/>
      </c>
      <c r="N23" s="130">
        <f>MAX(0,M23-M22)</f>
        <v/>
      </c>
      <c r="O23" s="129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RESUMO'!W22</f>
        <v/>
      </c>
      <c r="N24" s="130">
        <f>MAX(0,M24-M23)</f>
        <v/>
      </c>
      <c r="O24" s="129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RESUMO'!X22</f>
        <v/>
      </c>
      <c r="N25" s="130">
        <f>MAX(0,M25-M24)</f>
        <v/>
      </c>
      <c r="O25" s="129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RESUMO'!Y22</f>
        <v/>
      </c>
      <c r="N26" s="130">
        <f>MAX(0,M26-M25)</f>
        <v/>
      </c>
      <c r="O26" s="129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RESUMO'!Z22</f>
        <v/>
      </c>
      <c r="N27" s="130">
        <f>MAX(0,M27-M26)</f>
        <v/>
      </c>
      <c r="O27" s="129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RESUMO'!AA22</f>
        <v/>
      </c>
      <c r="N28" s="130">
        <f>MAX(0,M28-M27)</f>
        <v/>
      </c>
      <c r="O28" s="129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RESUMO'!AB22</f>
        <v/>
      </c>
      <c r="N29" s="130">
        <f>MAX(0,M29-M28)</f>
        <v/>
      </c>
      <c r="O29" s="129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RESUMO'!AC22</f>
        <v/>
      </c>
      <c r="N30" s="130">
        <f>MAX(0,M30-M29)</f>
        <v/>
      </c>
      <c r="O30" s="129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RESUMO'!AD22</f>
        <v/>
      </c>
      <c r="N31" s="130">
        <f>MAX(0,M31-M30)</f>
        <v/>
      </c>
      <c r="O31" s="129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RESUMO'!AE22</f>
        <v/>
      </c>
      <c r="N32" s="130">
        <f>MAX(0,M32-M31)</f>
        <v/>
      </c>
      <c r="O32" s="129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70130.98</v>
      </c>
      <c r="M33" s="129">
        <f>'CP RESUMO'!AF22</f>
        <v/>
      </c>
      <c r="N33" s="130">
        <f>MAX(0,M33-M32)</f>
        <v/>
      </c>
      <c r="O33" s="129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134575.67</v>
      </c>
      <c r="M34" s="129">
        <f>'CP RESUMO'!AG22</f>
        <v/>
      </c>
      <c r="N34" s="130">
        <f>MAX(0,M34-M33)</f>
        <v/>
      </c>
      <c r="O34" s="129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221133.72</v>
      </c>
      <c r="M35" s="129">
        <f>'CP RESUMO'!AH22</f>
        <v/>
      </c>
      <c r="N35" s="130">
        <f>MAX(0,M35-M34)</f>
        <v/>
      </c>
      <c r="O35" s="129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416363.21</v>
      </c>
      <c r="M36" s="129">
        <f>'CP RESUMO'!AI22</f>
        <v/>
      </c>
      <c r="N36" s="130">
        <f>MAX(0,M36-M35)</f>
        <v/>
      </c>
      <c r="O36" s="129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387299.92</v>
      </c>
      <c r="M37" s="129">
        <f>'CP RESUMO'!AJ22</f>
        <v/>
      </c>
      <c r="N37" s="130">
        <f>MAX(0,M37-M36)</f>
        <v/>
      </c>
      <c r="O37" s="129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545884.39</v>
      </c>
      <c r="M38" s="129">
        <f>'CP RESUMO'!AK22</f>
        <v/>
      </c>
      <c r="N38" s="130">
        <f>MAX(0,M38-M37)</f>
        <v/>
      </c>
      <c r="O38" s="129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564206.9</v>
      </c>
      <c r="M39" s="129">
        <f>'CP RESUMO'!AL22</f>
        <v/>
      </c>
      <c r="N39" s="130">
        <f>MAX(0,M39-M38)</f>
        <v/>
      </c>
      <c r="O39" s="129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634337.88</v>
      </c>
      <c r="M40" s="129">
        <f>'CP RESUMO'!AM22</f>
        <v/>
      </c>
      <c r="N40" s="130">
        <f>MAX(0,M40-M39)</f>
        <v/>
      </c>
      <c r="O40" s="129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680460.0600000001</v>
      </c>
      <c r="M41" s="129">
        <f>'CP RESUMO'!AN22</f>
        <v/>
      </c>
      <c r="N41" s="130">
        <f>MAX(0,M41-M40)</f>
        <v/>
      </c>
      <c r="O41" s="129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484598.76</v>
      </c>
      <c r="M42" s="129">
        <f>'CP RESUMO'!AO22</f>
        <v/>
      </c>
      <c r="N42" s="130">
        <f>MAX(0,M42-M41)</f>
        <v/>
      </c>
      <c r="O42" s="129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518716.54</v>
      </c>
      <c r="M43" s="129">
        <f>'CP RESUMO'!AP22</f>
        <v/>
      </c>
      <c r="N43" s="130">
        <f>MAX(0,M43-M42)</f>
        <v/>
      </c>
      <c r="O43" s="129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434685.72</v>
      </c>
      <c r="M44" s="129">
        <f>'CP RESUMO'!AQ22</f>
        <v/>
      </c>
      <c r="N44" s="130">
        <f>MAX(0,M44-M43)</f>
        <v/>
      </c>
      <c r="O44" s="129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521875.59</v>
      </c>
      <c r="M45" s="129">
        <f>'CP RESUMO'!AR22</f>
        <v/>
      </c>
      <c r="N45" s="130">
        <f>MAX(0,M45-M44)</f>
        <v/>
      </c>
      <c r="O45" s="129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272310.39</v>
      </c>
      <c r="M46" s="129">
        <f>'CP RESUMO'!AS22</f>
        <v/>
      </c>
      <c r="N46" s="130">
        <f>MAX(0,M46-M45)</f>
        <v/>
      </c>
      <c r="O46" s="129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237560.8</v>
      </c>
      <c r="M47" s="129">
        <f>'CP RESUMO'!AT22</f>
        <v/>
      </c>
      <c r="N47" s="130">
        <f>MAX(0,M47-M46)</f>
        <v/>
      </c>
      <c r="O47" s="129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69499.17</v>
      </c>
      <c r="M48" s="129">
        <f>'CP RESUMO'!AU22</f>
        <v/>
      </c>
      <c r="N48" s="130">
        <f>MAX(0,M48-M47)</f>
        <v/>
      </c>
      <c r="O48" s="129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51843.25</v>
      </c>
      <c r="M49" s="129">
        <f>'CP RESUMO'!AV22</f>
        <v/>
      </c>
      <c r="N49" s="130">
        <f>MAX(0,M49-M48)</f>
        <v/>
      </c>
      <c r="O49" s="129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RESUMO'!AW22</f>
        <v/>
      </c>
      <c r="N50" s="130">
        <f>MAX(0,M50-M49)</f>
        <v/>
      </c>
      <c r="O50" s="129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RESUMO'!AX22</f>
        <v/>
      </c>
      <c r="N51" s="130">
        <f>MAX(0,M51-M50)</f>
        <v/>
      </c>
      <c r="O51" s="129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RESUMO'!AY22</f>
        <v/>
      </c>
      <c r="N52" s="130">
        <f>MAX(0,M52-M51)</f>
        <v/>
      </c>
      <c r="O52" s="129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RESUMO'!AZ22</f>
        <v/>
      </c>
      <c r="N53" s="130">
        <f>MAX(0,M53-M52)</f>
        <v/>
      </c>
      <c r="O53" s="129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RESUMO'!BA22</f>
        <v/>
      </c>
      <c r="N54" s="130">
        <f>MAX(0,M54-M53)</f>
        <v/>
      </c>
      <c r="O54" s="129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RESUMO'!BB22</f>
        <v/>
      </c>
      <c r="N55" s="130">
        <f>MAX(0,M55-M54)</f>
        <v/>
      </c>
      <c r="O55" s="129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RESUMO'!BC22</f>
        <v/>
      </c>
      <c r="N56" s="130">
        <f>MAX(0,M56-M55)</f>
        <v/>
      </c>
      <c r="O56" s="129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RESUMO'!BD22</f>
        <v/>
      </c>
      <c r="N57" s="130">
        <f>MAX(0,M57-M56)</f>
        <v/>
      </c>
      <c r="O57" s="129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RESUMO'!BE22</f>
        <v/>
      </c>
      <c r="N58" s="130">
        <f>MAX(0,M58-M57)</f>
        <v/>
      </c>
      <c r="O58" s="129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RESUMO'!BF22</f>
        <v/>
      </c>
      <c r="N59" s="130">
        <f>MAX(0,M59-M58)</f>
        <v/>
      </c>
      <c r="O59" s="129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RESUMO'!BG22</f>
        <v/>
      </c>
      <c r="N60" s="130">
        <f>MAX(0,M60-M59)</f>
        <v/>
      </c>
      <c r="O60" s="129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RESUMO'!BH22</f>
        <v/>
      </c>
      <c r="N61" s="130">
        <f>MAX(0,M61-M60)</f>
        <v/>
      </c>
      <c r="O61" s="129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RESUMO'!BI22</f>
        <v/>
      </c>
      <c r="N62" s="130">
        <f>MAX(0,M62-M61)</f>
        <v/>
      </c>
      <c r="O62" s="129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RESUMO'!BJ22</f>
        <v/>
      </c>
      <c r="N63" s="130">
        <f>MAX(0,M63-M62)</f>
        <v/>
      </c>
      <c r="O63" s="129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RESUMO'!BK22</f>
        <v/>
      </c>
      <c r="N64" s="130">
        <f>MAX(0,M64-M63)</f>
        <v/>
      </c>
      <c r="O64" s="129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RESUMO'!BL22</f>
        <v/>
      </c>
      <c r="N65" s="130">
        <f>MAX(0,M65-M64)</f>
        <v/>
      </c>
      <c r="O65" s="129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RESUMO'!BM22</f>
        <v/>
      </c>
      <c r="N66" s="130">
        <f>MAX(0,M66-M65)</f>
        <v/>
      </c>
      <c r="O66" s="129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RESUMO'!BN22</f>
        <v/>
      </c>
      <c r="N67" s="130">
        <f>MAX(0,M67-M66)</f>
        <v/>
      </c>
      <c r="O67" s="129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RESUMO'!BO22</f>
        <v/>
      </c>
      <c r="N68" s="130">
        <f>MAX(0,M68-M67)</f>
        <v/>
      </c>
      <c r="O68" s="129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RESUMO'!BP22</f>
        <v/>
      </c>
      <c r="N69" s="130">
        <f>MAX(0,M69-M68)</f>
        <v/>
      </c>
      <c r="O69" s="129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RESUMO'!BQ22</f>
        <v/>
      </c>
      <c r="N70" s="130">
        <f>MAX(0,M70-M69)</f>
        <v/>
      </c>
      <c r="O70" s="129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RESUMO'!BR22</f>
        <v/>
      </c>
      <c r="N71" s="130">
        <f>MAX(0,M71-M70)</f>
        <v/>
      </c>
      <c r="O71" s="129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RESUMO'!BS22</f>
        <v/>
      </c>
      <c r="N72" s="130">
        <f>MAX(0,M72-M71)</f>
        <v/>
      </c>
      <c r="O72" s="129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RESUMO'!BT22</f>
        <v/>
      </c>
      <c r="N73" s="130">
        <f>MAX(0,M73-M72)</f>
        <v/>
      </c>
      <c r="O73" s="129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RESUMO'!BU22</f>
        <v/>
      </c>
      <c r="N74" s="130">
        <f>MAX(0,M74-M73)</f>
        <v/>
      </c>
      <c r="O74" s="129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RESUMO'!BV22</f>
        <v/>
      </c>
      <c r="N75" s="130">
        <f>MAX(0,M75-M74)</f>
        <v/>
      </c>
      <c r="O75" s="129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RESUMO'!BW22</f>
        <v/>
      </c>
      <c r="N76" s="130">
        <f>MAX(0,M76-M75)</f>
        <v/>
      </c>
      <c r="O76" s="129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PL'!F29</f>
        <v/>
      </c>
      <c r="K5" s="62">
        <f>'VALOR POR PL'!G29</f>
        <v/>
      </c>
      <c r="M5" s="129">
        <f>'CP RESUMO'!D23</f>
        <v/>
      </c>
      <c r="N5" s="130" t="n">
        <v>0</v>
      </c>
      <c r="O5" s="129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RESUMO'!E23</f>
        <v/>
      </c>
      <c r="N6" s="130">
        <f>MAX(0,M6-M5)</f>
        <v/>
      </c>
      <c r="O6" s="129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PL'!L29</f>
        <v/>
      </c>
      <c r="M7" s="129">
        <f>'CP RESUMO'!F23</f>
        <v/>
      </c>
      <c r="N7" s="130">
        <f>MAX(0,M7-M6)</f>
        <v/>
      </c>
      <c r="O7" s="129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RESUMO'!G23</f>
        <v/>
      </c>
      <c r="N8" s="130">
        <f>MAX(0,M8-M7)</f>
        <v/>
      </c>
      <c r="O8" s="129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RESUMO'!H23</f>
        <v/>
      </c>
      <c r="N9" s="130">
        <f>MAX(0,M9-M8)</f>
        <v/>
      </c>
      <c r="O9" s="129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RESUMO'!I23</f>
        <v/>
      </c>
      <c r="N10" s="130">
        <f>MAX(0,M10-M9)</f>
        <v/>
      </c>
      <c r="O10" s="129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RESUMO'!J23</f>
        <v/>
      </c>
      <c r="N11" s="130">
        <f>MAX(0,M11-M10)</f>
        <v/>
      </c>
      <c r="O11" s="129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RESUMO'!K23</f>
        <v/>
      </c>
      <c r="N12" s="130">
        <f>MAX(0,M12-M11)</f>
        <v/>
      </c>
      <c r="O12" s="129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PL'!I29</f>
        <v/>
      </c>
      <c r="M13" s="129">
        <f>'CP RESUMO'!L23</f>
        <v/>
      </c>
      <c r="N13" s="130">
        <f>MAX(0,M13-M12)</f>
        <v/>
      </c>
      <c r="O13" s="129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9">
        <f>'CP RESUMO'!M23</f>
        <v/>
      </c>
      <c r="N14" s="130">
        <f>MAX(0,M14-M13)</f>
        <v/>
      </c>
      <c r="O14" s="129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RESUMO'!N23</f>
        <v/>
      </c>
      <c r="N15" s="130">
        <f>MAX(0,M15-M14)</f>
        <v/>
      </c>
      <c r="O15" s="129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RESUMO'!O23</f>
        <v/>
      </c>
      <c r="N16" s="130">
        <f>MAX(0,M16-M15)</f>
        <v/>
      </c>
      <c r="O16" s="129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RESUMO'!P23</f>
        <v/>
      </c>
      <c r="N17" s="130">
        <f>MAX(0,M17-M16)</f>
        <v/>
      </c>
      <c r="O17" s="129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RESUMO'!Q23</f>
        <v/>
      </c>
      <c r="N18" s="130">
        <f>MAX(0,M18-M17)</f>
        <v/>
      </c>
      <c r="O18" s="129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RESUMO'!R23</f>
        <v/>
      </c>
      <c r="N19" s="130">
        <f>MAX(0,M19-M18)</f>
        <v/>
      </c>
      <c r="O19" s="129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RESUMO'!S23</f>
        <v/>
      </c>
      <c r="N20" s="130">
        <f>MAX(0,M20-M19)</f>
        <v/>
      </c>
      <c r="O20" s="129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RESUMO'!T23</f>
        <v/>
      </c>
      <c r="N21" s="130">
        <f>MAX(0,M21-M20)</f>
        <v/>
      </c>
      <c r="O21" s="129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RESUMO'!U23</f>
        <v/>
      </c>
      <c r="N22" s="130">
        <f>MAX(0,M22-M21)</f>
        <v/>
      </c>
      <c r="O22" s="129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RESUMO'!V23</f>
        <v/>
      </c>
      <c r="N23" s="130">
        <f>MAX(0,M23-M22)</f>
        <v/>
      </c>
      <c r="O23" s="129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RESUMO'!W23</f>
        <v/>
      </c>
      <c r="N24" s="130">
        <f>MAX(0,M24-M23)</f>
        <v/>
      </c>
      <c r="O24" s="129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RESUMO'!X23</f>
        <v/>
      </c>
      <c r="N25" s="130">
        <f>MAX(0,M25-M24)</f>
        <v/>
      </c>
      <c r="O25" s="129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RESUMO'!Y23</f>
        <v/>
      </c>
      <c r="N26" s="130">
        <f>MAX(0,M26-M25)</f>
        <v/>
      </c>
      <c r="O26" s="129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RESUMO'!Z23</f>
        <v/>
      </c>
      <c r="N27" s="130">
        <f>MAX(0,M27-M26)</f>
        <v/>
      </c>
      <c r="O27" s="129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RESUMO'!AA23</f>
        <v/>
      </c>
      <c r="N28" s="130">
        <f>MAX(0,M28-M27)</f>
        <v/>
      </c>
      <c r="O28" s="129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RESUMO'!AB23</f>
        <v/>
      </c>
      <c r="N29" s="130">
        <f>MAX(0,M29-M28)</f>
        <v/>
      </c>
      <c r="O29" s="129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RESUMO'!AC23</f>
        <v/>
      </c>
      <c r="N30" s="130">
        <f>MAX(0,M30-M29)</f>
        <v/>
      </c>
      <c r="O30" s="129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RESUMO'!AD23</f>
        <v/>
      </c>
      <c r="N31" s="130">
        <f>MAX(0,M31-M30)</f>
        <v/>
      </c>
      <c r="O31" s="129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RESUMO'!AE23</f>
        <v/>
      </c>
      <c r="N32" s="130">
        <f>MAX(0,M32-M31)</f>
        <v/>
      </c>
      <c r="O32" s="129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RESUMO'!AF23</f>
        <v/>
      </c>
      <c r="N33" s="130">
        <f>MAX(0,M33-M32)</f>
        <v/>
      </c>
      <c r="O33" s="129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RESUMO'!AG23</f>
        <v/>
      </c>
      <c r="N34" s="130">
        <f>MAX(0,M34-M33)</f>
        <v/>
      </c>
      <c r="O34" s="129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RESUMO'!AH23</f>
        <v/>
      </c>
      <c r="N35" s="130">
        <f>MAX(0,M35-M34)</f>
        <v/>
      </c>
      <c r="O35" s="129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RESUMO'!AI23</f>
        <v/>
      </c>
      <c r="N36" s="130">
        <f>MAX(0,M36-M35)</f>
        <v/>
      </c>
      <c r="O36" s="129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RESUMO'!AJ23</f>
        <v/>
      </c>
      <c r="N37" s="130">
        <f>MAX(0,M37-M36)</f>
        <v/>
      </c>
      <c r="O37" s="129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166232.94</v>
      </c>
      <c r="M38" s="129">
        <f>'CP RESUMO'!AK23</f>
        <v/>
      </c>
      <c r="N38" s="130">
        <f>MAX(0,M38-M37)</f>
        <v/>
      </c>
      <c r="O38" s="129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232391.14</v>
      </c>
      <c r="M39" s="129">
        <f>'CP RESUMO'!AL23</f>
        <v/>
      </c>
      <c r="N39" s="130">
        <f>MAX(0,M39-M38)</f>
        <v/>
      </c>
      <c r="O39" s="129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221504.35</v>
      </c>
      <c r="M40" s="129">
        <f>'CP RESUMO'!AM23</f>
        <v/>
      </c>
      <c r="N40" s="130">
        <f>MAX(0,M40-M39)</f>
        <v/>
      </c>
      <c r="O40" s="129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421235.12</v>
      </c>
      <c r="M41" s="129">
        <f>'CP RESUMO'!AN23</f>
        <v/>
      </c>
      <c r="N41" s="130">
        <f>MAX(0,M41-M40)</f>
        <v/>
      </c>
      <c r="O41" s="129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177119.74</v>
      </c>
      <c r="M42" s="129">
        <f>'CP RESUMO'!AO23</f>
        <v/>
      </c>
      <c r="N42" s="130">
        <f>MAX(0,M42-M41)</f>
        <v/>
      </c>
      <c r="O42" s="129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332465.89</v>
      </c>
      <c r="M43" s="129">
        <f>'CP RESUMO'!AP23</f>
        <v/>
      </c>
      <c r="N43" s="130">
        <f>MAX(0,M43-M42)</f>
        <v/>
      </c>
      <c r="O43" s="129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232391.14</v>
      </c>
      <c r="M44" s="129">
        <f>'CP RESUMO'!AQ23</f>
        <v/>
      </c>
      <c r="N44" s="130">
        <f>MAX(0,M44-M43)</f>
        <v/>
      </c>
      <c r="O44" s="129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574068.9300000001</v>
      </c>
      <c r="M45" s="129">
        <f>'CP RESUMO'!AR23</f>
        <v/>
      </c>
      <c r="N45" s="130">
        <f>MAX(0,M45-M44)</f>
        <v/>
      </c>
      <c r="O45" s="129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359682.87</v>
      </c>
      <c r="M46" s="129">
        <f>'CP RESUMO'!AS23</f>
        <v/>
      </c>
      <c r="N46" s="130">
        <f>MAX(0,M46-M45)</f>
        <v/>
      </c>
      <c r="O46" s="129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430865.74</v>
      </c>
      <c r="M47" s="129">
        <f>'CP RESUMO'!AT23</f>
        <v/>
      </c>
      <c r="N47" s="130">
        <f>MAX(0,M47-M46)</f>
        <v/>
      </c>
      <c r="O47" s="129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621803.33</v>
      </c>
      <c r="M48" s="129">
        <f>'CP RESUMO'!AU23</f>
        <v/>
      </c>
      <c r="N48" s="130">
        <f>MAX(0,M48-M47)</f>
        <v/>
      </c>
      <c r="O48" s="129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317810.59</v>
      </c>
      <c r="M49" s="129">
        <f>'CP RESUMO'!AV23</f>
        <v/>
      </c>
      <c r="N49" s="130">
        <f>MAX(0,M49-M48)</f>
        <v/>
      </c>
      <c r="O49" s="129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40639.16</v>
      </c>
      <c r="M50" s="129">
        <f>'CP RESUMO'!AW23</f>
        <v/>
      </c>
      <c r="N50" s="130">
        <f>MAX(0,M50-M49)</f>
        <v/>
      </c>
      <c r="O50" s="129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10886.79</v>
      </c>
      <c r="M51" s="129">
        <f>'CP RESUMO'!AX23</f>
        <v/>
      </c>
      <c r="N51" s="130">
        <f>MAX(0,M51-M50)</f>
        <v/>
      </c>
      <c r="O51" s="129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RESUMO'!AY23</f>
        <v/>
      </c>
      <c r="N52" s="130">
        <f>MAX(0,M52-M51)</f>
        <v/>
      </c>
      <c r="O52" s="129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RESUMO'!AZ23</f>
        <v/>
      </c>
      <c r="N53" s="130">
        <f>MAX(0,M53-M52)</f>
        <v/>
      </c>
      <c r="O53" s="129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RESUMO'!BA23</f>
        <v/>
      </c>
      <c r="N54" s="130">
        <f>MAX(0,M54-M53)</f>
        <v/>
      </c>
      <c r="O54" s="129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RESUMO'!BB23</f>
        <v/>
      </c>
      <c r="N55" s="130">
        <f>MAX(0,M55-M54)</f>
        <v/>
      </c>
      <c r="O55" s="129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RESUMO'!BC23</f>
        <v/>
      </c>
      <c r="N56" s="130">
        <f>MAX(0,M56-M55)</f>
        <v/>
      </c>
      <c r="O56" s="129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RESUMO'!BD23</f>
        <v/>
      </c>
      <c r="N57" s="130">
        <f>MAX(0,M57-M56)</f>
        <v/>
      </c>
      <c r="O57" s="129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RESUMO'!BE23</f>
        <v/>
      </c>
      <c r="N58" s="130">
        <f>MAX(0,M58-M57)</f>
        <v/>
      </c>
      <c r="O58" s="129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RESUMO'!BF23</f>
        <v/>
      </c>
      <c r="N59" s="130">
        <f>MAX(0,M59-M58)</f>
        <v/>
      </c>
      <c r="O59" s="129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RESUMO'!BG23</f>
        <v/>
      </c>
      <c r="N60" s="130">
        <f>MAX(0,M60-M59)</f>
        <v/>
      </c>
      <c r="O60" s="129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RESUMO'!BH23</f>
        <v/>
      </c>
      <c r="N61" s="130">
        <f>MAX(0,M61-M60)</f>
        <v/>
      </c>
      <c r="O61" s="129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RESUMO'!BI23</f>
        <v/>
      </c>
      <c r="N62" s="130">
        <f>MAX(0,M62-M61)</f>
        <v/>
      </c>
      <c r="O62" s="129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RESUMO'!BJ23</f>
        <v/>
      </c>
      <c r="N63" s="130">
        <f>MAX(0,M63-M62)</f>
        <v/>
      </c>
      <c r="O63" s="129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RESUMO'!BK23</f>
        <v/>
      </c>
      <c r="N64" s="130">
        <f>MAX(0,M64-M63)</f>
        <v/>
      </c>
      <c r="O64" s="129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RESUMO'!BL23</f>
        <v/>
      </c>
      <c r="N65" s="130">
        <f>MAX(0,M65-M64)</f>
        <v/>
      </c>
      <c r="O65" s="129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RESUMO'!BM23</f>
        <v/>
      </c>
      <c r="N66" s="130">
        <f>MAX(0,M66-M65)</f>
        <v/>
      </c>
      <c r="O66" s="129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RESUMO'!BN23</f>
        <v/>
      </c>
      <c r="N67" s="130">
        <f>MAX(0,M67-M66)</f>
        <v/>
      </c>
      <c r="O67" s="129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RESUMO'!BO23</f>
        <v/>
      </c>
      <c r="N68" s="130">
        <f>MAX(0,M68-M67)</f>
        <v/>
      </c>
      <c r="O68" s="129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RESUMO'!BP23</f>
        <v/>
      </c>
      <c r="N69" s="130">
        <f>MAX(0,M69-M68)</f>
        <v/>
      </c>
      <c r="O69" s="129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RESUMO'!BQ23</f>
        <v/>
      </c>
      <c r="N70" s="130">
        <f>MAX(0,M70-M69)</f>
        <v/>
      </c>
      <c r="O70" s="129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RESUMO'!BR23</f>
        <v/>
      </c>
      <c r="N71" s="130">
        <f>MAX(0,M71-M70)</f>
        <v/>
      </c>
      <c r="O71" s="129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RESUMO'!BS23</f>
        <v/>
      </c>
      <c r="N72" s="130">
        <f>MAX(0,M72-M71)</f>
        <v/>
      </c>
      <c r="O72" s="129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RESUMO'!BT23</f>
        <v/>
      </c>
      <c r="N73" s="130">
        <f>MAX(0,M73-M72)</f>
        <v/>
      </c>
      <c r="O73" s="129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RESUMO'!BU23</f>
        <v/>
      </c>
      <c r="N74" s="130">
        <f>MAX(0,M74-M73)</f>
        <v/>
      </c>
      <c r="O74" s="129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RESUMO'!BV23</f>
        <v/>
      </c>
      <c r="N75" s="130">
        <f>MAX(0,M75-M74)</f>
        <v/>
      </c>
      <c r="O75" s="129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RESUMO'!BW23</f>
        <v/>
      </c>
      <c r="N76" s="130">
        <f>MAX(0,M76-M75)</f>
        <v/>
      </c>
      <c r="O76" s="129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PL'!F30</f>
        <v/>
      </c>
      <c r="K5" s="62">
        <f>'VALOR POR PL'!G30</f>
        <v/>
      </c>
      <c r="M5" s="129">
        <f>'CP RESUMO'!D24</f>
        <v/>
      </c>
      <c r="N5" s="130" t="n">
        <v>0</v>
      </c>
      <c r="O5" s="129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RESUMO'!E24</f>
        <v/>
      </c>
      <c r="N6" s="130">
        <f>MAX(0,M6-M5)</f>
        <v/>
      </c>
      <c r="O6" s="129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PL'!L30</f>
        <v/>
      </c>
      <c r="M7" s="129">
        <f>'CP RESUMO'!F24</f>
        <v/>
      </c>
      <c r="N7" s="130">
        <f>MAX(0,M7-M6)</f>
        <v/>
      </c>
      <c r="O7" s="129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RESUMO'!G24</f>
        <v/>
      </c>
      <c r="N8" s="130">
        <f>MAX(0,M8-M7)</f>
        <v/>
      </c>
      <c r="O8" s="129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RESUMO'!H24</f>
        <v/>
      </c>
      <c r="N9" s="130">
        <f>MAX(0,M9-M8)</f>
        <v/>
      </c>
      <c r="O9" s="129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RESUMO'!I24</f>
        <v/>
      </c>
      <c r="N10" s="130">
        <f>MAX(0,M10-M9)</f>
        <v/>
      </c>
      <c r="O10" s="129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RESUMO'!J24</f>
        <v/>
      </c>
      <c r="N11" s="130">
        <f>MAX(0,M11-M10)</f>
        <v/>
      </c>
      <c r="O11" s="129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RESUMO'!K24</f>
        <v/>
      </c>
      <c r="N12" s="130">
        <f>MAX(0,M12-M11)</f>
        <v/>
      </c>
      <c r="O12" s="129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PL'!I30</f>
        <v/>
      </c>
      <c r="M13" s="129">
        <f>'CP RESUMO'!L24</f>
        <v/>
      </c>
      <c r="N13" s="130">
        <f>MAX(0,M13-M12)</f>
        <v/>
      </c>
      <c r="O13" s="129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9">
        <f>'CP RESUMO'!M24</f>
        <v/>
      </c>
      <c r="N14" s="130">
        <f>MAX(0,M14-M13)</f>
        <v/>
      </c>
      <c r="O14" s="129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RESUMO'!N24</f>
        <v/>
      </c>
      <c r="N15" s="130">
        <f>MAX(0,M15-M14)</f>
        <v/>
      </c>
      <c r="O15" s="129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RESUMO'!O24</f>
        <v/>
      </c>
      <c r="N16" s="130">
        <f>MAX(0,M16-M15)</f>
        <v/>
      </c>
      <c r="O16" s="129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RESUMO'!P24</f>
        <v/>
      </c>
      <c r="N17" s="130">
        <f>MAX(0,M17-M16)</f>
        <v/>
      </c>
      <c r="O17" s="129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RESUMO'!Q24</f>
        <v/>
      </c>
      <c r="N18" s="130">
        <f>MAX(0,M18-M17)</f>
        <v/>
      </c>
      <c r="O18" s="129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RESUMO'!R24</f>
        <v/>
      </c>
      <c r="N19" s="130">
        <f>MAX(0,M19-M18)</f>
        <v/>
      </c>
      <c r="O19" s="129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RESUMO'!S24</f>
        <v/>
      </c>
      <c r="N20" s="130">
        <f>MAX(0,M20-M19)</f>
        <v/>
      </c>
      <c r="O20" s="129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RESUMO'!T24</f>
        <v/>
      </c>
      <c r="N21" s="130">
        <f>MAX(0,M21-M20)</f>
        <v/>
      </c>
      <c r="O21" s="129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RESUMO'!U24</f>
        <v/>
      </c>
      <c r="N22" s="130">
        <f>MAX(0,M22-M21)</f>
        <v/>
      </c>
      <c r="O22" s="129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RESUMO'!V24</f>
        <v/>
      </c>
      <c r="N23" s="130">
        <f>MAX(0,M23-M22)</f>
        <v/>
      </c>
      <c r="O23" s="129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RESUMO'!W24</f>
        <v/>
      </c>
      <c r="N24" s="130">
        <f>MAX(0,M24-M23)</f>
        <v/>
      </c>
      <c r="O24" s="129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RESUMO'!X24</f>
        <v/>
      </c>
      <c r="N25" s="130">
        <f>MAX(0,M25-M24)</f>
        <v/>
      </c>
      <c r="O25" s="129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RESUMO'!Y24</f>
        <v/>
      </c>
      <c r="N26" s="130">
        <f>MAX(0,M26-M25)</f>
        <v/>
      </c>
      <c r="O26" s="129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7000</v>
      </c>
      <c r="M27" s="129">
        <f>'CP RESUMO'!Z24</f>
        <v/>
      </c>
      <c r="N27" s="130">
        <f>MAX(0,M27-M26)</f>
        <v/>
      </c>
      <c r="O27" s="129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7000</v>
      </c>
      <c r="M28" s="129">
        <f>'CP RESUMO'!AA24</f>
        <v/>
      </c>
      <c r="N28" s="130">
        <f>MAX(0,M28-M27)</f>
        <v/>
      </c>
      <c r="O28" s="129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7000</v>
      </c>
      <c r="M29" s="129">
        <f>'CP RESUMO'!AB24</f>
        <v/>
      </c>
      <c r="N29" s="130">
        <f>MAX(0,M29-M28)</f>
        <v/>
      </c>
      <c r="O29" s="129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RESUMO'!AC24</f>
        <v/>
      </c>
      <c r="N30" s="130">
        <f>MAX(0,M30-M29)</f>
        <v/>
      </c>
      <c r="O30" s="129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RESUMO'!AD24</f>
        <v/>
      </c>
      <c r="N31" s="130">
        <f>MAX(0,M31-M30)</f>
        <v/>
      </c>
      <c r="O31" s="129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104809.94</v>
      </c>
      <c r="M32" s="129">
        <f>'CP RESUMO'!AE24</f>
        <v/>
      </c>
      <c r="N32" s="130">
        <f>MAX(0,M32-M31)</f>
        <v/>
      </c>
      <c r="O32" s="129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88705.57000000001</v>
      </c>
      <c r="M33" s="129">
        <f>'CP RESUMO'!AF24</f>
        <v/>
      </c>
      <c r="N33" s="130">
        <f>MAX(0,M33-M32)</f>
        <v/>
      </c>
      <c r="O33" s="129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55797.55</v>
      </c>
      <c r="M34" s="129">
        <f>'CP RESUMO'!AG24</f>
        <v/>
      </c>
      <c r="N34" s="130">
        <f>MAX(0,M34-M33)</f>
        <v/>
      </c>
      <c r="O34" s="129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82184.09</v>
      </c>
      <c r="M35" s="129">
        <f>'CP RESUMO'!AH24</f>
        <v/>
      </c>
      <c r="N35" s="130">
        <f>MAX(0,M35-M34)</f>
        <v/>
      </c>
      <c r="O35" s="129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81171.83</v>
      </c>
      <c r="M36" s="129">
        <f>'CP RESUMO'!AI24</f>
        <v/>
      </c>
      <c r="N36" s="130">
        <f>MAX(0,M36-M35)</f>
        <v/>
      </c>
      <c r="O36" s="129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188717.89</v>
      </c>
      <c r="M37" s="129">
        <f>'CP RESUMO'!AJ24</f>
        <v/>
      </c>
      <c r="N37" s="130">
        <f>MAX(0,M37-M36)</f>
        <v/>
      </c>
      <c r="O37" s="129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212785.42</v>
      </c>
      <c r="M38" s="129">
        <f>'CP RESUMO'!AK24</f>
        <v/>
      </c>
      <c r="N38" s="130">
        <f>MAX(0,M38-M37)</f>
        <v/>
      </c>
      <c r="O38" s="129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257411.13</v>
      </c>
      <c r="M39" s="129">
        <f>'CP RESUMO'!AL24</f>
        <v/>
      </c>
      <c r="N39" s="130">
        <f>MAX(0,M39-M38)</f>
        <v/>
      </c>
      <c r="O39" s="129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535693.4399999999</v>
      </c>
      <c r="M40" s="129">
        <f>'CP RESUMO'!AM24</f>
        <v/>
      </c>
      <c r="N40" s="130">
        <f>MAX(0,M40-M39)</f>
        <v/>
      </c>
      <c r="O40" s="129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467282.37</v>
      </c>
      <c r="M41" s="129">
        <f>'CP RESUMO'!AN24</f>
        <v/>
      </c>
      <c r="N41" s="130">
        <f>MAX(0,M41-M40)</f>
        <v/>
      </c>
      <c r="O41" s="129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626135.1800000001</v>
      </c>
      <c r="M42" s="129">
        <f>'CP RESUMO'!AO24</f>
        <v/>
      </c>
      <c r="N42" s="130">
        <f>MAX(0,M42-M41)</f>
        <v/>
      </c>
      <c r="O42" s="129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673675.08</v>
      </c>
      <c r="M43" s="129">
        <f>'CP RESUMO'!AP24</f>
        <v/>
      </c>
      <c r="N43" s="130">
        <f>MAX(0,M43-M42)</f>
        <v/>
      </c>
      <c r="O43" s="129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1450546.51</v>
      </c>
      <c r="M44" s="129">
        <f>'CP RESUMO'!AQ24</f>
        <v/>
      </c>
      <c r="N44" s="130">
        <f>MAX(0,M44-M43)</f>
        <v/>
      </c>
      <c r="O44" s="129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812816.23</v>
      </c>
      <c r="M45" s="129">
        <f>'CP RESUMO'!AR24</f>
        <v/>
      </c>
      <c r="N45" s="130">
        <f>MAX(0,M45-M44)</f>
        <v/>
      </c>
      <c r="O45" s="129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539171.96</v>
      </c>
      <c r="M46" s="129">
        <f>'CP RESUMO'!AS24</f>
        <v/>
      </c>
      <c r="N46" s="130">
        <f>MAX(0,M46-M45)</f>
        <v/>
      </c>
      <c r="O46" s="129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863834.65</v>
      </c>
      <c r="M47" s="129">
        <f>'CP RESUMO'!AT24</f>
        <v/>
      </c>
      <c r="N47" s="130">
        <f>MAX(0,M47-M46)</f>
        <v/>
      </c>
      <c r="O47" s="129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813975.74</v>
      </c>
      <c r="M48" s="129">
        <f>'CP RESUMO'!AU24</f>
        <v/>
      </c>
      <c r="N48" s="130">
        <f>MAX(0,M48-M47)</f>
        <v/>
      </c>
      <c r="O48" s="129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542650.49</v>
      </c>
      <c r="M49" s="129">
        <f>'CP RESUMO'!AV24</f>
        <v/>
      </c>
      <c r="N49" s="130">
        <f>MAX(0,M49-M48)</f>
        <v/>
      </c>
      <c r="O49" s="129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743245.65</v>
      </c>
      <c r="M50" s="129">
        <f>'CP RESUMO'!AW24</f>
        <v/>
      </c>
      <c r="N50" s="130">
        <f>MAX(0,M50-M49)</f>
        <v/>
      </c>
      <c r="O50" s="129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164650.36</v>
      </c>
      <c r="M51" s="129">
        <f>'CP RESUMO'!AX24</f>
        <v/>
      </c>
      <c r="N51" s="130">
        <f>MAX(0,M51-M50)</f>
        <v/>
      </c>
      <c r="O51" s="129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441773.16</v>
      </c>
      <c r="M52" s="129">
        <f>'CP RESUMO'!AY24</f>
        <v/>
      </c>
      <c r="N52" s="130">
        <f>MAX(0,M52-M51)</f>
        <v/>
      </c>
      <c r="O52" s="129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288717.89</v>
      </c>
      <c r="M53" s="129">
        <f>'CP RESUMO'!AZ24</f>
        <v/>
      </c>
      <c r="N53" s="130">
        <f>MAX(0,M53-M52)</f>
        <v/>
      </c>
      <c r="O53" s="129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154214.78</v>
      </c>
      <c r="M54" s="129">
        <f>'CP RESUMO'!BA24</f>
        <v/>
      </c>
      <c r="N54" s="130">
        <f>MAX(0,M54-M53)</f>
        <v/>
      </c>
      <c r="O54" s="129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336257.78</v>
      </c>
      <c r="M55" s="129">
        <f>'CP RESUMO'!BB24</f>
        <v/>
      </c>
      <c r="N55" s="130">
        <f>MAX(0,M55-M54)</f>
        <v/>
      </c>
      <c r="O55" s="129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721829.79</v>
      </c>
      <c r="M56" s="129">
        <f>'CP RESUMO'!BC24</f>
        <v/>
      </c>
      <c r="N56" s="130">
        <f>MAX(0,M56-M55)</f>
        <v/>
      </c>
      <c r="O56" s="129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RESUMO'!BD24</f>
        <v/>
      </c>
      <c r="N57" s="130">
        <f>MAX(0,M57-M56)</f>
        <v/>
      </c>
      <c r="O57" s="129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RESUMO'!BE24</f>
        <v/>
      </c>
      <c r="N58" s="130">
        <f>MAX(0,M58-M57)</f>
        <v/>
      </c>
      <c r="O58" s="129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RESUMO'!BF24</f>
        <v/>
      </c>
      <c r="N59" s="130">
        <f>MAX(0,M59-M58)</f>
        <v/>
      </c>
      <c r="O59" s="129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RESUMO'!BG24</f>
        <v/>
      </c>
      <c r="N60" s="130">
        <f>MAX(0,M60-M59)</f>
        <v/>
      </c>
      <c r="O60" s="129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RESUMO'!BH24</f>
        <v/>
      </c>
      <c r="N61" s="130">
        <f>MAX(0,M61-M60)</f>
        <v/>
      </c>
      <c r="O61" s="129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RESUMO'!BI24</f>
        <v/>
      </c>
      <c r="N62" s="130">
        <f>MAX(0,M62-M61)</f>
        <v/>
      </c>
      <c r="O62" s="129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RESUMO'!BJ24</f>
        <v/>
      </c>
      <c r="N63" s="130">
        <f>MAX(0,M63-M62)</f>
        <v/>
      </c>
      <c r="O63" s="129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RESUMO'!BK24</f>
        <v/>
      </c>
      <c r="N64" s="130">
        <f>MAX(0,M64-M63)</f>
        <v/>
      </c>
      <c r="O64" s="129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RESUMO'!BL24</f>
        <v/>
      </c>
      <c r="N65" s="130">
        <f>MAX(0,M65-M64)</f>
        <v/>
      </c>
      <c r="O65" s="129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RESUMO'!BM24</f>
        <v/>
      </c>
      <c r="N66" s="130">
        <f>MAX(0,M66-M65)</f>
        <v/>
      </c>
      <c r="O66" s="129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RESUMO'!BN24</f>
        <v/>
      </c>
      <c r="N67" s="130">
        <f>MAX(0,M67-M66)</f>
        <v/>
      </c>
      <c r="O67" s="129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RESUMO'!BO24</f>
        <v/>
      </c>
      <c r="N68" s="130">
        <f>MAX(0,M68-M67)</f>
        <v/>
      </c>
      <c r="O68" s="129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RESUMO'!BP24</f>
        <v/>
      </c>
      <c r="N69" s="130">
        <f>MAX(0,M69-M68)</f>
        <v/>
      </c>
      <c r="O69" s="129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RESUMO'!BQ24</f>
        <v/>
      </c>
      <c r="N70" s="130">
        <f>MAX(0,M70-M69)</f>
        <v/>
      </c>
      <c r="O70" s="129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RESUMO'!BR24</f>
        <v/>
      </c>
      <c r="N71" s="130">
        <f>MAX(0,M71-M70)</f>
        <v/>
      </c>
      <c r="O71" s="129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RESUMO'!BS24</f>
        <v/>
      </c>
      <c r="N72" s="130">
        <f>MAX(0,M72-M71)</f>
        <v/>
      </c>
      <c r="O72" s="129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RESUMO'!BT24</f>
        <v/>
      </c>
      <c r="N73" s="130">
        <f>MAX(0,M73-M72)</f>
        <v/>
      </c>
      <c r="O73" s="129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RESUMO'!BU24</f>
        <v/>
      </c>
      <c r="N74" s="130">
        <f>MAX(0,M74-M73)</f>
        <v/>
      </c>
      <c r="O74" s="129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RESUMO'!BV24</f>
        <v/>
      </c>
      <c r="N75" s="130">
        <f>MAX(0,M75-M74)</f>
        <v/>
      </c>
      <c r="O75" s="129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RESUMO'!BW24</f>
        <v/>
      </c>
      <c r="N76" s="130">
        <f>MAX(0,M76-M75)</f>
        <v/>
      </c>
      <c r="O76" s="129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PL'!F31</f>
        <v/>
      </c>
      <c r="K5" s="62">
        <f>'VALOR POR PL'!G31</f>
        <v/>
      </c>
      <c r="M5" s="129">
        <f>'CP RESUMO'!D25</f>
        <v/>
      </c>
      <c r="N5" s="130" t="n">
        <v>0</v>
      </c>
      <c r="O5" s="129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RESUMO'!E25</f>
        <v/>
      </c>
      <c r="N6" s="130">
        <f>MAX(0,M6-M5)</f>
        <v/>
      </c>
      <c r="O6" s="129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PL'!L31</f>
        <v/>
      </c>
      <c r="M7" s="129">
        <f>'CP RESUMO'!F25</f>
        <v/>
      </c>
      <c r="N7" s="130">
        <f>MAX(0,M7-M6)</f>
        <v/>
      </c>
      <c r="O7" s="129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RESUMO'!G25</f>
        <v/>
      </c>
      <c r="N8" s="130">
        <f>MAX(0,M8-M7)</f>
        <v/>
      </c>
      <c r="O8" s="129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RESUMO'!H25</f>
        <v/>
      </c>
      <c r="N9" s="130">
        <f>MAX(0,M9-M8)</f>
        <v/>
      </c>
      <c r="O9" s="129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RESUMO'!I25</f>
        <v/>
      </c>
      <c r="N10" s="130">
        <f>MAX(0,M10-M9)</f>
        <v/>
      </c>
      <c r="O10" s="129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RESUMO'!J25</f>
        <v/>
      </c>
      <c r="N11" s="130">
        <f>MAX(0,M11-M10)</f>
        <v/>
      </c>
      <c r="O11" s="129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RESUMO'!K25</f>
        <v/>
      </c>
      <c r="N12" s="130">
        <f>MAX(0,M12-M11)</f>
        <v/>
      </c>
      <c r="O12" s="129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PL'!I31</f>
        <v/>
      </c>
      <c r="M13" s="129">
        <f>'CP RESUMO'!L25</f>
        <v/>
      </c>
      <c r="N13" s="130">
        <f>MAX(0,M13-M12)</f>
        <v/>
      </c>
      <c r="O13" s="129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9">
        <f>'CP RESUMO'!M25</f>
        <v/>
      </c>
      <c r="N14" s="130">
        <f>MAX(0,M14-M13)</f>
        <v/>
      </c>
      <c r="O14" s="129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RESUMO'!N25</f>
        <v/>
      </c>
      <c r="N15" s="130">
        <f>MAX(0,M15-M14)</f>
        <v/>
      </c>
      <c r="O15" s="129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RESUMO'!O25</f>
        <v/>
      </c>
      <c r="N16" s="130">
        <f>MAX(0,M16-M15)</f>
        <v/>
      </c>
      <c r="O16" s="129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RESUMO'!P25</f>
        <v/>
      </c>
      <c r="N17" s="130">
        <f>MAX(0,M17-M16)</f>
        <v/>
      </c>
      <c r="O17" s="129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RESUMO'!Q25</f>
        <v/>
      </c>
      <c r="N18" s="130">
        <f>MAX(0,M18-M17)</f>
        <v/>
      </c>
      <c r="O18" s="129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RESUMO'!R25</f>
        <v/>
      </c>
      <c r="N19" s="130">
        <f>MAX(0,M19-M18)</f>
        <v/>
      </c>
      <c r="O19" s="129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RESUMO'!S25</f>
        <v/>
      </c>
      <c r="N20" s="130">
        <f>MAX(0,M20-M19)</f>
        <v/>
      </c>
      <c r="O20" s="129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RESUMO'!T25</f>
        <v/>
      </c>
      <c r="N21" s="130">
        <f>MAX(0,M21-M20)</f>
        <v/>
      </c>
      <c r="O21" s="129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RESUMO'!U25</f>
        <v/>
      </c>
      <c r="N22" s="130">
        <f>MAX(0,M22-M21)</f>
        <v/>
      </c>
      <c r="O22" s="129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RESUMO'!V25</f>
        <v/>
      </c>
      <c r="N23" s="130">
        <f>MAX(0,M23-M22)</f>
        <v/>
      </c>
      <c r="O23" s="129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RESUMO'!W25</f>
        <v/>
      </c>
      <c r="N24" s="130">
        <f>MAX(0,M24-M23)</f>
        <v/>
      </c>
      <c r="O24" s="129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RESUMO'!X25</f>
        <v/>
      </c>
      <c r="N25" s="130">
        <f>MAX(0,M25-M24)</f>
        <v/>
      </c>
      <c r="O25" s="129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RESUMO'!Y25</f>
        <v/>
      </c>
      <c r="N26" s="130">
        <f>MAX(0,M26-M25)</f>
        <v/>
      </c>
      <c r="O26" s="129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RESUMO'!Z25</f>
        <v/>
      </c>
      <c r="N27" s="130">
        <f>MAX(0,M27-M26)</f>
        <v/>
      </c>
      <c r="O27" s="129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150000</v>
      </c>
      <c r="M28" s="129">
        <f>'CP RESUMO'!AA25</f>
        <v/>
      </c>
      <c r="N28" s="130">
        <f>MAX(0,M28-M27)</f>
        <v/>
      </c>
      <c r="O28" s="129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50000</v>
      </c>
      <c r="M29" s="129">
        <f>'CP RESUMO'!AB25</f>
        <v/>
      </c>
      <c r="N29" s="130">
        <f>MAX(0,M29-M28)</f>
        <v/>
      </c>
      <c r="O29" s="129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50000</v>
      </c>
      <c r="M30" s="129">
        <f>'CP RESUMO'!AC25</f>
        <v/>
      </c>
      <c r="N30" s="130">
        <f>MAX(0,M30-M29)</f>
        <v/>
      </c>
      <c r="O30" s="129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70000</v>
      </c>
      <c r="M31" s="129">
        <f>'CP RESUMO'!AD25</f>
        <v/>
      </c>
      <c r="N31" s="130">
        <f>MAX(0,M31-M30)</f>
        <v/>
      </c>
      <c r="O31" s="129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120258.03</v>
      </c>
      <c r="M32" s="129">
        <f>'CP RESUMO'!AE25</f>
        <v/>
      </c>
      <c r="N32" s="130">
        <f>MAX(0,M32-M31)</f>
        <v/>
      </c>
      <c r="O32" s="129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120258.03</v>
      </c>
      <c r="M33" s="129">
        <f>'CP RESUMO'!AF25</f>
        <v/>
      </c>
      <c r="N33" s="130">
        <f>MAX(0,M33-M32)</f>
        <v/>
      </c>
      <c r="O33" s="129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87246.02</v>
      </c>
      <c r="M34" s="129">
        <f>'CP RESUMO'!AG25</f>
        <v/>
      </c>
      <c r="N34" s="130">
        <f>MAX(0,M34-M33)</f>
        <v/>
      </c>
      <c r="O34" s="129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3930</v>
      </c>
      <c r="M35" s="129">
        <f>'CP RESUMO'!AH25</f>
        <v/>
      </c>
      <c r="N35" s="130">
        <f>MAX(0,M35-M34)</f>
        <v/>
      </c>
      <c r="O35" s="129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89604.02</v>
      </c>
      <c r="M36" s="129">
        <f>'CP RESUMO'!AI25</f>
        <v/>
      </c>
      <c r="N36" s="130">
        <f>MAX(0,M36-M35)</f>
        <v/>
      </c>
      <c r="O36" s="129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109254.03</v>
      </c>
      <c r="M37" s="129">
        <f>'CP RESUMO'!AJ25</f>
        <v/>
      </c>
      <c r="N37" s="130">
        <f>MAX(0,M37-M36)</f>
        <v/>
      </c>
      <c r="O37" s="129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195714.05</v>
      </c>
      <c r="M38" s="129">
        <f>'CP RESUMO'!AK25</f>
        <v/>
      </c>
      <c r="N38" s="130">
        <f>MAX(0,M38-M37)</f>
        <v/>
      </c>
      <c r="O38" s="129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279816.06</v>
      </c>
      <c r="M39" s="129">
        <f>'CP RESUMO'!AL25</f>
        <v/>
      </c>
      <c r="N39" s="130">
        <f>MAX(0,M39-M38)</f>
        <v/>
      </c>
      <c r="O39" s="129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174492.04</v>
      </c>
      <c r="M40" s="129">
        <f>'CP RESUMO'!AM25</f>
        <v/>
      </c>
      <c r="N40" s="130">
        <f>MAX(0,M40-M39)</f>
        <v/>
      </c>
      <c r="O40" s="129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363132.08</v>
      </c>
      <c r="M41" s="129">
        <f>'CP RESUMO'!AN25</f>
        <v/>
      </c>
      <c r="N41" s="130">
        <f>MAX(0,M41-M40)</f>
        <v/>
      </c>
      <c r="O41" s="129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316758.07</v>
      </c>
      <c r="M42" s="129">
        <f>'CP RESUMO'!AO25</f>
        <v/>
      </c>
      <c r="N42" s="130">
        <f>MAX(0,M42-M41)</f>
        <v/>
      </c>
      <c r="O42" s="129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424440.1</v>
      </c>
      <c r="M43" s="129">
        <f>'CP RESUMO'!AP25</f>
        <v/>
      </c>
      <c r="N43" s="130">
        <f>MAX(0,M43-M42)</f>
        <v/>
      </c>
      <c r="O43" s="129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456666.11</v>
      </c>
      <c r="M44" s="129">
        <f>'CP RESUMO'!AQ25</f>
        <v/>
      </c>
      <c r="N44" s="130">
        <f>MAX(0,M44-M43)</f>
        <v/>
      </c>
      <c r="O44" s="129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983286.23</v>
      </c>
      <c r="M45" s="129">
        <f>'CP RESUMO'!AR25</f>
        <v/>
      </c>
      <c r="N45" s="130">
        <f>MAX(0,M45-M44)</f>
        <v/>
      </c>
      <c r="O45" s="129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550986.13</v>
      </c>
      <c r="M46" s="129">
        <f>'CP RESUMO'!AS25</f>
        <v/>
      </c>
      <c r="N46" s="130">
        <f>MAX(0,M46-M45)</f>
        <v/>
      </c>
      <c r="O46" s="129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365490.08</v>
      </c>
      <c r="M47" s="129">
        <f>'CP RESUMO'!AT25</f>
        <v/>
      </c>
      <c r="N47" s="130">
        <f>MAX(0,M47-M46)</f>
        <v/>
      </c>
      <c r="O47" s="129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585570.13</v>
      </c>
      <c r="M48" s="129">
        <f>'CP RESUMO'!AU25</f>
        <v/>
      </c>
      <c r="N48" s="130">
        <f>MAX(0,M48-M47)</f>
        <v/>
      </c>
      <c r="O48" s="129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551772.13</v>
      </c>
      <c r="M49" s="129">
        <f>'CP RESUMO'!AV25</f>
        <v/>
      </c>
      <c r="N49" s="130">
        <f>MAX(0,M49-M48)</f>
        <v/>
      </c>
      <c r="O49" s="129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367848.08</v>
      </c>
      <c r="M50" s="129">
        <f>'CP RESUMO'!AW25</f>
        <v/>
      </c>
      <c r="N50" s="130">
        <f>MAX(0,M50-M49)</f>
        <v/>
      </c>
      <c r="O50" s="129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503826.12</v>
      </c>
      <c r="M51" s="129">
        <f>'CP RESUMO'!AX25</f>
        <v/>
      </c>
      <c r="N51" s="130">
        <f>MAX(0,M51-M50)</f>
        <v/>
      </c>
      <c r="O51" s="129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111612.03</v>
      </c>
      <c r="M52" s="129">
        <f>'CP RESUMO'!AY25</f>
        <v/>
      </c>
      <c r="N52" s="130">
        <f>MAX(0,M52-M51)</f>
        <v/>
      </c>
      <c r="O52" s="129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299466.07</v>
      </c>
      <c r="M53" s="129">
        <f>'CP RESUMO'!AZ25</f>
        <v/>
      </c>
      <c r="N53" s="130">
        <f>MAX(0,M53-M52)</f>
        <v/>
      </c>
      <c r="O53" s="129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195714.05</v>
      </c>
      <c r="M54" s="129">
        <f>'CP RESUMO'!BA25</f>
        <v/>
      </c>
      <c r="N54" s="130">
        <f>MAX(0,M54-M53)</f>
        <v/>
      </c>
      <c r="O54" s="129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104538.02</v>
      </c>
      <c r="M55" s="129">
        <f>'CP RESUMO'!BB25</f>
        <v/>
      </c>
      <c r="N55" s="130">
        <f>MAX(0,M55-M54)</f>
        <v/>
      </c>
      <c r="O55" s="129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60047.36</v>
      </c>
      <c r="M56" s="129">
        <f>'CP RESUMO'!BC25</f>
        <v/>
      </c>
      <c r="N56" s="130">
        <f>MAX(0,M56-M55)</f>
        <v/>
      </c>
      <c r="O56" s="129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RESUMO'!BD25</f>
        <v/>
      </c>
      <c r="N57" s="130">
        <f>MAX(0,M57-M56)</f>
        <v/>
      </c>
      <c r="O57" s="129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RESUMO'!BE25</f>
        <v/>
      </c>
      <c r="N58" s="130">
        <f>MAX(0,M58-M57)</f>
        <v/>
      </c>
      <c r="O58" s="129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RESUMO'!BF25</f>
        <v/>
      </c>
      <c r="N59" s="130">
        <f>MAX(0,M59-M58)</f>
        <v/>
      </c>
      <c r="O59" s="129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RESUMO'!BG25</f>
        <v/>
      </c>
      <c r="N60" s="130">
        <f>MAX(0,M60-M59)</f>
        <v/>
      </c>
      <c r="O60" s="129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RESUMO'!BH25</f>
        <v/>
      </c>
      <c r="N61" s="130">
        <f>MAX(0,M61-M60)</f>
        <v/>
      </c>
      <c r="O61" s="129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RESUMO'!BI25</f>
        <v/>
      </c>
      <c r="N62" s="130">
        <f>MAX(0,M62-M61)</f>
        <v/>
      </c>
      <c r="O62" s="129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RESUMO'!BJ25</f>
        <v/>
      </c>
      <c r="N63" s="130">
        <f>MAX(0,M63-M62)</f>
        <v/>
      </c>
      <c r="O63" s="129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RESUMO'!BK25</f>
        <v/>
      </c>
      <c r="N64" s="130">
        <f>MAX(0,M64-M63)</f>
        <v/>
      </c>
      <c r="O64" s="129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RESUMO'!BL25</f>
        <v/>
      </c>
      <c r="N65" s="130">
        <f>MAX(0,M65-M64)</f>
        <v/>
      </c>
      <c r="O65" s="129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RESUMO'!BM25</f>
        <v/>
      </c>
      <c r="N66" s="130">
        <f>MAX(0,M66-M65)</f>
        <v/>
      </c>
      <c r="O66" s="129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RESUMO'!BN25</f>
        <v/>
      </c>
      <c r="N67" s="130">
        <f>MAX(0,M67-M66)</f>
        <v/>
      </c>
      <c r="O67" s="129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RESUMO'!BO25</f>
        <v/>
      </c>
      <c r="N68" s="130">
        <f>MAX(0,M68-M67)</f>
        <v/>
      </c>
      <c r="O68" s="129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RESUMO'!BP25</f>
        <v/>
      </c>
      <c r="N69" s="130">
        <f>MAX(0,M69-M68)</f>
        <v/>
      </c>
      <c r="O69" s="129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RESUMO'!BQ25</f>
        <v/>
      </c>
      <c r="N70" s="130">
        <f>MAX(0,M70-M69)</f>
        <v/>
      </c>
      <c r="O70" s="129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RESUMO'!BR25</f>
        <v/>
      </c>
      <c r="N71" s="130">
        <f>MAX(0,M71-M70)</f>
        <v/>
      </c>
      <c r="O71" s="129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RESUMO'!BS25</f>
        <v/>
      </c>
      <c r="N72" s="130">
        <f>MAX(0,M72-M71)</f>
        <v/>
      </c>
      <c r="O72" s="129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RESUMO'!BT25</f>
        <v/>
      </c>
      <c r="N73" s="130">
        <f>MAX(0,M73-M72)</f>
        <v/>
      </c>
      <c r="O73" s="129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RESUMO'!BU25</f>
        <v/>
      </c>
      <c r="N74" s="130">
        <f>MAX(0,M74-M73)</f>
        <v/>
      </c>
      <c r="O74" s="129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RESUMO'!BV25</f>
        <v/>
      </c>
      <c r="N75" s="130">
        <f>MAX(0,M75-M74)</f>
        <v/>
      </c>
      <c r="O75" s="129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RESUMO'!BW25</f>
        <v/>
      </c>
      <c r="N76" s="130">
        <f>MAX(0,M76-M75)</f>
        <v/>
      </c>
      <c r="O76" s="129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PL'!F32</f>
        <v/>
      </c>
      <c r="K5" s="62">
        <f>'VALOR POR PL'!G32</f>
        <v/>
      </c>
      <c r="M5" s="129">
        <f>'CP RESUMO'!D26</f>
        <v/>
      </c>
      <c r="N5" s="130" t="n">
        <v>0</v>
      </c>
      <c r="O5" s="129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RESUMO'!E26</f>
        <v/>
      </c>
      <c r="N6" s="130">
        <f>MAX(0,M6-M5)</f>
        <v/>
      </c>
      <c r="O6" s="129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PL'!L32</f>
        <v/>
      </c>
      <c r="M7" s="129">
        <f>'CP RESUMO'!F26</f>
        <v/>
      </c>
      <c r="N7" s="130">
        <f>MAX(0,M7-M6)</f>
        <v/>
      </c>
      <c r="O7" s="129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RESUMO'!G26</f>
        <v/>
      </c>
      <c r="N8" s="130">
        <f>MAX(0,M8-M7)</f>
        <v/>
      </c>
      <c r="O8" s="129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RESUMO'!H26</f>
        <v/>
      </c>
      <c r="N9" s="130">
        <f>MAX(0,M9-M8)</f>
        <v/>
      </c>
      <c r="O9" s="129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RESUMO'!I26</f>
        <v/>
      </c>
      <c r="N10" s="130">
        <f>MAX(0,M10-M9)</f>
        <v/>
      </c>
      <c r="O10" s="129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RESUMO'!J26</f>
        <v/>
      </c>
      <c r="N11" s="130">
        <f>MAX(0,M11-M10)</f>
        <v/>
      </c>
      <c r="O11" s="129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RESUMO'!K26</f>
        <v/>
      </c>
      <c r="N12" s="130">
        <f>MAX(0,M12-M11)</f>
        <v/>
      </c>
      <c r="O12" s="129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PL'!I32</f>
        <v/>
      </c>
      <c r="M13" s="129">
        <f>'CP RESUMO'!L26</f>
        <v/>
      </c>
      <c r="N13" s="130">
        <f>MAX(0,M13-M12)</f>
        <v/>
      </c>
      <c r="O13" s="129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9">
        <f>'CP RESUMO'!M26</f>
        <v/>
      </c>
      <c r="N14" s="130">
        <f>MAX(0,M14-M13)</f>
        <v/>
      </c>
      <c r="O14" s="129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RESUMO'!N26</f>
        <v/>
      </c>
      <c r="N15" s="130">
        <f>MAX(0,M15-M14)</f>
        <v/>
      </c>
      <c r="O15" s="129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RESUMO'!O26</f>
        <v/>
      </c>
      <c r="N16" s="130">
        <f>MAX(0,M16-M15)</f>
        <v/>
      </c>
      <c r="O16" s="129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RESUMO'!P26</f>
        <v/>
      </c>
      <c r="N17" s="130">
        <f>MAX(0,M17-M16)</f>
        <v/>
      </c>
      <c r="O17" s="129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RESUMO'!Q26</f>
        <v/>
      </c>
      <c r="N18" s="130">
        <f>MAX(0,M18-M17)</f>
        <v/>
      </c>
      <c r="O18" s="129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RESUMO'!R26</f>
        <v/>
      </c>
      <c r="N19" s="130">
        <f>MAX(0,M19-M18)</f>
        <v/>
      </c>
      <c r="O19" s="129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RESUMO'!S26</f>
        <v/>
      </c>
      <c r="N20" s="130">
        <f>MAX(0,M20-M19)</f>
        <v/>
      </c>
      <c r="O20" s="129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RESUMO'!T26</f>
        <v/>
      </c>
      <c r="N21" s="130">
        <f>MAX(0,M21-M20)</f>
        <v/>
      </c>
      <c r="O21" s="129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RESUMO'!U26</f>
        <v/>
      </c>
      <c r="N22" s="130">
        <f>MAX(0,M22-M21)</f>
        <v/>
      </c>
      <c r="O22" s="129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RESUMO'!V26</f>
        <v/>
      </c>
      <c r="N23" s="130">
        <f>MAX(0,M23-M22)</f>
        <v/>
      </c>
      <c r="O23" s="129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RESUMO'!W26</f>
        <v/>
      </c>
      <c r="N24" s="130">
        <f>MAX(0,M24-M23)</f>
        <v/>
      </c>
      <c r="O24" s="129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RESUMO'!X26</f>
        <v/>
      </c>
      <c r="N25" s="130">
        <f>MAX(0,M25-M24)</f>
        <v/>
      </c>
      <c r="O25" s="129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RESUMO'!Y26</f>
        <v/>
      </c>
      <c r="N26" s="130">
        <f>MAX(0,M26-M25)</f>
        <v/>
      </c>
      <c r="O26" s="129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RESUMO'!Z26</f>
        <v/>
      </c>
      <c r="N27" s="130">
        <f>MAX(0,M27-M26)</f>
        <v/>
      </c>
      <c r="O27" s="129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RESUMO'!AA26</f>
        <v/>
      </c>
      <c r="N28" s="130">
        <f>MAX(0,M28-M27)</f>
        <v/>
      </c>
      <c r="O28" s="129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RESUMO'!AB26</f>
        <v/>
      </c>
      <c r="N29" s="130">
        <f>MAX(0,M29-M28)</f>
        <v/>
      </c>
      <c r="O29" s="129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RESUMO'!AC26</f>
        <v/>
      </c>
      <c r="N30" s="130">
        <f>MAX(0,M30-M29)</f>
        <v/>
      </c>
      <c r="O30" s="129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RESUMO'!AD26</f>
        <v/>
      </c>
      <c r="N31" s="130">
        <f>MAX(0,M31-M30)</f>
        <v/>
      </c>
      <c r="O31" s="129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RESUMO'!AE26</f>
        <v/>
      </c>
      <c r="N32" s="130">
        <f>MAX(0,M32-M31)</f>
        <v/>
      </c>
      <c r="O32" s="129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4858.59</v>
      </c>
      <c r="M33" s="129">
        <f>'CP RESUMO'!AF26</f>
        <v/>
      </c>
      <c r="N33" s="130">
        <f>MAX(0,M33-M32)</f>
        <v/>
      </c>
      <c r="O33" s="129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51303.46</v>
      </c>
      <c r="M34" s="129">
        <f>'CP RESUMO'!AG26</f>
        <v/>
      </c>
      <c r="N34" s="130">
        <f>MAX(0,M34-M33)</f>
        <v/>
      </c>
      <c r="O34" s="129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48915.33</v>
      </c>
      <c r="M35" s="129">
        <f>'CP RESUMO'!AH26</f>
        <v/>
      </c>
      <c r="N35" s="130">
        <f>MAX(0,M35-M34)</f>
        <v/>
      </c>
      <c r="O35" s="129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53691.58</v>
      </c>
      <c r="M36" s="129">
        <f>'CP RESUMO'!AI26</f>
        <v/>
      </c>
      <c r="N36" s="130">
        <f>MAX(0,M36-M35)</f>
        <v/>
      </c>
      <c r="O36" s="129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57973.73</v>
      </c>
      <c r="M37" s="129">
        <f>'CP RESUMO'!AJ26</f>
        <v/>
      </c>
      <c r="N37" s="130">
        <f>MAX(0,M37-M36)</f>
        <v/>
      </c>
      <c r="O37" s="129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62667.62</v>
      </c>
      <c r="M38" s="129">
        <f>'CP RESUMO'!AK26</f>
        <v/>
      </c>
      <c r="N38" s="130">
        <f>MAX(0,M38-M37)</f>
        <v/>
      </c>
      <c r="O38" s="129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58632.52</v>
      </c>
      <c r="M39" s="129">
        <f>'CP RESUMO'!AL26</f>
        <v/>
      </c>
      <c r="N39" s="130">
        <f>MAX(0,M39-M38)</f>
        <v/>
      </c>
      <c r="O39" s="129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70490.78</v>
      </c>
      <c r="M40" s="129">
        <f>'CP RESUMO'!AM26</f>
        <v/>
      </c>
      <c r="N40" s="130">
        <f>MAX(0,M40-M39)</f>
        <v/>
      </c>
      <c r="O40" s="129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67773.27</v>
      </c>
      <c r="M41" s="129">
        <f>'CP RESUMO'!AN26</f>
        <v/>
      </c>
      <c r="N41" s="130">
        <f>MAX(0,M41-M40)</f>
        <v/>
      </c>
      <c r="O41" s="129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60444.2</v>
      </c>
      <c r="M42" s="129">
        <f>'CP RESUMO'!AO26</f>
        <v/>
      </c>
      <c r="N42" s="130">
        <f>MAX(0,M42-M41)</f>
        <v/>
      </c>
      <c r="O42" s="129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60526.55</v>
      </c>
      <c r="M43" s="129">
        <f>'CP RESUMO'!AP26</f>
        <v/>
      </c>
      <c r="N43" s="130">
        <f>MAX(0,M43-M42)</f>
        <v/>
      </c>
      <c r="O43" s="129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68349.71000000001</v>
      </c>
      <c r="M44" s="129">
        <f>'CP RESUMO'!AQ26</f>
        <v/>
      </c>
      <c r="N44" s="130">
        <f>MAX(0,M44-M43)</f>
        <v/>
      </c>
      <c r="O44" s="129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85807.71000000001</v>
      </c>
      <c r="M45" s="129">
        <f>'CP RESUMO'!AR26</f>
        <v/>
      </c>
      <c r="N45" s="130">
        <f>MAX(0,M45-M44)</f>
        <v/>
      </c>
      <c r="O45" s="129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33186.67</v>
      </c>
      <c r="M46" s="129">
        <f>'CP RESUMO'!AS26</f>
        <v/>
      </c>
      <c r="N46" s="130">
        <f>MAX(0,M46-M45)</f>
        <v/>
      </c>
      <c r="O46" s="129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7905.51</v>
      </c>
      <c r="M47" s="129">
        <f>'CP RESUMO'!AT26</f>
        <v/>
      </c>
      <c r="N47" s="130">
        <f>MAX(0,M47-M46)</f>
        <v/>
      </c>
      <c r="O47" s="129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15234.57</v>
      </c>
      <c r="M48" s="129">
        <f>'CP RESUMO'!AU26</f>
        <v/>
      </c>
      <c r="N48" s="130">
        <f>MAX(0,M48-M47)</f>
        <v/>
      </c>
      <c r="O48" s="129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2305.77</v>
      </c>
      <c r="M49" s="129">
        <f>'CP RESUMO'!AV26</f>
        <v/>
      </c>
      <c r="N49" s="130">
        <f>MAX(0,M49-M48)</f>
        <v/>
      </c>
      <c r="O49" s="129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2305.77</v>
      </c>
      <c r="M50" s="129">
        <f>'CP RESUMO'!AW26</f>
        <v/>
      </c>
      <c r="N50" s="130">
        <f>MAX(0,M50-M49)</f>
        <v/>
      </c>
      <c r="O50" s="129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2223.42</v>
      </c>
      <c r="M51" s="129">
        <f>'CP RESUMO'!AX26</f>
        <v/>
      </c>
      <c r="N51" s="130">
        <f>MAX(0,M51-M50)</f>
        <v/>
      </c>
      <c r="O51" s="129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2305.77</v>
      </c>
      <c r="M52" s="129">
        <f>'CP RESUMO'!AY26</f>
        <v/>
      </c>
      <c r="N52" s="130">
        <f>MAX(0,M52-M51)</f>
        <v/>
      </c>
      <c r="O52" s="129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2223.42</v>
      </c>
      <c r="M53" s="129">
        <f>'CP RESUMO'!AZ26</f>
        <v/>
      </c>
      <c r="N53" s="130">
        <f>MAX(0,M53-M52)</f>
        <v/>
      </c>
      <c r="O53" s="129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1894.03</v>
      </c>
      <c r="M54" s="129">
        <f>'CP RESUMO'!BA26</f>
        <v/>
      </c>
      <c r="N54" s="130">
        <f>MAX(0,M54-M53)</f>
        <v/>
      </c>
      <c r="O54" s="129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2141.08</v>
      </c>
      <c r="M55" s="129">
        <f>'CP RESUMO'!BB26</f>
        <v/>
      </c>
      <c r="N55" s="130">
        <f>MAX(0,M55-M54)</f>
        <v/>
      </c>
      <c r="O55" s="129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329.4</v>
      </c>
      <c r="M56" s="129">
        <f>'CP RESUMO'!BC26</f>
        <v/>
      </c>
      <c r="N56" s="130">
        <f>MAX(0,M56-M55)</f>
        <v/>
      </c>
      <c r="O56" s="129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RESUMO'!BD26</f>
        <v/>
      </c>
      <c r="N57" s="130">
        <f>MAX(0,M57-M56)</f>
        <v/>
      </c>
      <c r="O57" s="129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RESUMO'!BE26</f>
        <v/>
      </c>
      <c r="N58" s="130">
        <f>MAX(0,M58-M57)</f>
        <v/>
      </c>
      <c r="O58" s="129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RESUMO'!BF26</f>
        <v/>
      </c>
      <c r="N59" s="130">
        <f>MAX(0,M59-M58)</f>
        <v/>
      </c>
      <c r="O59" s="129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RESUMO'!BG26</f>
        <v/>
      </c>
      <c r="N60" s="130">
        <f>MAX(0,M60-M59)</f>
        <v/>
      </c>
      <c r="O60" s="129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RESUMO'!BH26</f>
        <v/>
      </c>
      <c r="N61" s="130">
        <f>MAX(0,M61-M60)</f>
        <v/>
      </c>
      <c r="O61" s="129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RESUMO'!BI26</f>
        <v/>
      </c>
      <c r="N62" s="130">
        <f>MAX(0,M62-M61)</f>
        <v/>
      </c>
      <c r="O62" s="129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RESUMO'!BJ26</f>
        <v/>
      </c>
      <c r="N63" s="130">
        <f>MAX(0,M63-M62)</f>
        <v/>
      </c>
      <c r="O63" s="129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RESUMO'!BK26</f>
        <v/>
      </c>
      <c r="N64" s="130">
        <f>MAX(0,M64-M63)</f>
        <v/>
      </c>
      <c r="O64" s="129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RESUMO'!BL26</f>
        <v/>
      </c>
      <c r="N65" s="130">
        <f>MAX(0,M65-M64)</f>
        <v/>
      </c>
      <c r="O65" s="129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RESUMO'!BM26</f>
        <v/>
      </c>
      <c r="N66" s="130">
        <f>MAX(0,M66-M65)</f>
        <v/>
      </c>
      <c r="O66" s="129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RESUMO'!BN26</f>
        <v/>
      </c>
      <c r="N67" s="130">
        <f>MAX(0,M67-M66)</f>
        <v/>
      </c>
      <c r="O67" s="129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RESUMO'!BO26</f>
        <v/>
      </c>
      <c r="N68" s="130">
        <f>MAX(0,M68-M67)</f>
        <v/>
      </c>
      <c r="O68" s="129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RESUMO'!BP26</f>
        <v/>
      </c>
      <c r="N69" s="130">
        <f>MAX(0,M69-M68)</f>
        <v/>
      </c>
      <c r="O69" s="129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RESUMO'!BQ26</f>
        <v/>
      </c>
      <c r="N70" s="130">
        <f>MAX(0,M70-M69)</f>
        <v/>
      </c>
      <c r="O70" s="129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RESUMO'!BR26</f>
        <v/>
      </c>
      <c r="N71" s="130">
        <f>MAX(0,M71-M70)</f>
        <v/>
      </c>
      <c r="O71" s="129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RESUMO'!BS26</f>
        <v/>
      </c>
      <c r="N72" s="130">
        <f>MAX(0,M72-M71)</f>
        <v/>
      </c>
      <c r="O72" s="129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RESUMO'!BT26</f>
        <v/>
      </c>
      <c r="N73" s="130">
        <f>MAX(0,M73-M72)</f>
        <v/>
      </c>
      <c r="O73" s="129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RESUMO'!BU26</f>
        <v/>
      </c>
      <c r="N74" s="130">
        <f>MAX(0,M74-M73)</f>
        <v/>
      </c>
      <c r="O74" s="129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RESUMO'!BV26</f>
        <v/>
      </c>
      <c r="N75" s="130">
        <f>MAX(0,M75-M74)</f>
        <v/>
      </c>
      <c r="O75" s="129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RESUMO'!BW26</f>
        <v/>
      </c>
      <c r="N76" s="130">
        <f>MAX(0,M76-M75)</f>
        <v/>
      </c>
      <c r="O76" s="129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PL'!F33</f>
        <v/>
      </c>
      <c r="K5" s="62">
        <f>'VALOR POR PL'!G33</f>
        <v/>
      </c>
      <c r="M5" s="129">
        <f>'CP RESUMO'!D27</f>
        <v/>
      </c>
      <c r="N5" s="130" t="n">
        <v>0</v>
      </c>
      <c r="O5" s="129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RESUMO'!E27</f>
        <v/>
      </c>
      <c r="N6" s="130">
        <f>MAX(0,M6-M5)</f>
        <v/>
      </c>
      <c r="O6" s="129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PL'!L33</f>
        <v/>
      </c>
      <c r="M7" s="129">
        <f>'CP RESUMO'!F27</f>
        <v/>
      </c>
      <c r="N7" s="130">
        <f>MAX(0,M7-M6)</f>
        <v/>
      </c>
      <c r="O7" s="129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RESUMO'!G27</f>
        <v/>
      </c>
      <c r="N8" s="130">
        <f>MAX(0,M8-M7)</f>
        <v/>
      </c>
      <c r="O8" s="129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RESUMO'!H27</f>
        <v/>
      </c>
      <c r="N9" s="130">
        <f>MAX(0,M9-M8)</f>
        <v/>
      </c>
      <c r="O9" s="129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RESUMO'!I27</f>
        <v/>
      </c>
      <c r="N10" s="130">
        <f>MAX(0,M10-M9)</f>
        <v/>
      </c>
      <c r="O10" s="129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RESUMO'!J27</f>
        <v/>
      </c>
      <c r="N11" s="130">
        <f>MAX(0,M11-M10)</f>
        <v/>
      </c>
      <c r="O11" s="129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RESUMO'!K27</f>
        <v/>
      </c>
      <c r="N12" s="130">
        <f>MAX(0,M12-M11)</f>
        <v/>
      </c>
      <c r="O12" s="129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PL'!I33</f>
        <v/>
      </c>
      <c r="M13" s="129">
        <f>'CP RESUMO'!L27</f>
        <v/>
      </c>
      <c r="N13" s="130">
        <f>MAX(0,M13-M12)</f>
        <v/>
      </c>
      <c r="O13" s="129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9">
        <f>'CP RESUMO'!M27</f>
        <v/>
      </c>
      <c r="N14" s="130">
        <f>MAX(0,M14-M13)</f>
        <v/>
      </c>
      <c r="O14" s="129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RESUMO'!N27</f>
        <v/>
      </c>
      <c r="N15" s="130">
        <f>MAX(0,M15-M14)</f>
        <v/>
      </c>
      <c r="O15" s="129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RESUMO'!O27</f>
        <v/>
      </c>
      <c r="N16" s="130">
        <f>MAX(0,M16-M15)</f>
        <v/>
      </c>
      <c r="O16" s="129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RESUMO'!P27</f>
        <v/>
      </c>
      <c r="N17" s="130">
        <f>MAX(0,M17-M16)</f>
        <v/>
      </c>
      <c r="O17" s="129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RESUMO'!Q27</f>
        <v/>
      </c>
      <c r="N18" s="130">
        <f>MAX(0,M18-M17)</f>
        <v/>
      </c>
      <c r="O18" s="129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RESUMO'!R27</f>
        <v/>
      </c>
      <c r="N19" s="130">
        <f>MAX(0,M19-M18)</f>
        <v/>
      </c>
      <c r="O19" s="129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RESUMO'!S27</f>
        <v/>
      </c>
      <c r="N20" s="130">
        <f>MAX(0,M20-M19)</f>
        <v/>
      </c>
      <c r="O20" s="129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RESUMO'!T27</f>
        <v/>
      </c>
      <c r="N21" s="130">
        <f>MAX(0,M21-M20)</f>
        <v/>
      </c>
      <c r="O21" s="129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RESUMO'!U27</f>
        <v/>
      </c>
      <c r="N22" s="130">
        <f>MAX(0,M22-M21)</f>
        <v/>
      </c>
      <c r="O22" s="129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RESUMO'!V27</f>
        <v/>
      </c>
      <c r="N23" s="130">
        <f>MAX(0,M23-M22)</f>
        <v/>
      </c>
      <c r="O23" s="129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RESUMO'!W27</f>
        <v/>
      </c>
      <c r="N24" s="130">
        <f>MAX(0,M24-M23)</f>
        <v/>
      </c>
      <c r="O24" s="129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RESUMO'!X27</f>
        <v/>
      </c>
      <c r="N25" s="130">
        <f>MAX(0,M25-M24)</f>
        <v/>
      </c>
      <c r="O25" s="129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RESUMO'!Y27</f>
        <v/>
      </c>
      <c r="N26" s="130">
        <f>MAX(0,M26-M25)</f>
        <v/>
      </c>
      <c r="O26" s="129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RESUMO'!Z27</f>
        <v/>
      </c>
      <c r="N27" s="130">
        <f>MAX(0,M27-M26)</f>
        <v/>
      </c>
      <c r="O27" s="129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RESUMO'!AA27</f>
        <v/>
      </c>
      <c r="N28" s="130">
        <f>MAX(0,M28-M27)</f>
        <v/>
      </c>
      <c r="O28" s="129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RESUMO'!AB27</f>
        <v/>
      </c>
      <c r="N29" s="130">
        <f>MAX(0,M29-M28)</f>
        <v/>
      </c>
      <c r="O29" s="129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RESUMO'!AC27</f>
        <v/>
      </c>
      <c r="N30" s="130">
        <f>MAX(0,M30-M29)</f>
        <v/>
      </c>
      <c r="O30" s="129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RESUMO'!AD27</f>
        <v/>
      </c>
      <c r="N31" s="130">
        <f>MAX(0,M31-M30)</f>
        <v/>
      </c>
      <c r="O31" s="129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RESUMO'!AE27</f>
        <v/>
      </c>
      <c r="N32" s="130">
        <f>MAX(0,M32-M31)</f>
        <v/>
      </c>
      <c r="O32" s="129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RESUMO'!AF27</f>
        <v/>
      </c>
      <c r="N33" s="130">
        <f>MAX(0,M33-M32)</f>
        <v/>
      </c>
      <c r="O33" s="129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RESUMO'!AG27</f>
        <v/>
      </c>
      <c r="N34" s="130">
        <f>MAX(0,M34-M33)</f>
        <v/>
      </c>
      <c r="O34" s="129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RESUMO'!AH27</f>
        <v/>
      </c>
      <c r="N35" s="130">
        <f>MAX(0,M35-M34)</f>
        <v/>
      </c>
      <c r="O35" s="129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15275.52</v>
      </c>
      <c r="M36" s="129">
        <f>'CP RESUMO'!AI27</f>
        <v/>
      </c>
      <c r="N36" s="130">
        <f>MAX(0,M36-M35)</f>
        <v/>
      </c>
      <c r="O36" s="129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96462.07000000001</v>
      </c>
      <c r="M37" s="129">
        <f>'CP RESUMO'!AJ27</f>
        <v/>
      </c>
      <c r="N37" s="130">
        <f>MAX(0,M37-M36)</f>
        <v/>
      </c>
      <c r="O37" s="129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145117.42</v>
      </c>
      <c r="M38" s="129">
        <f>'CP RESUMO'!AK27</f>
        <v/>
      </c>
      <c r="N38" s="130">
        <f>MAX(0,M38-M37)</f>
        <v/>
      </c>
      <c r="O38" s="129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138894.06</v>
      </c>
      <c r="M39" s="129">
        <f>'CP RESUMO'!AL27</f>
        <v/>
      </c>
      <c r="N39" s="130">
        <f>MAX(0,M39-M38)</f>
        <v/>
      </c>
      <c r="O39" s="129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143703.02</v>
      </c>
      <c r="M40" s="129">
        <f>'CP RESUMO'!AM27</f>
        <v/>
      </c>
      <c r="N40" s="130">
        <f>MAX(0,M40-M39)</f>
        <v/>
      </c>
      <c r="O40" s="129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242711.01</v>
      </c>
      <c r="M41" s="129">
        <f>'CP RESUMO'!AN27</f>
        <v/>
      </c>
      <c r="N41" s="130">
        <f>MAX(0,M41-M40)</f>
        <v/>
      </c>
      <c r="O41" s="129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167182.06</v>
      </c>
      <c r="M42" s="129">
        <f>'CP RESUMO'!AO27</f>
        <v/>
      </c>
      <c r="N42" s="130">
        <f>MAX(0,M42-M41)</f>
        <v/>
      </c>
      <c r="O42" s="129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140591.34</v>
      </c>
      <c r="M43" s="129">
        <f>'CP RESUMO'!AP27</f>
        <v/>
      </c>
      <c r="N43" s="130">
        <f>MAX(0,M43-M42)</f>
        <v/>
      </c>
      <c r="O43" s="129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140025.58</v>
      </c>
      <c r="M44" s="129">
        <f>'CP RESUMO'!AQ27</f>
        <v/>
      </c>
      <c r="N44" s="130">
        <f>MAX(0,M44-M43)</f>
        <v/>
      </c>
      <c r="O44" s="129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216403.17</v>
      </c>
      <c r="M45" s="129">
        <f>'CP RESUMO'!AR27</f>
        <v/>
      </c>
      <c r="N45" s="130">
        <f>MAX(0,M45-M44)</f>
        <v/>
      </c>
      <c r="O45" s="129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153320.94</v>
      </c>
      <c r="M46" s="129">
        <f>'CP RESUMO'!AS27</f>
        <v/>
      </c>
      <c r="N46" s="130">
        <f>MAX(0,M46-M45)</f>
        <v/>
      </c>
      <c r="O46" s="129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121072.63</v>
      </c>
      <c r="M47" s="129">
        <f>'CP RESUMO'!AT27</f>
        <v/>
      </c>
      <c r="N47" s="130">
        <f>MAX(0,M47-M46)</f>
        <v/>
      </c>
      <c r="O47" s="129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186135.02</v>
      </c>
      <c r="M48" s="129">
        <f>'CP RESUMO'!AU27</f>
        <v/>
      </c>
      <c r="N48" s="130">
        <f>MAX(0,M48-M47)</f>
        <v/>
      </c>
      <c r="O48" s="129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138328.3</v>
      </c>
      <c r="M49" s="129">
        <f>'CP RESUMO'!AV27</f>
        <v/>
      </c>
      <c r="N49" s="130">
        <f>MAX(0,M49-M48)</f>
        <v/>
      </c>
      <c r="O49" s="129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273262.05</v>
      </c>
      <c r="M50" s="129">
        <f>'CP RESUMO'!AW27</f>
        <v/>
      </c>
      <c r="N50" s="130">
        <f>MAX(0,M50-M49)</f>
        <v/>
      </c>
      <c r="O50" s="129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155018.22</v>
      </c>
      <c r="M51" s="129">
        <f>'CP RESUMO'!AX27</f>
        <v/>
      </c>
      <c r="N51" s="130">
        <f>MAX(0,M51-M50)</f>
        <v/>
      </c>
      <c r="O51" s="129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40451.84</v>
      </c>
      <c r="M52" s="129">
        <f>'CP RESUMO'!AY27</f>
        <v/>
      </c>
      <c r="N52" s="130">
        <f>MAX(0,M52-M51)</f>
        <v/>
      </c>
      <c r="O52" s="129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79489.27</v>
      </c>
      <c r="M53" s="129">
        <f>'CP RESUMO'!AZ27</f>
        <v/>
      </c>
      <c r="N53" s="130">
        <f>MAX(0,M53-M52)</f>
        <v/>
      </c>
      <c r="O53" s="129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44129.27</v>
      </c>
      <c r="M54" s="129">
        <f>'CP RESUMO'!BA27</f>
        <v/>
      </c>
      <c r="N54" s="130">
        <f>MAX(0,M54-M53)</f>
        <v/>
      </c>
      <c r="O54" s="129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95896.31</v>
      </c>
      <c r="M55" s="129">
        <f>'CP RESUMO'!BB27</f>
        <v/>
      </c>
      <c r="N55" s="130">
        <f>MAX(0,M55-M54)</f>
        <v/>
      </c>
      <c r="O55" s="129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68174.07000000001</v>
      </c>
      <c r="M56" s="129">
        <f>'CP RESUMO'!BC27</f>
        <v/>
      </c>
      <c r="N56" s="130">
        <f>MAX(0,M56-M55)</f>
        <v/>
      </c>
      <c r="O56" s="129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27156.48</v>
      </c>
      <c r="M57" s="129">
        <f>'CP RESUMO'!BD27</f>
        <v/>
      </c>
      <c r="N57" s="130">
        <f>MAX(0,M57-M56)</f>
        <v/>
      </c>
      <c r="O57" s="129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RESUMO'!BE27</f>
        <v/>
      </c>
      <c r="N58" s="130">
        <f>MAX(0,M58-M57)</f>
        <v/>
      </c>
      <c r="O58" s="129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RESUMO'!BF27</f>
        <v/>
      </c>
      <c r="N59" s="130">
        <f>MAX(0,M59-M58)</f>
        <v/>
      </c>
      <c r="O59" s="129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RESUMO'!BG27</f>
        <v/>
      </c>
      <c r="N60" s="130">
        <f>MAX(0,M60-M59)</f>
        <v/>
      </c>
      <c r="O60" s="129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RESUMO'!BH27</f>
        <v/>
      </c>
      <c r="N61" s="130">
        <f>MAX(0,M61-M60)</f>
        <v/>
      </c>
      <c r="O61" s="129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RESUMO'!BI27</f>
        <v/>
      </c>
      <c r="N62" s="130">
        <f>MAX(0,M62-M61)</f>
        <v/>
      </c>
      <c r="O62" s="129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RESUMO'!BJ27</f>
        <v/>
      </c>
      <c r="N63" s="130">
        <f>MAX(0,M63-M62)</f>
        <v/>
      </c>
      <c r="O63" s="129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RESUMO'!BK27</f>
        <v/>
      </c>
      <c r="N64" s="130">
        <f>MAX(0,M64-M63)</f>
        <v/>
      </c>
      <c r="O64" s="129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RESUMO'!BL27</f>
        <v/>
      </c>
      <c r="N65" s="130">
        <f>MAX(0,M65-M64)</f>
        <v/>
      </c>
      <c r="O65" s="129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RESUMO'!BM27</f>
        <v/>
      </c>
      <c r="N66" s="130">
        <f>MAX(0,M66-M65)</f>
        <v/>
      </c>
      <c r="O66" s="129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RESUMO'!BN27</f>
        <v/>
      </c>
      <c r="N67" s="130">
        <f>MAX(0,M67-M66)</f>
        <v/>
      </c>
      <c r="O67" s="129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RESUMO'!BO27</f>
        <v/>
      </c>
      <c r="N68" s="130">
        <f>MAX(0,M68-M67)</f>
        <v/>
      </c>
      <c r="O68" s="129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RESUMO'!BP27</f>
        <v/>
      </c>
      <c r="N69" s="130">
        <f>MAX(0,M69-M68)</f>
        <v/>
      </c>
      <c r="O69" s="129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RESUMO'!BQ27</f>
        <v/>
      </c>
      <c r="N70" s="130">
        <f>MAX(0,M70-M69)</f>
        <v/>
      </c>
      <c r="O70" s="129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RESUMO'!BR27</f>
        <v/>
      </c>
      <c r="N71" s="130">
        <f>MAX(0,M71-M70)</f>
        <v/>
      </c>
      <c r="O71" s="129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RESUMO'!BS27</f>
        <v/>
      </c>
      <c r="N72" s="130">
        <f>MAX(0,M72-M71)</f>
        <v/>
      </c>
      <c r="O72" s="129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RESUMO'!BT27</f>
        <v/>
      </c>
      <c r="N73" s="130">
        <f>MAX(0,M73-M72)</f>
        <v/>
      </c>
      <c r="O73" s="129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RESUMO'!BU27</f>
        <v/>
      </c>
      <c r="N74" s="130">
        <f>MAX(0,M74-M73)</f>
        <v/>
      </c>
      <c r="O74" s="129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RESUMO'!BV27</f>
        <v/>
      </c>
      <c r="N75" s="130">
        <f>MAX(0,M75-M74)</f>
        <v/>
      </c>
      <c r="O75" s="129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RESUMO'!BW27</f>
        <v/>
      </c>
      <c r="N76" s="130">
        <f>MAX(0,M76-M75)</f>
        <v/>
      </c>
      <c r="O76" s="129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PL'!F34</f>
        <v/>
      </c>
      <c r="K5" s="62">
        <f>'VALOR POR PL'!G34</f>
        <v/>
      </c>
      <c r="M5" s="129">
        <f>'CP RESUMO'!D28</f>
        <v/>
      </c>
      <c r="N5" s="130" t="n">
        <v>0</v>
      </c>
      <c r="O5" s="129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RESUMO'!E28</f>
        <v/>
      </c>
      <c r="N6" s="130">
        <f>MAX(0,M6-M5)</f>
        <v/>
      </c>
      <c r="O6" s="129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PL'!L34</f>
        <v/>
      </c>
      <c r="M7" s="129">
        <f>'CP RESUMO'!F28</f>
        <v/>
      </c>
      <c r="N7" s="130">
        <f>MAX(0,M7-M6)</f>
        <v/>
      </c>
      <c r="O7" s="129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RESUMO'!G28</f>
        <v/>
      </c>
      <c r="N8" s="130">
        <f>MAX(0,M8-M7)</f>
        <v/>
      </c>
      <c r="O8" s="129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RESUMO'!H28</f>
        <v/>
      </c>
      <c r="N9" s="130">
        <f>MAX(0,M9-M8)</f>
        <v/>
      </c>
      <c r="O9" s="129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RESUMO'!I28</f>
        <v/>
      </c>
      <c r="N10" s="130">
        <f>MAX(0,M10-M9)</f>
        <v/>
      </c>
      <c r="O10" s="129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RESUMO'!J28</f>
        <v/>
      </c>
      <c r="N11" s="130">
        <f>MAX(0,M11-M10)</f>
        <v/>
      </c>
      <c r="O11" s="129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RESUMO'!K28</f>
        <v/>
      </c>
      <c r="N12" s="130">
        <f>MAX(0,M12-M11)</f>
        <v/>
      </c>
      <c r="O12" s="129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PL'!I34</f>
        <v/>
      </c>
      <c r="M13" s="129">
        <f>'CP RESUMO'!L28</f>
        <v/>
      </c>
      <c r="N13" s="130">
        <f>MAX(0,M13-M12)</f>
        <v/>
      </c>
      <c r="O13" s="129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9">
        <f>'CP RESUMO'!M28</f>
        <v/>
      </c>
      <c r="N14" s="130">
        <f>MAX(0,M14-M13)</f>
        <v/>
      </c>
      <c r="O14" s="129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RESUMO'!N28</f>
        <v/>
      </c>
      <c r="N15" s="130">
        <f>MAX(0,M15-M14)</f>
        <v/>
      </c>
      <c r="O15" s="129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RESUMO'!O28</f>
        <v/>
      </c>
      <c r="N16" s="130">
        <f>MAX(0,M16-M15)</f>
        <v/>
      </c>
      <c r="O16" s="129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RESUMO'!P28</f>
        <v/>
      </c>
      <c r="N17" s="130">
        <f>MAX(0,M17-M16)</f>
        <v/>
      </c>
      <c r="O17" s="129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RESUMO'!Q28</f>
        <v/>
      </c>
      <c r="N18" s="130">
        <f>MAX(0,M18-M17)</f>
        <v/>
      </c>
      <c r="O18" s="129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RESUMO'!R28</f>
        <v/>
      </c>
      <c r="N19" s="130">
        <f>MAX(0,M19-M18)</f>
        <v/>
      </c>
      <c r="O19" s="129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RESUMO'!S28</f>
        <v/>
      </c>
      <c r="N20" s="130">
        <f>MAX(0,M20-M19)</f>
        <v/>
      </c>
      <c r="O20" s="129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RESUMO'!T28</f>
        <v/>
      </c>
      <c r="N21" s="130">
        <f>MAX(0,M21-M20)</f>
        <v/>
      </c>
      <c r="O21" s="129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RESUMO'!U28</f>
        <v/>
      </c>
      <c r="N22" s="130">
        <f>MAX(0,M22-M21)</f>
        <v/>
      </c>
      <c r="O22" s="129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RESUMO'!V28</f>
        <v/>
      </c>
      <c r="N23" s="130">
        <f>MAX(0,M23-M22)</f>
        <v/>
      </c>
      <c r="O23" s="129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pedido 1 ano antes, 12 pagamentos.</t>
        </is>
      </c>
      <c r="M24" s="129">
        <f>'CP RESUMO'!W28</f>
        <v/>
      </c>
      <c r="N24" s="130">
        <f>MAX(0,M24-M23)</f>
        <v/>
      </c>
      <c r="O24" s="129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RESUMO'!X28</f>
        <v/>
      </c>
      <c r="N25" s="130">
        <f>MAX(0,M25-M24)</f>
        <v/>
      </c>
      <c r="O25" s="129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RESUMO'!Y28</f>
        <v/>
      </c>
      <c r="N26" s="130">
        <f>MAX(0,M26-M25)</f>
        <v/>
      </c>
      <c r="O26" s="129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RESUMO'!Z28</f>
        <v/>
      </c>
      <c r="N27" s="130">
        <f>MAX(0,M27-M26)</f>
        <v/>
      </c>
      <c r="O27" s="129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RESUMO'!AA28</f>
        <v/>
      </c>
      <c r="N28" s="130">
        <f>MAX(0,M28-M27)</f>
        <v/>
      </c>
      <c r="O28" s="129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RESUMO'!AB28</f>
        <v/>
      </c>
      <c r="N29" s="130">
        <f>MAX(0,M29-M28)</f>
        <v/>
      </c>
      <c r="O29" s="129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RESUMO'!AC28</f>
        <v/>
      </c>
      <c r="N30" s="130">
        <f>MAX(0,M30-M29)</f>
        <v/>
      </c>
      <c r="O30" s="129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RESUMO'!AD28</f>
        <v/>
      </c>
      <c r="N31" s="130">
        <f>MAX(0,M31-M30)</f>
        <v/>
      </c>
      <c r="O31" s="129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RESUMO'!AE28</f>
        <v/>
      </c>
      <c r="N32" s="130">
        <f>MAX(0,M32-M31)</f>
        <v/>
      </c>
      <c r="O32" s="129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RESUMO'!AF28</f>
        <v/>
      </c>
      <c r="N33" s="130">
        <f>MAX(0,M33-M32)</f>
        <v/>
      </c>
      <c r="O33" s="129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RESUMO'!AG28</f>
        <v/>
      </c>
      <c r="N34" s="130">
        <f>MAX(0,M34-M33)</f>
        <v/>
      </c>
      <c r="O34" s="129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RESUMO'!AH28</f>
        <v/>
      </c>
      <c r="N35" s="130">
        <f>MAX(0,M35-M34)</f>
        <v/>
      </c>
      <c r="O35" s="129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RESUMO'!AI28</f>
        <v/>
      </c>
      <c r="N36" s="130">
        <f>MAX(0,M36-M35)</f>
        <v/>
      </c>
      <c r="O36" s="129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305454.55</v>
      </c>
      <c r="M37" s="129">
        <f>'CP RESUMO'!AJ28</f>
        <v/>
      </c>
      <c r="N37" s="130">
        <f>MAX(0,M37-M36)</f>
        <v/>
      </c>
      <c r="O37" s="129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305454.55</v>
      </c>
      <c r="M38" s="129">
        <f>'CP RESUMO'!AK28</f>
        <v/>
      </c>
      <c r="N38" s="130">
        <f>MAX(0,M38-M37)</f>
        <v/>
      </c>
      <c r="O38" s="129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305454.55</v>
      </c>
      <c r="M39" s="129">
        <f>'CP RESUMO'!AL28</f>
        <v/>
      </c>
      <c r="N39" s="130">
        <f>MAX(0,M39-M38)</f>
        <v/>
      </c>
      <c r="O39" s="129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305454.55</v>
      </c>
      <c r="M40" s="129">
        <f>'CP RESUMO'!AM28</f>
        <v/>
      </c>
      <c r="N40" s="130">
        <f>MAX(0,M40-M39)</f>
        <v/>
      </c>
      <c r="O40" s="129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305454.55</v>
      </c>
      <c r="M41" s="129">
        <f>'CP RESUMO'!AN28</f>
        <v/>
      </c>
      <c r="N41" s="130">
        <f>MAX(0,M41-M40)</f>
        <v/>
      </c>
      <c r="O41" s="129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305454.55</v>
      </c>
      <c r="M42" s="129">
        <f>'CP RESUMO'!AO28</f>
        <v/>
      </c>
      <c r="N42" s="130">
        <f>MAX(0,M42-M41)</f>
        <v/>
      </c>
      <c r="O42" s="129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305454.55</v>
      </c>
      <c r="M43" s="129">
        <f>'CP RESUMO'!AP28</f>
        <v/>
      </c>
      <c r="N43" s="130">
        <f>MAX(0,M43-M42)</f>
        <v/>
      </c>
      <c r="O43" s="129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312051.99</v>
      </c>
      <c r="M44" s="129">
        <f>'CP RESUMO'!AQ28</f>
        <v/>
      </c>
      <c r="N44" s="130">
        <f>MAX(0,M44-M43)</f>
        <v/>
      </c>
      <c r="O44" s="129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312051.99</v>
      </c>
      <c r="M45" s="129">
        <f>'CP RESUMO'!AR28</f>
        <v/>
      </c>
      <c r="N45" s="130">
        <f>MAX(0,M45-M44)</f>
        <v/>
      </c>
      <c r="O45" s="129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312051.99</v>
      </c>
      <c r="M46" s="129">
        <f>'CP RESUMO'!AS28</f>
        <v/>
      </c>
      <c r="N46" s="130">
        <f>MAX(0,M46-M45)</f>
        <v/>
      </c>
      <c r="O46" s="129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305454.55</v>
      </c>
      <c r="M47" s="129">
        <f>'CP RESUMO'!AT28</f>
        <v/>
      </c>
      <c r="N47" s="130">
        <f>MAX(0,M47-M46)</f>
        <v/>
      </c>
      <c r="O47" s="129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RESUMO'!AU28</f>
        <v/>
      </c>
      <c r="N48" s="130">
        <f>MAX(0,M48-M47)</f>
        <v/>
      </c>
      <c r="O48" s="129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RESUMO'!AV28</f>
        <v/>
      </c>
      <c r="N49" s="130">
        <f>MAX(0,M49-M48)</f>
        <v/>
      </c>
      <c r="O49" s="129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30009.97</v>
      </c>
      <c r="M50" s="129">
        <f>'CP RESUMO'!AW28</f>
        <v/>
      </c>
      <c r="N50" s="130">
        <f>MAX(0,M50-M49)</f>
        <v/>
      </c>
      <c r="O50" s="129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RESUMO'!AX28</f>
        <v/>
      </c>
      <c r="N51" s="130">
        <f>MAX(0,M51-M50)</f>
        <v/>
      </c>
      <c r="O51" s="129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RESUMO'!AY28</f>
        <v/>
      </c>
      <c r="N52" s="130">
        <f>MAX(0,M52-M51)</f>
        <v/>
      </c>
      <c r="O52" s="129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RESUMO'!AZ28</f>
        <v/>
      </c>
      <c r="N53" s="130">
        <f>MAX(0,M53-M52)</f>
        <v/>
      </c>
      <c r="O53" s="129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RESUMO'!BA28</f>
        <v/>
      </c>
      <c r="N54" s="130">
        <f>MAX(0,M54-M53)</f>
        <v/>
      </c>
      <c r="O54" s="129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RESUMO'!BB28</f>
        <v/>
      </c>
      <c r="N55" s="130">
        <f>MAX(0,M55-M54)</f>
        <v/>
      </c>
      <c r="O55" s="129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RESUMO'!BC28</f>
        <v/>
      </c>
      <c r="N56" s="130">
        <f>MAX(0,M56-M55)</f>
        <v/>
      </c>
      <c r="O56" s="129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RESUMO'!BD28</f>
        <v/>
      </c>
      <c r="N57" s="130">
        <f>MAX(0,M57-M56)</f>
        <v/>
      </c>
      <c r="O57" s="129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RESUMO'!BE28</f>
        <v/>
      </c>
      <c r="N58" s="130">
        <f>MAX(0,M58-M57)</f>
        <v/>
      </c>
      <c r="O58" s="129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RESUMO'!BF28</f>
        <v/>
      </c>
      <c r="N59" s="130">
        <f>MAX(0,M59-M58)</f>
        <v/>
      </c>
      <c r="O59" s="129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RESUMO'!BG28</f>
        <v/>
      </c>
      <c r="N60" s="130">
        <f>MAX(0,M60-M59)</f>
        <v/>
      </c>
      <c r="O60" s="129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RESUMO'!BH28</f>
        <v/>
      </c>
      <c r="N61" s="130">
        <f>MAX(0,M61-M60)</f>
        <v/>
      </c>
      <c r="O61" s="129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RESUMO'!BI28</f>
        <v/>
      </c>
      <c r="N62" s="130">
        <f>MAX(0,M62-M61)</f>
        <v/>
      </c>
      <c r="O62" s="129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RESUMO'!BJ28</f>
        <v/>
      </c>
      <c r="N63" s="130">
        <f>MAX(0,M63-M62)</f>
        <v/>
      </c>
      <c r="O63" s="129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RESUMO'!BK28</f>
        <v/>
      </c>
      <c r="N64" s="130">
        <f>MAX(0,M64-M63)</f>
        <v/>
      </c>
      <c r="O64" s="129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RESUMO'!BL28</f>
        <v/>
      </c>
      <c r="N65" s="130">
        <f>MAX(0,M65-M64)</f>
        <v/>
      </c>
      <c r="O65" s="129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RESUMO'!BM28</f>
        <v/>
      </c>
      <c r="N66" s="130">
        <f>MAX(0,M66-M65)</f>
        <v/>
      </c>
      <c r="O66" s="129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RESUMO'!BN28</f>
        <v/>
      </c>
      <c r="N67" s="130">
        <f>MAX(0,M67-M66)</f>
        <v/>
      </c>
      <c r="O67" s="129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RESUMO'!BO28</f>
        <v/>
      </c>
      <c r="N68" s="130">
        <f>MAX(0,M68-M67)</f>
        <v/>
      </c>
      <c r="O68" s="129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RESUMO'!BP28</f>
        <v/>
      </c>
      <c r="N69" s="130">
        <f>MAX(0,M69-M68)</f>
        <v/>
      </c>
      <c r="O69" s="129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RESUMO'!BQ28</f>
        <v/>
      </c>
      <c r="N70" s="130">
        <f>MAX(0,M70-M69)</f>
        <v/>
      </c>
      <c r="O70" s="129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RESUMO'!BR28</f>
        <v/>
      </c>
      <c r="N71" s="130">
        <f>MAX(0,M71-M70)</f>
        <v/>
      </c>
      <c r="O71" s="129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RESUMO'!BS28</f>
        <v/>
      </c>
      <c r="N72" s="130">
        <f>MAX(0,M72-M71)</f>
        <v/>
      </c>
      <c r="O72" s="129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RESUMO'!BT28</f>
        <v/>
      </c>
      <c r="N73" s="130">
        <f>MAX(0,M73-M72)</f>
        <v/>
      </c>
      <c r="O73" s="129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RESUMO'!BU28</f>
        <v/>
      </c>
      <c r="N74" s="130">
        <f>MAX(0,M74-M73)</f>
        <v/>
      </c>
      <c r="O74" s="129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RESUMO'!BV28</f>
        <v/>
      </c>
      <c r="N75" s="130">
        <f>MAX(0,M75-M74)</f>
        <v/>
      </c>
      <c r="O75" s="129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RESUMO'!BW28</f>
        <v/>
      </c>
      <c r="N76" s="130">
        <f>MAX(0,M76-M75)</f>
        <v/>
      </c>
      <c r="O76" s="129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PL'!F35</f>
        <v/>
      </c>
      <c r="K5" s="62">
        <f>'VALOR POR PL'!G35</f>
        <v/>
      </c>
      <c r="M5" s="129">
        <f>'CP RESUMO'!D29</f>
        <v/>
      </c>
      <c r="N5" s="130" t="n">
        <v>0</v>
      </c>
      <c r="O5" s="129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RESUMO'!E29</f>
        <v/>
      </c>
      <c r="N6" s="130">
        <f>MAX(0,M6-M5)</f>
        <v/>
      </c>
      <c r="O6" s="129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PL'!L35</f>
        <v/>
      </c>
      <c r="M7" s="129">
        <f>'CP RESUMO'!F29</f>
        <v/>
      </c>
      <c r="N7" s="130">
        <f>MAX(0,M7-M6)</f>
        <v/>
      </c>
      <c r="O7" s="129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RESUMO'!G29</f>
        <v/>
      </c>
      <c r="N8" s="130">
        <f>MAX(0,M8-M7)</f>
        <v/>
      </c>
      <c r="O8" s="129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RESUMO'!H29</f>
        <v/>
      </c>
      <c r="N9" s="130">
        <f>MAX(0,M9-M8)</f>
        <v/>
      </c>
      <c r="O9" s="129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RESUMO'!I29</f>
        <v/>
      </c>
      <c r="N10" s="130">
        <f>MAX(0,M10-M9)</f>
        <v/>
      </c>
      <c r="O10" s="129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RESUMO'!J29</f>
        <v/>
      </c>
      <c r="N11" s="130">
        <f>MAX(0,M11-M10)</f>
        <v/>
      </c>
      <c r="O11" s="129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RESUMO'!K29</f>
        <v/>
      </c>
      <c r="N12" s="130">
        <f>MAX(0,M12-M11)</f>
        <v/>
      </c>
      <c r="O12" s="129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PL'!I35</f>
        <v/>
      </c>
      <c r="M13" s="129">
        <f>'CP RESUMO'!L29</f>
        <v/>
      </c>
      <c r="N13" s="130">
        <f>MAX(0,M13-M12)</f>
        <v/>
      </c>
      <c r="O13" s="129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9">
        <f>'CP RESUMO'!M29</f>
        <v/>
      </c>
      <c r="N14" s="130">
        <f>MAX(0,M14-M13)</f>
        <v/>
      </c>
      <c r="O14" s="129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RESUMO'!N29</f>
        <v/>
      </c>
      <c r="N15" s="130">
        <f>MAX(0,M15-M14)</f>
        <v/>
      </c>
      <c r="O15" s="129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RESUMO'!O29</f>
        <v/>
      </c>
      <c r="N16" s="130">
        <f>MAX(0,M16-M15)</f>
        <v/>
      </c>
      <c r="O16" s="129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RESUMO'!P29</f>
        <v/>
      </c>
      <c r="N17" s="130">
        <f>MAX(0,M17-M16)</f>
        <v/>
      </c>
      <c r="O17" s="129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RESUMO'!Q29</f>
        <v/>
      </c>
      <c r="N18" s="130">
        <f>MAX(0,M18-M17)</f>
        <v/>
      </c>
      <c r="O18" s="129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RESUMO'!R29</f>
        <v/>
      </c>
      <c r="N19" s="130">
        <f>MAX(0,M19-M18)</f>
        <v/>
      </c>
      <c r="O19" s="129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RESUMO'!S29</f>
        <v/>
      </c>
      <c r="N20" s="130">
        <f>MAX(0,M20-M19)</f>
        <v/>
      </c>
      <c r="O20" s="129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RESUMO'!T29</f>
        <v/>
      </c>
      <c r="N21" s="130">
        <f>MAX(0,M21-M20)</f>
        <v/>
      </c>
      <c r="O21" s="129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RESUMO'!U29</f>
        <v/>
      </c>
      <c r="N22" s="130">
        <f>MAX(0,M22-M21)</f>
        <v/>
      </c>
      <c r="O22" s="129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RESUMO'!V29</f>
        <v/>
      </c>
      <c r="N23" s="130">
        <f>MAX(0,M23-M22)</f>
        <v/>
      </c>
      <c r="O23" s="129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60% em 10 pagamentos + 40% por medição direta.</t>
        </is>
      </c>
      <c r="M24" s="129">
        <f>'CP RESUMO'!W29</f>
        <v/>
      </c>
      <c r="N24" s="130">
        <f>MAX(0,M24-M23)</f>
        <v/>
      </c>
      <c r="O24" s="129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RESUMO'!X29</f>
        <v/>
      </c>
      <c r="N25" s="130">
        <f>MAX(0,M25-M24)</f>
        <v/>
      </c>
      <c r="O25" s="129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RESUMO'!Y29</f>
        <v/>
      </c>
      <c r="N26" s="130">
        <f>MAX(0,M26-M25)</f>
        <v/>
      </c>
      <c r="O26" s="129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RESUMO'!Z29</f>
        <v/>
      </c>
      <c r="N27" s="130">
        <f>MAX(0,M27-M26)</f>
        <v/>
      </c>
      <c r="O27" s="129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RESUMO'!AA29</f>
        <v/>
      </c>
      <c r="N28" s="130">
        <f>MAX(0,M28-M27)</f>
        <v/>
      </c>
      <c r="O28" s="129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RESUMO'!AB29</f>
        <v/>
      </c>
      <c r="N29" s="130">
        <f>MAX(0,M29-M28)</f>
        <v/>
      </c>
      <c r="O29" s="129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RESUMO'!AC29</f>
        <v/>
      </c>
      <c r="N30" s="130">
        <f>MAX(0,M30-M29)</f>
        <v/>
      </c>
      <c r="O30" s="129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RESUMO'!AD29</f>
        <v/>
      </c>
      <c r="N31" s="130">
        <f>MAX(0,M31-M30)</f>
        <v/>
      </c>
      <c r="O31" s="129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RESUMO'!AE29</f>
        <v/>
      </c>
      <c r="N32" s="130">
        <f>MAX(0,M32-M31)</f>
        <v/>
      </c>
      <c r="O32" s="129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RESUMO'!AF29</f>
        <v/>
      </c>
      <c r="N33" s="130">
        <f>MAX(0,M33-M32)</f>
        <v/>
      </c>
      <c r="O33" s="129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RESUMO'!AG29</f>
        <v/>
      </c>
      <c r="N34" s="130">
        <f>MAX(0,M34-M33)</f>
        <v/>
      </c>
      <c r="O34" s="129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783232</v>
      </c>
      <c r="M35" s="129">
        <f>'CP RESUMO'!AH29</f>
        <v/>
      </c>
      <c r="N35" s="130">
        <f>MAX(0,M35-M34)</f>
        <v/>
      </c>
      <c r="O35" s="129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939878.4</v>
      </c>
      <c r="M36" s="129">
        <f>'CP RESUMO'!AI29</f>
        <v/>
      </c>
      <c r="N36" s="130">
        <f>MAX(0,M36-M35)</f>
        <v/>
      </c>
      <c r="O36" s="129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939878.4</v>
      </c>
      <c r="M37" s="129">
        <f>'CP RESUMO'!AJ29</f>
        <v/>
      </c>
      <c r="N37" s="130">
        <f>MAX(0,M37-M36)</f>
        <v/>
      </c>
      <c r="O37" s="129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156646.4</v>
      </c>
      <c r="M38" s="129">
        <f>'CP RESUMO'!AK29</f>
        <v/>
      </c>
      <c r="N38" s="130">
        <f>MAX(0,M38-M37)</f>
        <v/>
      </c>
      <c r="O38" s="129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RESUMO'!AL29</f>
        <v/>
      </c>
      <c r="N39" s="130">
        <f>MAX(0,M39-M38)</f>
        <v/>
      </c>
      <c r="O39" s="129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RESUMO'!AM29</f>
        <v/>
      </c>
      <c r="N40" s="130">
        <f>MAX(0,M40-M39)</f>
        <v/>
      </c>
      <c r="O40" s="129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RESUMO'!AN29</f>
        <v/>
      </c>
      <c r="N41" s="130">
        <f>MAX(0,M41-M40)</f>
        <v/>
      </c>
      <c r="O41" s="129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1409305.4</v>
      </c>
      <c r="M42" s="129">
        <f>'CP RESUMO'!AO29</f>
        <v/>
      </c>
      <c r="N42" s="130">
        <f>MAX(0,M42-M41)</f>
        <v/>
      </c>
      <c r="O42" s="129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1625374.99</v>
      </c>
      <c r="M43" s="129">
        <f>'CP RESUMO'!AP29</f>
        <v/>
      </c>
      <c r="N43" s="130">
        <f>MAX(0,M43-M42)</f>
        <v/>
      </c>
      <c r="O43" s="129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1625374.99</v>
      </c>
      <c r="M44" s="129">
        <f>'CP RESUMO'!AQ29</f>
        <v/>
      </c>
      <c r="N44" s="130">
        <f>MAX(0,M44-M43)</f>
        <v/>
      </c>
      <c r="O44" s="129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545027.03</v>
      </c>
      <c r="M45" s="129">
        <f>'CP RESUMO'!AR29</f>
        <v/>
      </c>
      <c r="N45" s="130">
        <f>MAX(0,M45-M44)</f>
        <v/>
      </c>
      <c r="O45" s="129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93987.84</v>
      </c>
      <c r="M46" s="129">
        <f>'CP RESUMO'!AS29</f>
        <v/>
      </c>
      <c r="N46" s="130">
        <f>MAX(0,M46-M45)</f>
        <v/>
      </c>
      <c r="O46" s="129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418092.23</v>
      </c>
      <c r="M47" s="129">
        <f>'CP RESUMO'!AT29</f>
        <v/>
      </c>
      <c r="N47" s="130">
        <f>MAX(0,M47-M46)</f>
        <v/>
      </c>
      <c r="O47" s="129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547733.98</v>
      </c>
      <c r="M48" s="129">
        <f>'CP RESUMO'!AU29</f>
        <v/>
      </c>
      <c r="N48" s="130">
        <f>MAX(0,M48-M47)</f>
        <v/>
      </c>
      <c r="O48" s="129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547733.98</v>
      </c>
      <c r="M49" s="129">
        <f>'CP RESUMO'!AV29</f>
        <v/>
      </c>
      <c r="N49" s="130">
        <f>MAX(0,M49-M48)</f>
        <v/>
      </c>
      <c r="O49" s="129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547733.98</v>
      </c>
      <c r="M50" s="129">
        <f>'CP RESUMO'!AW29</f>
        <v/>
      </c>
      <c r="N50" s="130">
        <f>MAX(0,M50-M49)</f>
        <v/>
      </c>
      <c r="O50" s="129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223629.59</v>
      </c>
      <c r="M51" s="129">
        <f>'CP RESUMO'!AX29</f>
        <v/>
      </c>
      <c r="N51" s="130">
        <f>MAX(0,M51-M50)</f>
        <v/>
      </c>
      <c r="O51" s="129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129641.75</v>
      </c>
      <c r="M52" s="129">
        <f>'CP RESUMO'!AY29</f>
        <v/>
      </c>
      <c r="N52" s="130">
        <f>MAX(0,M52-M51)</f>
        <v/>
      </c>
      <c r="O52" s="129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129641.75</v>
      </c>
      <c r="M53" s="129">
        <f>'CP RESUMO'!AZ29</f>
        <v/>
      </c>
      <c r="N53" s="130">
        <f>MAX(0,M53-M52)</f>
        <v/>
      </c>
      <c r="O53" s="129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129641.75</v>
      </c>
      <c r="M54" s="129">
        <f>'CP RESUMO'!BA29</f>
        <v/>
      </c>
      <c r="N54" s="130">
        <f>MAX(0,M54-M53)</f>
        <v/>
      </c>
      <c r="O54" s="129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129641.75</v>
      </c>
      <c r="M55" s="129">
        <f>'CP RESUMO'!BB29</f>
        <v/>
      </c>
      <c r="N55" s="130">
        <f>MAX(0,M55-M54)</f>
        <v/>
      </c>
      <c r="O55" s="129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129641.75</v>
      </c>
      <c r="M56" s="129">
        <f>'CP RESUMO'!BC29</f>
        <v/>
      </c>
      <c r="N56" s="130">
        <f>MAX(0,M56-M55)</f>
        <v/>
      </c>
      <c r="O56" s="129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129641.75</v>
      </c>
      <c r="M57" s="129">
        <f>'CP RESUMO'!BD29</f>
        <v/>
      </c>
      <c r="N57" s="130">
        <f>MAX(0,M57-M56)</f>
        <v/>
      </c>
      <c r="O57" s="129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RESUMO'!BE29</f>
        <v/>
      </c>
      <c r="N58" s="130">
        <f>MAX(0,M58-M57)</f>
        <v/>
      </c>
      <c r="O58" s="129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599883.0699999999</v>
      </c>
      <c r="M59" s="129">
        <f>'CP RESUMO'!BF29</f>
        <v/>
      </c>
      <c r="N59" s="130">
        <f>MAX(0,M59-M58)</f>
        <v/>
      </c>
      <c r="O59" s="129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RESUMO'!BG29</f>
        <v/>
      </c>
      <c r="N60" s="130">
        <f>MAX(0,M60-M59)</f>
        <v/>
      </c>
      <c r="O60" s="129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RESUMO'!BH29</f>
        <v/>
      </c>
      <c r="N61" s="130">
        <f>MAX(0,M61-M60)</f>
        <v/>
      </c>
      <c r="O61" s="129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RESUMO'!BI29</f>
        <v/>
      </c>
      <c r="N62" s="130">
        <f>MAX(0,M62-M61)</f>
        <v/>
      </c>
      <c r="O62" s="129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RESUMO'!BJ29</f>
        <v/>
      </c>
      <c r="N63" s="130">
        <f>MAX(0,M63-M62)</f>
        <v/>
      </c>
      <c r="O63" s="129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RESUMO'!BK29</f>
        <v/>
      </c>
      <c r="N64" s="130">
        <f>MAX(0,M64-M63)</f>
        <v/>
      </c>
      <c r="O64" s="129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RESUMO'!BL29</f>
        <v/>
      </c>
      <c r="N65" s="130">
        <f>MAX(0,M65-M64)</f>
        <v/>
      </c>
      <c r="O65" s="129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RESUMO'!BM29</f>
        <v/>
      </c>
      <c r="N66" s="130">
        <f>MAX(0,M66-M65)</f>
        <v/>
      </c>
      <c r="O66" s="129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RESUMO'!BN29</f>
        <v/>
      </c>
      <c r="N67" s="130">
        <f>MAX(0,M67-M66)</f>
        <v/>
      </c>
      <c r="O67" s="129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RESUMO'!BO29</f>
        <v/>
      </c>
      <c r="N68" s="130">
        <f>MAX(0,M68-M67)</f>
        <v/>
      </c>
      <c r="O68" s="129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RESUMO'!BP29</f>
        <v/>
      </c>
      <c r="N69" s="130">
        <f>MAX(0,M69-M68)</f>
        <v/>
      </c>
      <c r="O69" s="129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RESUMO'!BQ29</f>
        <v/>
      </c>
      <c r="N70" s="130">
        <f>MAX(0,M70-M69)</f>
        <v/>
      </c>
      <c r="O70" s="129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RESUMO'!BR29</f>
        <v/>
      </c>
      <c r="N71" s="130">
        <f>MAX(0,M71-M70)</f>
        <v/>
      </c>
      <c r="O71" s="129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RESUMO'!BS29</f>
        <v/>
      </c>
      <c r="N72" s="130">
        <f>MAX(0,M72-M71)</f>
        <v/>
      </c>
      <c r="O72" s="129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RESUMO'!BT29</f>
        <v/>
      </c>
      <c r="N73" s="130">
        <f>MAX(0,M73-M72)</f>
        <v/>
      </c>
      <c r="O73" s="129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RESUMO'!BU29</f>
        <v/>
      </c>
      <c r="N74" s="130">
        <f>MAX(0,M74-M73)</f>
        <v/>
      </c>
      <c r="O74" s="129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RESUMO'!BV29</f>
        <v/>
      </c>
      <c r="N75" s="130">
        <f>MAX(0,M75-M74)</f>
        <v/>
      </c>
      <c r="O75" s="129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RESUMO'!BW29</f>
        <v/>
      </c>
      <c r="N76" s="130">
        <f>MAX(0,M76-M75)</f>
        <v/>
      </c>
      <c r="O76" s="129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PL'!F36</f>
        <v/>
      </c>
      <c r="K5" s="62">
        <f>'VALOR POR PL'!G36</f>
        <v/>
      </c>
      <c r="M5" s="129">
        <f>'CP RESUMO'!D30</f>
        <v/>
      </c>
      <c r="N5" s="130" t="n">
        <v>0</v>
      </c>
      <c r="O5" s="129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RESUMO'!E30</f>
        <v/>
      </c>
      <c r="N6" s="130">
        <f>MAX(0,M6-M5)</f>
        <v/>
      </c>
      <c r="O6" s="129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PL'!L36</f>
        <v/>
      </c>
      <c r="M7" s="129">
        <f>'CP RESUMO'!F30</f>
        <v/>
      </c>
      <c r="N7" s="130">
        <f>MAX(0,M7-M6)</f>
        <v/>
      </c>
      <c r="O7" s="129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RESUMO'!G30</f>
        <v/>
      </c>
      <c r="N8" s="130">
        <f>MAX(0,M8-M7)</f>
        <v/>
      </c>
      <c r="O8" s="129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RESUMO'!H30</f>
        <v/>
      </c>
      <c r="N9" s="130">
        <f>MAX(0,M9-M8)</f>
        <v/>
      </c>
      <c r="O9" s="129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RESUMO'!I30</f>
        <v/>
      </c>
      <c r="N10" s="130">
        <f>MAX(0,M10-M9)</f>
        <v/>
      </c>
      <c r="O10" s="129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RESUMO'!J30</f>
        <v/>
      </c>
      <c r="N11" s="130">
        <f>MAX(0,M11-M10)</f>
        <v/>
      </c>
      <c r="O11" s="129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RESUMO'!K30</f>
        <v/>
      </c>
      <c r="N12" s="130">
        <f>MAX(0,M12-M11)</f>
        <v/>
      </c>
      <c r="O12" s="129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PL'!I36</f>
        <v/>
      </c>
      <c r="M13" s="129">
        <f>'CP RESUMO'!L30</f>
        <v/>
      </c>
      <c r="N13" s="130">
        <f>MAX(0,M13-M12)</f>
        <v/>
      </c>
      <c r="O13" s="129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9">
        <f>'CP RESUMO'!M30</f>
        <v/>
      </c>
      <c r="N14" s="130">
        <f>MAX(0,M14-M13)</f>
        <v/>
      </c>
      <c r="O14" s="129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RESUMO'!N30</f>
        <v/>
      </c>
      <c r="N15" s="130">
        <f>MAX(0,M15-M14)</f>
        <v/>
      </c>
      <c r="O15" s="129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RESUMO'!O30</f>
        <v/>
      </c>
      <c r="N16" s="130">
        <f>MAX(0,M16-M15)</f>
        <v/>
      </c>
      <c r="O16" s="129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RESUMO'!P30</f>
        <v/>
      </c>
      <c r="N17" s="130">
        <f>MAX(0,M17-M16)</f>
        <v/>
      </c>
      <c r="O17" s="129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RESUMO'!Q30</f>
        <v/>
      </c>
      <c r="N18" s="130">
        <f>MAX(0,M18-M17)</f>
        <v/>
      </c>
      <c r="O18" s="129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RESUMO'!R30</f>
        <v/>
      </c>
      <c r="N19" s="130">
        <f>MAX(0,M19-M18)</f>
        <v/>
      </c>
      <c r="O19" s="129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RESUMO'!S30</f>
        <v/>
      </c>
      <c r="N20" s="130">
        <f>MAX(0,M20-M19)</f>
        <v/>
      </c>
      <c r="O20" s="129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RESUMO'!T30</f>
        <v/>
      </c>
      <c r="N21" s="130">
        <f>MAX(0,M21-M20)</f>
        <v/>
      </c>
      <c r="O21" s="129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RESUMO'!U30</f>
        <v/>
      </c>
      <c r="N22" s="130">
        <f>MAX(0,M22-M21)</f>
        <v/>
      </c>
      <c r="O22" s="129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RESUMO'!V30</f>
        <v/>
      </c>
      <c r="N23" s="130">
        <f>MAX(0,M23-M22)</f>
        <v/>
      </c>
      <c r="O23" s="129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RESUMO'!W30</f>
        <v/>
      </c>
      <c r="N24" s="130">
        <f>MAX(0,M24-M23)</f>
        <v/>
      </c>
      <c r="O24" s="129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RESUMO'!X30</f>
        <v/>
      </c>
      <c r="N25" s="130">
        <f>MAX(0,M25-M24)</f>
        <v/>
      </c>
      <c r="O25" s="129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RESUMO'!Y30</f>
        <v/>
      </c>
      <c r="N26" s="130">
        <f>MAX(0,M26-M25)</f>
        <v/>
      </c>
      <c r="O26" s="129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RESUMO'!Z30</f>
        <v/>
      </c>
      <c r="N27" s="130">
        <f>MAX(0,M27-M26)</f>
        <v/>
      </c>
      <c r="O27" s="129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RESUMO'!AA30</f>
        <v/>
      </c>
      <c r="N28" s="130">
        <f>MAX(0,M28-M27)</f>
        <v/>
      </c>
      <c r="O28" s="129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RESUMO'!AB30</f>
        <v/>
      </c>
      <c r="N29" s="130">
        <f>MAX(0,M29-M28)</f>
        <v/>
      </c>
      <c r="O29" s="129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RESUMO'!AC30</f>
        <v/>
      </c>
      <c r="N30" s="130">
        <f>MAX(0,M30-M29)</f>
        <v/>
      </c>
      <c r="O30" s="129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RESUMO'!AD30</f>
        <v/>
      </c>
      <c r="N31" s="130">
        <f>MAX(0,M31-M30)</f>
        <v/>
      </c>
      <c r="O31" s="129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RESUMO'!AE30</f>
        <v/>
      </c>
      <c r="N32" s="130">
        <f>MAX(0,M32-M31)</f>
        <v/>
      </c>
      <c r="O32" s="129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RESUMO'!AF30</f>
        <v/>
      </c>
      <c r="N33" s="130">
        <f>MAX(0,M33-M32)</f>
        <v/>
      </c>
      <c r="O33" s="129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RESUMO'!AG30</f>
        <v/>
      </c>
      <c r="N34" s="130">
        <f>MAX(0,M34-M33)</f>
        <v/>
      </c>
      <c r="O34" s="129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RESUMO'!AH30</f>
        <v/>
      </c>
      <c r="N35" s="130">
        <f>MAX(0,M35-M34)</f>
        <v/>
      </c>
      <c r="O35" s="129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RESUMO'!AI30</f>
        <v/>
      </c>
      <c r="N36" s="130">
        <f>MAX(0,M36-M35)</f>
        <v/>
      </c>
      <c r="O36" s="129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RESUMO'!AJ30</f>
        <v/>
      </c>
      <c r="N37" s="130">
        <f>MAX(0,M37-M36)</f>
        <v/>
      </c>
      <c r="O37" s="129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27010.22</v>
      </c>
      <c r="M38" s="129">
        <f>'CP RESUMO'!AK30</f>
        <v/>
      </c>
      <c r="N38" s="130">
        <f>MAX(0,M38-M37)</f>
        <v/>
      </c>
      <c r="O38" s="129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26959.35</v>
      </c>
      <c r="M39" s="129">
        <f>'CP RESUMO'!AL30</f>
        <v/>
      </c>
      <c r="N39" s="130">
        <f>MAX(0,M39-M38)</f>
        <v/>
      </c>
      <c r="O39" s="129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RESUMO'!AM30</f>
        <v/>
      </c>
      <c r="N40" s="130">
        <f>MAX(0,M40-M39)</f>
        <v/>
      </c>
      <c r="O40" s="129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27010.22</v>
      </c>
      <c r="M41" s="129">
        <f>'CP RESUMO'!AN30</f>
        <v/>
      </c>
      <c r="N41" s="130">
        <f>MAX(0,M41-M40)</f>
        <v/>
      </c>
      <c r="O41" s="129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RESUMO'!AO30</f>
        <v/>
      </c>
      <c r="N42" s="130">
        <f>MAX(0,M42-M41)</f>
        <v/>
      </c>
      <c r="O42" s="129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26959.35</v>
      </c>
      <c r="M43" s="129">
        <f>'CP RESUMO'!AP30</f>
        <v/>
      </c>
      <c r="N43" s="130">
        <f>MAX(0,M43-M42)</f>
        <v/>
      </c>
      <c r="O43" s="129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22076.15</v>
      </c>
      <c r="M44" s="129">
        <f>'CP RESUMO'!AQ30</f>
        <v/>
      </c>
      <c r="N44" s="130">
        <f>MAX(0,M44-M43)</f>
        <v/>
      </c>
      <c r="O44" s="129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102649.01</v>
      </c>
      <c r="M45" s="129">
        <f>'CP RESUMO'!AR30</f>
        <v/>
      </c>
      <c r="N45" s="130">
        <f>MAX(0,M45-M44)</f>
        <v/>
      </c>
      <c r="O45" s="129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59259.71</v>
      </c>
      <c r="M46" s="129">
        <f>'CP RESUMO'!AS30</f>
        <v/>
      </c>
      <c r="N46" s="130">
        <f>MAX(0,M46-M45)</f>
        <v/>
      </c>
      <c r="O46" s="129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24365.15</v>
      </c>
      <c r="M47" s="129">
        <f>'CP RESUMO'!AT30</f>
        <v/>
      </c>
      <c r="N47" s="130">
        <f>MAX(0,M47-M46)</f>
        <v/>
      </c>
      <c r="O47" s="129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38709.56</v>
      </c>
      <c r="M48" s="129">
        <f>'CP RESUMO'!AU30</f>
        <v/>
      </c>
      <c r="N48" s="130">
        <f>MAX(0,M48-M47)</f>
        <v/>
      </c>
      <c r="O48" s="129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24263.42</v>
      </c>
      <c r="M49" s="129">
        <f>'CP RESUMO'!AV30</f>
        <v/>
      </c>
      <c r="N49" s="130">
        <f>MAX(0,M49-M48)</f>
        <v/>
      </c>
      <c r="O49" s="129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8647.34</v>
      </c>
      <c r="M50" s="129">
        <f>'CP RESUMO'!AW30</f>
        <v/>
      </c>
      <c r="N50" s="130">
        <f>MAX(0,M50-M49)</f>
        <v/>
      </c>
      <c r="O50" s="129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8189.54</v>
      </c>
      <c r="M51" s="129">
        <f>'CP RESUMO'!AX30</f>
        <v/>
      </c>
      <c r="N51" s="130">
        <f>MAX(0,M51-M50)</f>
        <v/>
      </c>
      <c r="O51" s="129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8342.139999999999</v>
      </c>
      <c r="M52" s="129">
        <f>'CP RESUMO'!AY30</f>
        <v/>
      </c>
      <c r="N52" s="130">
        <f>MAX(0,M52-M51)</f>
        <v/>
      </c>
      <c r="O52" s="129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24619.49</v>
      </c>
      <c r="M53" s="129">
        <f>'CP RESUMO'!AZ30</f>
        <v/>
      </c>
      <c r="N53" s="130">
        <f>MAX(0,M53-M52)</f>
        <v/>
      </c>
      <c r="O53" s="129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75130.12</v>
      </c>
      <c r="M54" s="129">
        <f>'CP RESUMO'!BA30</f>
        <v/>
      </c>
      <c r="N54" s="130">
        <f>MAX(0,M54-M53)</f>
        <v/>
      </c>
      <c r="O54" s="129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4323.67</v>
      </c>
      <c r="M55" s="129">
        <f>'CP RESUMO'!BB30</f>
        <v/>
      </c>
      <c r="N55" s="130">
        <f>MAX(0,M55-M54)</f>
        <v/>
      </c>
      <c r="O55" s="129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152.6</v>
      </c>
      <c r="M56" s="129">
        <f>'CP RESUMO'!BC30</f>
        <v/>
      </c>
      <c r="N56" s="130">
        <f>MAX(0,M56-M55)</f>
        <v/>
      </c>
      <c r="O56" s="129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RESUMO'!BD30</f>
        <v/>
      </c>
      <c r="N57" s="130">
        <f>MAX(0,M57-M56)</f>
        <v/>
      </c>
      <c r="O57" s="129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RESUMO'!BE30</f>
        <v/>
      </c>
      <c r="N58" s="130">
        <f>MAX(0,M58-M57)</f>
        <v/>
      </c>
      <c r="O58" s="129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RESUMO'!BF30</f>
        <v/>
      </c>
      <c r="N59" s="130">
        <f>MAX(0,M59-M58)</f>
        <v/>
      </c>
      <c r="O59" s="129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RESUMO'!BG30</f>
        <v/>
      </c>
      <c r="N60" s="130">
        <f>MAX(0,M60-M59)</f>
        <v/>
      </c>
      <c r="O60" s="129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RESUMO'!BH30</f>
        <v/>
      </c>
      <c r="N61" s="130">
        <f>MAX(0,M61-M60)</f>
        <v/>
      </c>
      <c r="O61" s="129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RESUMO'!BI30</f>
        <v/>
      </c>
      <c r="N62" s="130">
        <f>MAX(0,M62-M61)</f>
        <v/>
      </c>
      <c r="O62" s="129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RESUMO'!BJ30</f>
        <v/>
      </c>
      <c r="N63" s="130">
        <f>MAX(0,M63-M62)</f>
        <v/>
      </c>
      <c r="O63" s="129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RESUMO'!BK30</f>
        <v/>
      </c>
      <c r="N64" s="130">
        <f>MAX(0,M64-M63)</f>
        <v/>
      </c>
      <c r="O64" s="129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RESUMO'!BL30</f>
        <v/>
      </c>
      <c r="N65" s="130">
        <f>MAX(0,M65-M64)</f>
        <v/>
      </c>
      <c r="O65" s="129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RESUMO'!BM30</f>
        <v/>
      </c>
      <c r="N66" s="130">
        <f>MAX(0,M66-M65)</f>
        <v/>
      </c>
      <c r="O66" s="129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RESUMO'!BN30</f>
        <v/>
      </c>
      <c r="N67" s="130">
        <f>MAX(0,M67-M66)</f>
        <v/>
      </c>
      <c r="O67" s="129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RESUMO'!BO30</f>
        <v/>
      </c>
      <c r="N68" s="130">
        <f>MAX(0,M68-M67)</f>
        <v/>
      </c>
      <c r="O68" s="129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RESUMO'!BP30</f>
        <v/>
      </c>
      <c r="N69" s="130">
        <f>MAX(0,M69-M68)</f>
        <v/>
      </c>
      <c r="O69" s="129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RESUMO'!BQ30</f>
        <v/>
      </c>
      <c r="N70" s="130">
        <f>MAX(0,M70-M69)</f>
        <v/>
      </c>
      <c r="O70" s="129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RESUMO'!BR30</f>
        <v/>
      </c>
      <c r="N71" s="130">
        <f>MAX(0,M71-M70)</f>
        <v/>
      </c>
      <c r="O71" s="129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RESUMO'!BS30</f>
        <v/>
      </c>
      <c r="N72" s="130">
        <f>MAX(0,M72-M71)</f>
        <v/>
      </c>
      <c r="O72" s="129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RESUMO'!BT30</f>
        <v/>
      </c>
      <c r="N73" s="130">
        <f>MAX(0,M73-M72)</f>
        <v/>
      </c>
      <c r="O73" s="129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RESUMO'!BU30</f>
        <v/>
      </c>
      <c r="N74" s="130">
        <f>MAX(0,M74-M73)</f>
        <v/>
      </c>
      <c r="O74" s="129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RESUMO'!BV30</f>
        <v/>
      </c>
      <c r="N75" s="130">
        <f>MAX(0,M75-M74)</f>
        <v/>
      </c>
      <c r="O75" s="129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RESUMO'!BW30</f>
        <v/>
      </c>
      <c r="N76" s="130">
        <f>MAX(0,M76-M75)</f>
        <v/>
      </c>
      <c r="O76" s="129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PL'!F37</f>
        <v/>
      </c>
      <c r="K5" s="62">
        <f>'VALOR POR PL'!G37</f>
        <v/>
      </c>
      <c r="M5" s="129">
        <f>'CP RESUMO'!D31</f>
        <v/>
      </c>
      <c r="N5" s="130" t="n">
        <v>0</v>
      </c>
      <c r="O5" s="129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RESUMO'!E31</f>
        <v/>
      </c>
      <c r="N6" s="130">
        <f>MAX(0,M6-M5)</f>
        <v/>
      </c>
      <c r="O6" s="129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PL'!L37</f>
        <v/>
      </c>
      <c r="M7" s="129">
        <f>'CP RESUMO'!F31</f>
        <v/>
      </c>
      <c r="N7" s="130">
        <f>MAX(0,M7-M6)</f>
        <v/>
      </c>
      <c r="O7" s="129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RESUMO'!G31</f>
        <v/>
      </c>
      <c r="N8" s="130">
        <f>MAX(0,M8-M7)</f>
        <v/>
      </c>
      <c r="O8" s="129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RESUMO'!H31</f>
        <v/>
      </c>
      <c r="N9" s="130">
        <f>MAX(0,M9-M8)</f>
        <v/>
      </c>
      <c r="O9" s="129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RESUMO'!I31</f>
        <v/>
      </c>
      <c r="N10" s="130">
        <f>MAX(0,M10-M9)</f>
        <v/>
      </c>
      <c r="O10" s="129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RESUMO'!J31</f>
        <v/>
      </c>
      <c r="N11" s="130">
        <f>MAX(0,M11-M10)</f>
        <v/>
      </c>
      <c r="O11" s="129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RESUMO'!K31</f>
        <v/>
      </c>
      <c r="N12" s="130">
        <f>MAX(0,M12-M11)</f>
        <v/>
      </c>
      <c r="O12" s="129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PL'!I37</f>
        <v/>
      </c>
      <c r="M13" s="129">
        <f>'CP RESUMO'!L31</f>
        <v/>
      </c>
      <c r="N13" s="130">
        <f>MAX(0,M13-M12)</f>
        <v/>
      </c>
      <c r="O13" s="129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9">
        <f>'CP RESUMO'!M31</f>
        <v/>
      </c>
      <c r="N14" s="130">
        <f>MAX(0,M14-M13)</f>
        <v/>
      </c>
      <c r="O14" s="129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RESUMO'!N31</f>
        <v/>
      </c>
      <c r="N15" s="130">
        <f>MAX(0,M15-M14)</f>
        <v/>
      </c>
      <c r="O15" s="129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RESUMO'!O31</f>
        <v/>
      </c>
      <c r="N16" s="130">
        <f>MAX(0,M16-M15)</f>
        <v/>
      </c>
      <c r="O16" s="129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RESUMO'!P31</f>
        <v/>
      </c>
      <c r="N17" s="130">
        <f>MAX(0,M17-M16)</f>
        <v/>
      </c>
      <c r="O17" s="129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RESUMO'!Q31</f>
        <v/>
      </c>
      <c r="N18" s="130">
        <f>MAX(0,M18-M17)</f>
        <v/>
      </c>
      <c r="O18" s="129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RESUMO'!R31</f>
        <v/>
      </c>
      <c r="N19" s="130">
        <f>MAX(0,M19-M18)</f>
        <v/>
      </c>
      <c r="O19" s="129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RESUMO'!S31</f>
        <v/>
      </c>
      <c r="N20" s="130">
        <f>MAX(0,M20-M19)</f>
        <v/>
      </c>
      <c r="O20" s="129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RESUMO'!T31</f>
        <v/>
      </c>
      <c r="N21" s="130">
        <f>MAX(0,M21-M20)</f>
        <v/>
      </c>
      <c r="O21" s="129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RESUMO'!U31</f>
        <v/>
      </c>
      <c r="N22" s="130">
        <f>MAX(0,M22-M21)</f>
        <v/>
      </c>
      <c r="O22" s="129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RESUMO'!V31</f>
        <v/>
      </c>
      <c r="N23" s="130">
        <f>MAX(0,M23-M22)</f>
        <v/>
      </c>
      <c r="O23" s="129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RESUMO'!W31</f>
        <v/>
      </c>
      <c r="N24" s="130">
        <f>MAX(0,M24-M23)</f>
        <v/>
      </c>
      <c r="O24" s="129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RESUMO'!X31</f>
        <v/>
      </c>
      <c r="N25" s="130">
        <f>MAX(0,M25-M24)</f>
        <v/>
      </c>
      <c r="O25" s="129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RESUMO'!Y31</f>
        <v/>
      </c>
      <c r="N26" s="130">
        <f>MAX(0,M26-M25)</f>
        <v/>
      </c>
      <c r="O26" s="129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RESUMO'!Z31</f>
        <v/>
      </c>
      <c r="N27" s="130">
        <f>MAX(0,M27-M26)</f>
        <v/>
      </c>
      <c r="O27" s="129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RESUMO'!AA31</f>
        <v/>
      </c>
      <c r="N28" s="130">
        <f>MAX(0,M28-M27)</f>
        <v/>
      </c>
      <c r="O28" s="129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RESUMO'!AB31</f>
        <v/>
      </c>
      <c r="N29" s="130">
        <f>MAX(0,M29-M28)</f>
        <v/>
      </c>
      <c r="O29" s="129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RESUMO'!AC31</f>
        <v/>
      </c>
      <c r="N30" s="130">
        <f>MAX(0,M30-M29)</f>
        <v/>
      </c>
      <c r="O30" s="129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RESUMO'!AD31</f>
        <v/>
      </c>
      <c r="N31" s="130">
        <f>MAX(0,M31-M30)</f>
        <v/>
      </c>
      <c r="O31" s="129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RESUMO'!AE31</f>
        <v/>
      </c>
      <c r="N32" s="130">
        <f>MAX(0,M32-M31)</f>
        <v/>
      </c>
      <c r="O32" s="129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RESUMO'!AF31</f>
        <v/>
      </c>
      <c r="N33" s="130">
        <f>MAX(0,M33-M32)</f>
        <v/>
      </c>
      <c r="O33" s="129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RESUMO'!AG31</f>
        <v/>
      </c>
      <c r="N34" s="130">
        <f>MAX(0,M34-M33)</f>
        <v/>
      </c>
      <c r="O34" s="129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RESUMO'!AH31</f>
        <v/>
      </c>
      <c r="N35" s="130">
        <f>MAX(0,M35-M34)</f>
        <v/>
      </c>
      <c r="O35" s="129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RESUMO'!AI31</f>
        <v/>
      </c>
      <c r="N36" s="130">
        <f>MAX(0,M36-M35)</f>
        <v/>
      </c>
      <c r="O36" s="129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RESUMO'!AJ31</f>
        <v/>
      </c>
      <c r="N37" s="130">
        <f>MAX(0,M37-M36)</f>
        <v/>
      </c>
      <c r="O37" s="129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RESUMO'!AK31</f>
        <v/>
      </c>
      <c r="N38" s="130">
        <f>MAX(0,M38-M37)</f>
        <v/>
      </c>
      <c r="O38" s="129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RESUMO'!AL31</f>
        <v/>
      </c>
      <c r="N39" s="130">
        <f>MAX(0,M39-M38)</f>
        <v/>
      </c>
      <c r="O39" s="129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RESUMO'!AM31</f>
        <v/>
      </c>
      <c r="N40" s="130">
        <f>MAX(0,M40-M39)</f>
        <v/>
      </c>
      <c r="O40" s="129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RESUMO'!AN31</f>
        <v/>
      </c>
      <c r="N41" s="130">
        <f>MAX(0,M41-M40)</f>
        <v/>
      </c>
      <c r="O41" s="129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RESUMO'!AO31</f>
        <v/>
      </c>
      <c r="N42" s="130">
        <f>MAX(0,M42-M41)</f>
        <v/>
      </c>
      <c r="O42" s="129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RESUMO'!AP31</f>
        <v/>
      </c>
      <c r="N43" s="130">
        <f>MAX(0,M43-M42)</f>
        <v/>
      </c>
      <c r="O43" s="129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207362.53</v>
      </c>
      <c r="M44" s="129">
        <f>'CP RESUMO'!AQ31</f>
        <v/>
      </c>
      <c r="N44" s="130">
        <f>MAX(0,M44-M43)</f>
        <v/>
      </c>
      <c r="O44" s="129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274182.83</v>
      </c>
      <c r="M45" s="129">
        <f>'CP RESUMO'!AR31</f>
        <v/>
      </c>
      <c r="N45" s="130">
        <f>MAX(0,M45-M44)</f>
        <v/>
      </c>
      <c r="O45" s="129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231518.22</v>
      </c>
      <c r="M46" s="129">
        <f>'CP RESUMO'!AS31</f>
        <v/>
      </c>
      <c r="N46" s="130">
        <f>MAX(0,M46-M45)</f>
        <v/>
      </c>
      <c r="O46" s="129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300534.5</v>
      </c>
      <c r="M47" s="129">
        <f>'CP RESUMO'!AT31</f>
        <v/>
      </c>
      <c r="N47" s="130">
        <f>MAX(0,M47-M46)</f>
        <v/>
      </c>
      <c r="O47" s="129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282966.72</v>
      </c>
      <c r="M48" s="129">
        <f>'CP RESUMO'!AU31</f>
        <v/>
      </c>
      <c r="N48" s="130">
        <f>MAX(0,M48-M47)</f>
        <v/>
      </c>
      <c r="O48" s="129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275123.96</v>
      </c>
      <c r="M49" s="129">
        <f>'CP RESUMO'!AV31</f>
        <v/>
      </c>
      <c r="N49" s="130">
        <f>MAX(0,M49-M48)</f>
        <v/>
      </c>
      <c r="O49" s="129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299279.65</v>
      </c>
      <c r="M50" s="129">
        <f>'CP RESUMO'!AW31</f>
        <v/>
      </c>
      <c r="N50" s="130">
        <f>MAX(0,M50-M49)</f>
        <v/>
      </c>
      <c r="O50" s="129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238419.85</v>
      </c>
      <c r="M51" s="129">
        <f>'CP RESUMO'!AX31</f>
        <v/>
      </c>
      <c r="N51" s="130">
        <f>MAX(0,M51-M50)</f>
        <v/>
      </c>
      <c r="O51" s="129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250027.13</v>
      </c>
      <c r="M52" s="129">
        <f>'CP RESUMO'!AY31</f>
        <v/>
      </c>
      <c r="N52" s="130">
        <f>MAX(0,M52-M51)</f>
        <v/>
      </c>
      <c r="O52" s="129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300220.78</v>
      </c>
      <c r="M53" s="129">
        <f>'CP RESUMO'!AZ31</f>
        <v/>
      </c>
      <c r="N53" s="130">
        <f>MAX(0,M53-M52)</f>
        <v/>
      </c>
      <c r="O53" s="129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356374.93</v>
      </c>
      <c r="M54" s="129">
        <f>'CP RESUMO'!BA31</f>
        <v/>
      </c>
      <c r="N54" s="130">
        <f>MAX(0,M54-M53)</f>
        <v/>
      </c>
      <c r="O54" s="129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121092.19</v>
      </c>
      <c r="M55" s="129">
        <f>'CP RESUMO'!BB31</f>
        <v/>
      </c>
      <c r="N55" s="130">
        <f>MAX(0,M55-M54)</f>
        <v/>
      </c>
      <c r="O55" s="129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RESUMO'!BC31</f>
        <v/>
      </c>
      <c r="N56" s="130">
        <f>MAX(0,M56-M55)</f>
        <v/>
      </c>
      <c r="O56" s="129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RESUMO'!BD31</f>
        <v/>
      </c>
      <c r="N57" s="130">
        <f>MAX(0,M57-M56)</f>
        <v/>
      </c>
      <c r="O57" s="129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RESUMO'!BE31</f>
        <v/>
      </c>
      <c r="N58" s="130">
        <f>MAX(0,M58-M57)</f>
        <v/>
      </c>
      <c r="O58" s="129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RESUMO'!BF31</f>
        <v/>
      </c>
      <c r="N59" s="130">
        <f>MAX(0,M59-M58)</f>
        <v/>
      </c>
      <c r="O59" s="129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RESUMO'!BG31</f>
        <v/>
      </c>
      <c r="N60" s="130">
        <f>MAX(0,M60-M59)</f>
        <v/>
      </c>
      <c r="O60" s="129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RESUMO'!BH31</f>
        <v/>
      </c>
      <c r="N61" s="130">
        <f>MAX(0,M61-M60)</f>
        <v/>
      </c>
      <c r="O61" s="129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RESUMO'!BI31</f>
        <v/>
      </c>
      <c r="N62" s="130">
        <f>MAX(0,M62-M61)</f>
        <v/>
      </c>
      <c r="O62" s="129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RESUMO'!BJ31</f>
        <v/>
      </c>
      <c r="N63" s="130">
        <f>MAX(0,M63-M62)</f>
        <v/>
      </c>
      <c r="O63" s="129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RESUMO'!BK31</f>
        <v/>
      </c>
      <c r="N64" s="130">
        <f>MAX(0,M64-M63)</f>
        <v/>
      </c>
      <c r="O64" s="129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RESUMO'!BL31</f>
        <v/>
      </c>
      <c r="N65" s="130">
        <f>MAX(0,M65-M64)</f>
        <v/>
      </c>
      <c r="O65" s="129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RESUMO'!BM31</f>
        <v/>
      </c>
      <c r="N66" s="130">
        <f>MAX(0,M66-M65)</f>
        <v/>
      </c>
      <c r="O66" s="129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RESUMO'!BN31</f>
        <v/>
      </c>
      <c r="N67" s="130">
        <f>MAX(0,M67-M66)</f>
        <v/>
      </c>
      <c r="O67" s="129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RESUMO'!BO31</f>
        <v/>
      </c>
      <c r="N68" s="130">
        <f>MAX(0,M68-M67)</f>
        <v/>
      </c>
      <c r="O68" s="129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RESUMO'!BP31</f>
        <v/>
      </c>
      <c r="N69" s="130">
        <f>MAX(0,M69-M68)</f>
        <v/>
      </c>
      <c r="O69" s="129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RESUMO'!BQ31</f>
        <v/>
      </c>
      <c r="N70" s="130">
        <f>MAX(0,M70-M69)</f>
        <v/>
      </c>
      <c r="O70" s="129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RESUMO'!BR31</f>
        <v/>
      </c>
      <c r="N71" s="130">
        <f>MAX(0,M71-M70)</f>
        <v/>
      </c>
      <c r="O71" s="129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RESUMO'!BS31</f>
        <v/>
      </c>
      <c r="N72" s="130">
        <f>MAX(0,M72-M71)</f>
        <v/>
      </c>
      <c r="O72" s="129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RESUMO'!BT31</f>
        <v/>
      </c>
      <c r="N73" s="130">
        <f>MAX(0,M73-M72)</f>
        <v/>
      </c>
      <c r="O73" s="129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RESUMO'!BU31</f>
        <v/>
      </c>
      <c r="N74" s="130">
        <f>MAX(0,M74-M73)</f>
        <v/>
      </c>
      <c r="O74" s="129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RESUMO'!BV31</f>
        <v/>
      </c>
      <c r="N75" s="130">
        <f>MAX(0,M75-M74)</f>
        <v/>
      </c>
      <c r="O75" s="129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RESUMO'!BW31</f>
        <v/>
      </c>
      <c r="N76" s="130">
        <f>MAX(0,M76-M75)</f>
        <v/>
      </c>
      <c r="O76" s="129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PL'!F38</f>
        <v/>
      </c>
      <c r="K5" s="62">
        <f>'VALOR POR PL'!G38</f>
        <v/>
      </c>
      <c r="M5" s="129">
        <f>'CP RESUMO'!D32</f>
        <v/>
      </c>
      <c r="N5" s="130" t="n">
        <v>0</v>
      </c>
      <c r="O5" s="129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RESUMO'!E32</f>
        <v/>
      </c>
      <c r="N6" s="130">
        <f>MAX(0,M6-M5)</f>
        <v/>
      </c>
      <c r="O6" s="129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PL'!L38</f>
        <v/>
      </c>
      <c r="M7" s="129">
        <f>'CP RESUMO'!F32</f>
        <v/>
      </c>
      <c r="N7" s="130">
        <f>MAX(0,M7-M6)</f>
        <v/>
      </c>
      <c r="O7" s="129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RESUMO'!G32</f>
        <v/>
      </c>
      <c r="N8" s="130">
        <f>MAX(0,M8-M7)</f>
        <v/>
      </c>
      <c r="O8" s="129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RESUMO'!H32</f>
        <v/>
      </c>
      <c r="N9" s="130">
        <f>MAX(0,M9-M8)</f>
        <v/>
      </c>
      <c r="O9" s="129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RESUMO'!I32</f>
        <v/>
      </c>
      <c r="N10" s="130">
        <f>MAX(0,M10-M9)</f>
        <v/>
      </c>
      <c r="O10" s="129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RESUMO'!J32</f>
        <v/>
      </c>
      <c r="N11" s="130">
        <f>MAX(0,M11-M10)</f>
        <v/>
      </c>
      <c r="O11" s="129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RESUMO'!K32</f>
        <v/>
      </c>
      <c r="N12" s="130">
        <f>MAX(0,M12-M11)</f>
        <v/>
      </c>
      <c r="O12" s="129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PL'!I38</f>
        <v/>
      </c>
      <c r="M13" s="129">
        <f>'CP RESUMO'!L32</f>
        <v/>
      </c>
      <c r="N13" s="130">
        <f>MAX(0,M13-M12)</f>
        <v/>
      </c>
      <c r="O13" s="129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9">
        <f>'CP RESUMO'!M32</f>
        <v/>
      </c>
      <c r="N14" s="130">
        <f>MAX(0,M14-M13)</f>
        <v/>
      </c>
      <c r="O14" s="129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RESUMO'!N32</f>
        <v/>
      </c>
      <c r="N15" s="130">
        <f>MAX(0,M15-M14)</f>
        <v/>
      </c>
      <c r="O15" s="129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RESUMO'!O32</f>
        <v/>
      </c>
      <c r="N16" s="130">
        <f>MAX(0,M16-M15)</f>
        <v/>
      </c>
      <c r="O16" s="129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RESUMO'!P32</f>
        <v/>
      </c>
      <c r="N17" s="130">
        <f>MAX(0,M17-M16)</f>
        <v/>
      </c>
      <c r="O17" s="129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RESUMO'!Q32</f>
        <v/>
      </c>
      <c r="N18" s="130">
        <f>MAX(0,M18-M17)</f>
        <v/>
      </c>
      <c r="O18" s="129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RESUMO'!R32</f>
        <v/>
      </c>
      <c r="N19" s="130">
        <f>MAX(0,M19-M18)</f>
        <v/>
      </c>
      <c r="O19" s="129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RESUMO'!S32</f>
        <v/>
      </c>
      <c r="N20" s="130">
        <f>MAX(0,M20-M19)</f>
        <v/>
      </c>
      <c r="O20" s="129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RESUMO'!T32</f>
        <v/>
      </c>
      <c r="N21" s="130">
        <f>MAX(0,M21-M20)</f>
        <v/>
      </c>
      <c r="O21" s="129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RESUMO'!U32</f>
        <v/>
      </c>
      <c r="N22" s="130">
        <f>MAX(0,M22-M21)</f>
        <v/>
      </c>
      <c r="O22" s="129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RESUMO'!V32</f>
        <v/>
      </c>
      <c r="N23" s="130">
        <f>MAX(0,M23-M22)</f>
        <v/>
      </c>
      <c r="O23" s="129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RESUMO'!W32</f>
        <v/>
      </c>
      <c r="N24" s="130">
        <f>MAX(0,M24-M23)</f>
        <v/>
      </c>
      <c r="O24" s="129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RESUMO'!X32</f>
        <v/>
      </c>
      <c r="N25" s="130">
        <f>MAX(0,M25-M24)</f>
        <v/>
      </c>
      <c r="O25" s="129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RESUMO'!Y32</f>
        <v/>
      </c>
      <c r="N26" s="130">
        <f>MAX(0,M26-M25)</f>
        <v/>
      </c>
      <c r="O26" s="129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RESUMO'!Z32</f>
        <v/>
      </c>
      <c r="N27" s="130">
        <f>MAX(0,M27-M26)</f>
        <v/>
      </c>
      <c r="O27" s="129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RESUMO'!AA32</f>
        <v/>
      </c>
      <c r="N28" s="130">
        <f>MAX(0,M28-M27)</f>
        <v/>
      </c>
      <c r="O28" s="129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RESUMO'!AB32</f>
        <v/>
      </c>
      <c r="N29" s="130">
        <f>MAX(0,M29-M28)</f>
        <v/>
      </c>
      <c r="O29" s="129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RESUMO'!AC32</f>
        <v/>
      </c>
      <c r="N30" s="130">
        <f>MAX(0,M30-M29)</f>
        <v/>
      </c>
      <c r="O30" s="129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RESUMO'!AD32</f>
        <v/>
      </c>
      <c r="N31" s="130">
        <f>MAX(0,M31-M30)</f>
        <v/>
      </c>
      <c r="O31" s="129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RESUMO'!AE32</f>
        <v/>
      </c>
      <c r="N32" s="130">
        <f>MAX(0,M32-M31)</f>
        <v/>
      </c>
      <c r="O32" s="129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RESUMO'!AF32</f>
        <v/>
      </c>
      <c r="N33" s="130">
        <f>MAX(0,M33-M32)</f>
        <v/>
      </c>
      <c r="O33" s="129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1847.8</v>
      </c>
      <c r="M34" s="129">
        <f>'CP RESUMO'!AG32</f>
        <v/>
      </c>
      <c r="N34" s="130">
        <f>MAX(0,M34-M33)</f>
        <v/>
      </c>
      <c r="O34" s="129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3811.1</v>
      </c>
      <c r="M35" s="129">
        <f>'CP RESUMO'!AH32</f>
        <v/>
      </c>
      <c r="N35" s="130">
        <f>MAX(0,M35-M34)</f>
        <v/>
      </c>
      <c r="O35" s="129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32567.54</v>
      </c>
      <c r="M36" s="129">
        <f>'CP RESUMO'!AI32</f>
        <v/>
      </c>
      <c r="N36" s="130">
        <f>MAX(0,M36-M35)</f>
        <v/>
      </c>
      <c r="O36" s="129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96547.75</v>
      </c>
      <c r="M37" s="129">
        <f>'CP RESUMO'!AJ32</f>
        <v/>
      </c>
      <c r="N37" s="130">
        <f>MAX(0,M37-M36)</f>
        <v/>
      </c>
      <c r="O37" s="129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87886.17</v>
      </c>
      <c r="M38" s="129">
        <f>'CP RESUMO'!AK32</f>
        <v/>
      </c>
      <c r="N38" s="130">
        <f>MAX(0,M38-M37)</f>
        <v/>
      </c>
      <c r="O38" s="129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95970.31</v>
      </c>
      <c r="M39" s="129">
        <f>'CP RESUMO'!AL32</f>
        <v/>
      </c>
      <c r="N39" s="130">
        <f>MAX(0,M39-M38)</f>
        <v/>
      </c>
      <c r="O39" s="129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93083.11</v>
      </c>
      <c r="M40" s="129">
        <f>'CP RESUMO'!AM32</f>
        <v/>
      </c>
      <c r="N40" s="130">
        <f>MAX(0,M40-M39)</f>
        <v/>
      </c>
      <c r="O40" s="129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121493.1</v>
      </c>
      <c r="M41" s="129">
        <f>'CP RESUMO'!AN32</f>
        <v/>
      </c>
      <c r="N41" s="130">
        <f>MAX(0,M41-M40)</f>
        <v/>
      </c>
      <c r="O41" s="129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175887.82</v>
      </c>
      <c r="M42" s="129">
        <f>'CP RESUMO'!AO32</f>
        <v/>
      </c>
      <c r="N42" s="130">
        <f>MAX(0,M42-M41)</f>
        <v/>
      </c>
      <c r="O42" s="129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88579.09</v>
      </c>
      <c r="M43" s="129">
        <f>'CP RESUMO'!AP32</f>
        <v/>
      </c>
      <c r="N43" s="130">
        <f>MAX(0,M43-M42)</f>
        <v/>
      </c>
      <c r="O43" s="129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99896.89</v>
      </c>
      <c r="M44" s="129">
        <f>'CP RESUMO'!AQ32</f>
        <v/>
      </c>
      <c r="N44" s="130">
        <f>MAX(0,M44-M43)</f>
        <v/>
      </c>
      <c r="O44" s="129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87539.7</v>
      </c>
      <c r="M45" s="129">
        <f>'CP RESUMO'!AR32</f>
        <v/>
      </c>
      <c r="N45" s="130">
        <f>MAX(0,M45-M44)</f>
        <v/>
      </c>
      <c r="O45" s="129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65712.52</v>
      </c>
      <c r="M46" s="129">
        <f>'CP RESUMO'!AS32</f>
        <v/>
      </c>
      <c r="N46" s="130">
        <f>MAX(0,M46-M45)</f>
        <v/>
      </c>
      <c r="O46" s="129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36840.59</v>
      </c>
      <c r="M47" s="129">
        <f>'CP RESUMO'!AT32</f>
        <v/>
      </c>
      <c r="N47" s="130">
        <f>MAX(0,M47-M46)</f>
        <v/>
      </c>
      <c r="O47" s="129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9123.530000000001</v>
      </c>
      <c r="M48" s="129">
        <f>'CP RESUMO'!AU32</f>
        <v/>
      </c>
      <c r="N48" s="130">
        <f>MAX(0,M48-M47)</f>
        <v/>
      </c>
      <c r="O48" s="129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49775.21</v>
      </c>
      <c r="M49" s="129">
        <f>'CP RESUMO'!AV32</f>
        <v/>
      </c>
      <c r="N49" s="130">
        <f>MAX(0,M49-M48)</f>
        <v/>
      </c>
      <c r="O49" s="129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8315.120000000001</v>
      </c>
      <c r="M50" s="129">
        <f>'CP RESUMO'!AW32</f>
        <v/>
      </c>
      <c r="N50" s="130">
        <f>MAX(0,M50-M49)</f>
        <v/>
      </c>
      <c r="O50" s="129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RESUMO'!AX32</f>
        <v/>
      </c>
      <c r="N51" s="130">
        <f>MAX(0,M51-M50)</f>
        <v/>
      </c>
      <c r="O51" s="129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RESUMO'!AY32</f>
        <v/>
      </c>
      <c r="N52" s="130">
        <f>MAX(0,M52-M51)</f>
        <v/>
      </c>
      <c r="O52" s="129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RESUMO'!AZ32</f>
        <v/>
      </c>
      <c r="N53" s="130">
        <f>MAX(0,M53-M52)</f>
        <v/>
      </c>
      <c r="O53" s="129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RESUMO'!BA32</f>
        <v/>
      </c>
      <c r="N54" s="130">
        <f>MAX(0,M54-M53)</f>
        <v/>
      </c>
      <c r="O54" s="129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RESUMO'!BB32</f>
        <v/>
      </c>
      <c r="N55" s="130">
        <f>MAX(0,M55-M54)</f>
        <v/>
      </c>
      <c r="O55" s="129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RESUMO'!BC32</f>
        <v/>
      </c>
      <c r="N56" s="130">
        <f>MAX(0,M56-M55)</f>
        <v/>
      </c>
      <c r="O56" s="129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RESUMO'!BD32</f>
        <v/>
      </c>
      <c r="N57" s="130">
        <f>MAX(0,M57-M56)</f>
        <v/>
      </c>
      <c r="O57" s="129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RESUMO'!BE32</f>
        <v/>
      </c>
      <c r="N58" s="130">
        <f>MAX(0,M58-M57)</f>
        <v/>
      </c>
      <c r="O58" s="129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RESUMO'!BF32</f>
        <v/>
      </c>
      <c r="N59" s="130">
        <f>MAX(0,M59-M58)</f>
        <v/>
      </c>
      <c r="O59" s="129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RESUMO'!BG32</f>
        <v/>
      </c>
      <c r="N60" s="130">
        <f>MAX(0,M60-M59)</f>
        <v/>
      </c>
      <c r="O60" s="129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RESUMO'!BH32</f>
        <v/>
      </c>
      <c r="N61" s="130">
        <f>MAX(0,M61-M60)</f>
        <v/>
      </c>
      <c r="O61" s="129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RESUMO'!BI32</f>
        <v/>
      </c>
      <c r="N62" s="130">
        <f>MAX(0,M62-M61)</f>
        <v/>
      </c>
      <c r="O62" s="129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RESUMO'!BJ32</f>
        <v/>
      </c>
      <c r="N63" s="130">
        <f>MAX(0,M63-M62)</f>
        <v/>
      </c>
      <c r="O63" s="129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RESUMO'!BK32</f>
        <v/>
      </c>
      <c r="N64" s="130">
        <f>MAX(0,M64-M63)</f>
        <v/>
      </c>
      <c r="O64" s="129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RESUMO'!BL32</f>
        <v/>
      </c>
      <c r="N65" s="130">
        <f>MAX(0,M65-M64)</f>
        <v/>
      </c>
      <c r="O65" s="129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RESUMO'!BM32</f>
        <v/>
      </c>
      <c r="N66" s="130">
        <f>MAX(0,M66-M65)</f>
        <v/>
      </c>
      <c r="O66" s="129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RESUMO'!BN32</f>
        <v/>
      </c>
      <c r="N67" s="130">
        <f>MAX(0,M67-M66)</f>
        <v/>
      </c>
      <c r="O67" s="129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RESUMO'!BO32</f>
        <v/>
      </c>
      <c r="N68" s="130">
        <f>MAX(0,M68-M67)</f>
        <v/>
      </c>
      <c r="O68" s="129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RESUMO'!BP32</f>
        <v/>
      </c>
      <c r="N69" s="130">
        <f>MAX(0,M69-M68)</f>
        <v/>
      </c>
      <c r="O69" s="129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RESUMO'!BQ32</f>
        <v/>
      </c>
      <c r="N70" s="130">
        <f>MAX(0,M70-M69)</f>
        <v/>
      </c>
      <c r="O70" s="129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RESUMO'!BR32</f>
        <v/>
      </c>
      <c r="N71" s="130">
        <f>MAX(0,M71-M70)</f>
        <v/>
      </c>
      <c r="O71" s="129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RESUMO'!BS32</f>
        <v/>
      </c>
      <c r="N72" s="130">
        <f>MAX(0,M72-M71)</f>
        <v/>
      </c>
      <c r="O72" s="129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RESUMO'!BT32</f>
        <v/>
      </c>
      <c r="N73" s="130">
        <f>MAX(0,M73-M72)</f>
        <v/>
      </c>
      <c r="O73" s="129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RESUMO'!BU32</f>
        <v/>
      </c>
      <c r="N74" s="130">
        <f>MAX(0,M74-M73)</f>
        <v/>
      </c>
      <c r="O74" s="129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RESUMO'!BV32</f>
        <v/>
      </c>
      <c r="N75" s="130">
        <f>MAX(0,M75-M74)</f>
        <v/>
      </c>
      <c r="O75" s="129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RESUMO'!BW32</f>
        <v/>
      </c>
      <c r="N76" s="130">
        <f>MAX(0,M76-M75)</f>
        <v/>
      </c>
      <c r="O76" s="129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PL'!F39</f>
        <v/>
      </c>
      <c r="K5" s="62">
        <f>'VALOR POR PL'!G39</f>
        <v/>
      </c>
      <c r="M5" s="129">
        <f>'CP RESUMO'!D33</f>
        <v/>
      </c>
      <c r="N5" s="130" t="n">
        <v>0</v>
      </c>
      <c r="O5" s="129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RESUMO'!E33</f>
        <v/>
      </c>
      <c r="N6" s="130">
        <f>MAX(0,M6-M5)</f>
        <v/>
      </c>
      <c r="O6" s="129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PL'!L39</f>
        <v/>
      </c>
      <c r="M7" s="129">
        <f>'CP RESUMO'!F33</f>
        <v/>
      </c>
      <c r="N7" s="130">
        <f>MAX(0,M7-M6)</f>
        <v/>
      </c>
      <c r="O7" s="129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RESUMO'!G33</f>
        <v/>
      </c>
      <c r="N8" s="130">
        <f>MAX(0,M8-M7)</f>
        <v/>
      </c>
      <c r="O8" s="129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RESUMO'!H33</f>
        <v/>
      </c>
      <c r="N9" s="130">
        <f>MAX(0,M9-M8)</f>
        <v/>
      </c>
      <c r="O9" s="129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RESUMO'!I33</f>
        <v/>
      </c>
      <c r="N10" s="130">
        <f>MAX(0,M10-M9)</f>
        <v/>
      </c>
      <c r="O10" s="129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RESUMO'!J33</f>
        <v/>
      </c>
      <c r="N11" s="130">
        <f>MAX(0,M11-M10)</f>
        <v/>
      </c>
      <c r="O11" s="129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RESUMO'!K33</f>
        <v/>
      </c>
      <c r="N12" s="130">
        <f>MAX(0,M12-M11)</f>
        <v/>
      </c>
      <c r="O12" s="129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PL'!I39</f>
        <v/>
      </c>
      <c r="M13" s="129">
        <f>'CP RESUMO'!L33</f>
        <v/>
      </c>
      <c r="N13" s="130">
        <f>MAX(0,M13-M12)</f>
        <v/>
      </c>
      <c r="O13" s="129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9">
        <f>'CP RESUMO'!M33</f>
        <v/>
      </c>
      <c r="N14" s="130">
        <f>MAX(0,M14-M13)</f>
        <v/>
      </c>
      <c r="O14" s="129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RESUMO'!N33</f>
        <v/>
      </c>
      <c r="N15" s="130">
        <f>MAX(0,M15-M14)</f>
        <v/>
      </c>
      <c r="O15" s="129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RESUMO'!O33</f>
        <v/>
      </c>
      <c r="N16" s="130">
        <f>MAX(0,M16-M15)</f>
        <v/>
      </c>
      <c r="O16" s="129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RESUMO'!P33</f>
        <v/>
      </c>
      <c r="N17" s="130">
        <f>MAX(0,M17-M16)</f>
        <v/>
      </c>
      <c r="O17" s="129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RESUMO'!Q33</f>
        <v/>
      </c>
      <c r="N18" s="130">
        <f>MAX(0,M18-M17)</f>
        <v/>
      </c>
      <c r="O18" s="129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RESUMO'!R33</f>
        <v/>
      </c>
      <c r="N19" s="130">
        <f>MAX(0,M19-M18)</f>
        <v/>
      </c>
      <c r="O19" s="129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RESUMO'!S33</f>
        <v/>
      </c>
      <c r="N20" s="130">
        <f>MAX(0,M20-M19)</f>
        <v/>
      </c>
      <c r="O20" s="129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RESUMO'!T33</f>
        <v/>
      </c>
      <c r="N21" s="130">
        <f>MAX(0,M21-M20)</f>
        <v/>
      </c>
      <c r="O21" s="129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RESUMO'!U33</f>
        <v/>
      </c>
      <c r="N22" s="130">
        <f>MAX(0,M22-M21)</f>
        <v/>
      </c>
      <c r="O22" s="129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RESUMO'!V33</f>
        <v/>
      </c>
      <c r="N23" s="130">
        <f>MAX(0,M23-M22)</f>
        <v/>
      </c>
      <c r="O23" s="129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RESUMO'!W33</f>
        <v/>
      </c>
      <c r="N24" s="130">
        <f>MAX(0,M24-M23)</f>
        <v/>
      </c>
      <c r="O24" s="129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RESUMO'!X33</f>
        <v/>
      </c>
      <c r="N25" s="130">
        <f>MAX(0,M25-M24)</f>
        <v/>
      </c>
      <c r="O25" s="129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RESUMO'!Y33</f>
        <v/>
      </c>
      <c r="N26" s="130">
        <f>MAX(0,M26-M25)</f>
        <v/>
      </c>
      <c r="O26" s="129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RESUMO'!Z33</f>
        <v/>
      </c>
      <c r="N27" s="130">
        <f>MAX(0,M27-M26)</f>
        <v/>
      </c>
      <c r="O27" s="129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RESUMO'!AA33</f>
        <v/>
      </c>
      <c r="N28" s="130">
        <f>MAX(0,M28-M27)</f>
        <v/>
      </c>
      <c r="O28" s="129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RESUMO'!AB33</f>
        <v/>
      </c>
      <c r="N29" s="130">
        <f>MAX(0,M29-M28)</f>
        <v/>
      </c>
      <c r="O29" s="129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RESUMO'!AC33</f>
        <v/>
      </c>
      <c r="N30" s="130">
        <f>MAX(0,M30-M29)</f>
        <v/>
      </c>
      <c r="O30" s="129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RESUMO'!AD33</f>
        <v/>
      </c>
      <c r="N31" s="130">
        <f>MAX(0,M31-M30)</f>
        <v/>
      </c>
      <c r="O31" s="129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RESUMO'!AE33</f>
        <v/>
      </c>
      <c r="N32" s="130">
        <f>MAX(0,M32-M31)</f>
        <v/>
      </c>
      <c r="O32" s="129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RESUMO'!AF33</f>
        <v/>
      </c>
      <c r="N33" s="130">
        <f>MAX(0,M33-M32)</f>
        <v/>
      </c>
      <c r="O33" s="129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6102.57</v>
      </c>
      <c r="M34" s="129">
        <f>'CP RESUMO'!AG33</f>
        <v/>
      </c>
      <c r="N34" s="130">
        <f>MAX(0,M34-M33)</f>
        <v/>
      </c>
      <c r="O34" s="129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31574.17</v>
      </c>
      <c r="M35" s="129">
        <f>'CP RESUMO'!AH33</f>
        <v/>
      </c>
      <c r="N35" s="130">
        <f>MAX(0,M35-M34)</f>
        <v/>
      </c>
      <c r="O35" s="129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161320.12</v>
      </c>
      <c r="M36" s="129">
        <f>'CP RESUMO'!AI33</f>
        <v/>
      </c>
      <c r="N36" s="130">
        <f>MAX(0,M36-M35)</f>
        <v/>
      </c>
      <c r="O36" s="129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184934.41</v>
      </c>
      <c r="M37" s="129">
        <f>'CP RESUMO'!AJ33</f>
        <v/>
      </c>
      <c r="N37" s="130">
        <f>MAX(0,M37-M36)</f>
        <v/>
      </c>
      <c r="O37" s="129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161850.78</v>
      </c>
      <c r="M38" s="129">
        <f>'CP RESUMO'!AK33</f>
        <v/>
      </c>
      <c r="N38" s="130">
        <f>MAX(0,M38-M37)</f>
        <v/>
      </c>
      <c r="O38" s="129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268513.09</v>
      </c>
      <c r="M39" s="129">
        <f>'CP RESUMO'!AL33</f>
        <v/>
      </c>
      <c r="N39" s="130">
        <f>MAX(0,M39-M38)</f>
        <v/>
      </c>
      <c r="O39" s="129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315741.68</v>
      </c>
      <c r="M40" s="129">
        <f>'CP RESUMO'!AM33</f>
        <v/>
      </c>
      <c r="N40" s="130">
        <f>MAX(0,M40-M39)</f>
        <v/>
      </c>
      <c r="O40" s="129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238796.23</v>
      </c>
      <c r="M41" s="129">
        <f>'CP RESUMO'!AN33</f>
        <v/>
      </c>
      <c r="N41" s="130">
        <f>MAX(0,M41-M40)</f>
        <v/>
      </c>
      <c r="O41" s="129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170871.97</v>
      </c>
      <c r="M42" s="129">
        <f>'CP RESUMO'!AO33</f>
        <v/>
      </c>
      <c r="N42" s="130">
        <f>MAX(0,M42-M41)</f>
        <v/>
      </c>
      <c r="O42" s="129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244898.8</v>
      </c>
      <c r="M43" s="129">
        <f>'CP RESUMO'!AP33</f>
        <v/>
      </c>
      <c r="N43" s="130">
        <f>MAX(0,M43-M42)</f>
        <v/>
      </c>
      <c r="O43" s="129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238000.24</v>
      </c>
      <c r="M44" s="129">
        <f>'CP RESUMO'!AQ33</f>
        <v/>
      </c>
      <c r="N44" s="130">
        <f>MAX(0,M44-M43)</f>
        <v/>
      </c>
      <c r="O44" s="129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223937.79</v>
      </c>
      <c r="M45" s="129">
        <f>'CP RESUMO'!AR33</f>
        <v/>
      </c>
      <c r="N45" s="130">
        <f>MAX(0,M45-M44)</f>
        <v/>
      </c>
      <c r="O45" s="129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109846.26</v>
      </c>
      <c r="M46" s="129">
        <f>'CP RESUMO'!AS33</f>
        <v/>
      </c>
      <c r="N46" s="130">
        <f>MAX(0,M46-M45)</f>
        <v/>
      </c>
      <c r="O46" s="129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205099.43</v>
      </c>
      <c r="M47" s="129">
        <f>'CP RESUMO'!AT33</f>
        <v/>
      </c>
      <c r="N47" s="130">
        <f>MAX(0,M47-M46)</f>
        <v/>
      </c>
      <c r="O47" s="129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91803.88</v>
      </c>
      <c r="M48" s="129">
        <f>'CP RESUMO'!AU33</f>
        <v/>
      </c>
      <c r="N48" s="130">
        <f>MAX(0,M48-M47)</f>
        <v/>
      </c>
      <c r="O48" s="129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RESUMO'!AV33</f>
        <v/>
      </c>
      <c r="N49" s="130">
        <f>MAX(0,M49-M48)</f>
        <v/>
      </c>
      <c r="O49" s="129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RESUMO'!AW33</f>
        <v/>
      </c>
      <c r="N50" s="130">
        <f>MAX(0,M50-M49)</f>
        <v/>
      </c>
      <c r="O50" s="129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RESUMO'!AX33</f>
        <v/>
      </c>
      <c r="N51" s="130">
        <f>MAX(0,M51-M50)</f>
        <v/>
      </c>
      <c r="O51" s="129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RESUMO'!AY33</f>
        <v/>
      </c>
      <c r="N52" s="130">
        <f>MAX(0,M52-M51)</f>
        <v/>
      </c>
      <c r="O52" s="129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RESUMO'!AZ33</f>
        <v/>
      </c>
      <c r="N53" s="130">
        <f>MAX(0,M53-M52)</f>
        <v/>
      </c>
      <c r="O53" s="129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RESUMO'!BA33</f>
        <v/>
      </c>
      <c r="N54" s="130">
        <f>MAX(0,M54-M53)</f>
        <v/>
      </c>
      <c r="O54" s="129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RESUMO'!BB33</f>
        <v/>
      </c>
      <c r="N55" s="130">
        <f>MAX(0,M55-M54)</f>
        <v/>
      </c>
      <c r="O55" s="129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RESUMO'!BC33</f>
        <v/>
      </c>
      <c r="N56" s="130">
        <f>MAX(0,M56-M55)</f>
        <v/>
      </c>
      <c r="O56" s="129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RESUMO'!BD33</f>
        <v/>
      </c>
      <c r="N57" s="130">
        <f>MAX(0,M57-M56)</f>
        <v/>
      </c>
      <c r="O57" s="129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RESUMO'!BE33</f>
        <v/>
      </c>
      <c r="N58" s="130">
        <f>MAX(0,M58-M57)</f>
        <v/>
      </c>
      <c r="O58" s="129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RESUMO'!BF33</f>
        <v/>
      </c>
      <c r="N59" s="130">
        <f>MAX(0,M59-M58)</f>
        <v/>
      </c>
      <c r="O59" s="129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RESUMO'!BG33</f>
        <v/>
      </c>
      <c r="N60" s="130">
        <f>MAX(0,M60-M59)</f>
        <v/>
      </c>
      <c r="O60" s="129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RESUMO'!BH33</f>
        <v/>
      </c>
      <c r="N61" s="130">
        <f>MAX(0,M61-M60)</f>
        <v/>
      </c>
      <c r="O61" s="129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RESUMO'!BI33</f>
        <v/>
      </c>
      <c r="N62" s="130">
        <f>MAX(0,M62-M61)</f>
        <v/>
      </c>
      <c r="O62" s="129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RESUMO'!BJ33</f>
        <v/>
      </c>
      <c r="N63" s="130">
        <f>MAX(0,M63-M62)</f>
        <v/>
      </c>
      <c r="O63" s="129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RESUMO'!BK33</f>
        <v/>
      </c>
      <c r="N64" s="130">
        <f>MAX(0,M64-M63)</f>
        <v/>
      </c>
      <c r="O64" s="129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RESUMO'!BL33</f>
        <v/>
      </c>
      <c r="N65" s="130">
        <f>MAX(0,M65-M64)</f>
        <v/>
      </c>
      <c r="O65" s="129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RESUMO'!BM33</f>
        <v/>
      </c>
      <c r="N66" s="130">
        <f>MAX(0,M66-M65)</f>
        <v/>
      </c>
      <c r="O66" s="129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RESUMO'!BN33</f>
        <v/>
      </c>
      <c r="N67" s="130">
        <f>MAX(0,M67-M66)</f>
        <v/>
      </c>
      <c r="O67" s="129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RESUMO'!BO33</f>
        <v/>
      </c>
      <c r="N68" s="130">
        <f>MAX(0,M68-M67)</f>
        <v/>
      </c>
      <c r="O68" s="129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RESUMO'!BP33</f>
        <v/>
      </c>
      <c r="N69" s="130">
        <f>MAX(0,M69-M68)</f>
        <v/>
      </c>
      <c r="O69" s="129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RESUMO'!BQ33</f>
        <v/>
      </c>
      <c r="N70" s="130">
        <f>MAX(0,M70-M69)</f>
        <v/>
      </c>
      <c r="O70" s="129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RESUMO'!BR33</f>
        <v/>
      </c>
      <c r="N71" s="130">
        <f>MAX(0,M71-M70)</f>
        <v/>
      </c>
      <c r="O71" s="129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RESUMO'!BS33</f>
        <v/>
      </c>
      <c r="N72" s="130">
        <f>MAX(0,M72-M71)</f>
        <v/>
      </c>
      <c r="O72" s="129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RESUMO'!BT33</f>
        <v/>
      </c>
      <c r="N73" s="130">
        <f>MAX(0,M73-M72)</f>
        <v/>
      </c>
      <c r="O73" s="129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RESUMO'!BU33</f>
        <v/>
      </c>
      <c r="N74" s="130">
        <f>MAX(0,M74-M73)</f>
        <v/>
      </c>
      <c r="O74" s="129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RESUMO'!BV33</f>
        <v/>
      </c>
      <c r="N75" s="130">
        <f>MAX(0,M75-M74)</f>
        <v/>
      </c>
      <c r="O75" s="129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RESUMO'!BW33</f>
        <v/>
      </c>
      <c r="N76" s="130">
        <f>MAX(0,M76-M75)</f>
        <v/>
      </c>
      <c r="O76" s="129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PL'!F40</f>
        <v/>
      </c>
      <c r="K5" s="62">
        <f>'VALOR POR PL'!G40</f>
        <v/>
      </c>
      <c r="M5" s="129">
        <f>'CP RESUMO'!D34</f>
        <v/>
      </c>
      <c r="N5" s="130" t="n">
        <v>0</v>
      </c>
      <c r="O5" s="129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RESUMO'!E34</f>
        <v/>
      </c>
      <c r="N6" s="130">
        <f>MAX(0,M6-M5)</f>
        <v/>
      </c>
      <c r="O6" s="129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PL'!L40</f>
        <v/>
      </c>
      <c r="M7" s="129">
        <f>'CP RESUMO'!F34</f>
        <v/>
      </c>
      <c r="N7" s="130">
        <f>MAX(0,M7-M6)</f>
        <v/>
      </c>
      <c r="O7" s="129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RESUMO'!G34</f>
        <v/>
      </c>
      <c r="N8" s="130">
        <f>MAX(0,M8-M7)</f>
        <v/>
      </c>
      <c r="O8" s="129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RESUMO'!H34</f>
        <v/>
      </c>
      <c r="N9" s="130">
        <f>MAX(0,M9-M8)</f>
        <v/>
      </c>
      <c r="O9" s="129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RESUMO'!I34</f>
        <v/>
      </c>
      <c r="N10" s="130">
        <f>MAX(0,M10-M9)</f>
        <v/>
      </c>
      <c r="O10" s="129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RESUMO'!J34</f>
        <v/>
      </c>
      <c r="N11" s="130">
        <f>MAX(0,M11-M10)</f>
        <v/>
      </c>
      <c r="O11" s="129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RESUMO'!K34</f>
        <v/>
      </c>
      <c r="N12" s="130">
        <f>MAX(0,M12-M11)</f>
        <v/>
      </c>
      <c r="O12" s="129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PL'!I40</f>
        <v/>
      </c>
      <c r="M13" s="129">
        <f>'CP RESUMO'!L34</f>
        <v/>
      </c>
      <c r="N13" s="130">
        <f>MAX(0,M13-M12)</f>
        <v/>
      </c>
      <c r="O13" s="129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9">
        <f>'CP RESUMO'!M34</f>
        <v/>
      </c>
      <c r="N14" s="130">
        <f>MAX(0,M14-M13)</f>
        <v/>
      </c>
      <c r="O14" s="129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RESUMO'!N34</f>
        <v/>
      </c>
      <c r="N15" s="130">
        <f>MAX(0,M15-M14)</f>
        <v/>
      </c>
      <c r="O15" s="129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RESUMO'!O34</f>
        <v/>
      </c>
      <c r="N16" s="130">
        <f>MAX(0,M16-M15)</f>
        <v/>
      </c>
      <c r="O16" s="129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RESUMO'!P34</f>
        <v/>
      </c>
      <c r="N17" s="130">
        <f>MAX(0,M17-M16)</f>
        <v/>
      </c>
      <c r="O17" s="129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RESUMO'!Q34</f>
        <v/>
      </c>
      <c r="N18" s="130">
        <f>MAX(0,M18-M17)</f>
        <v/>
      </c>
      <c r="O18" s="129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RESUMO'!R34</f>
        <v/>
      </c>
      <c r="N19" s="130">
        <f>MAX(0,M19-M18)</f>
        <v/>
      </c>
      <c r="O19" s="129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RESUMO'!S34</f>
        <v/>
      </c>
      <c r="N20" s="130">
        <f>MAX(0,M20-M19)</f>
        <v/>
      </c>
      <c r="O20" s="129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RESUMO'!T34</f>
        <v/>
      </c>
      <c r="N21" s="130">
        <f>MAX(0,M21-M20)</f>
        <v/>
      </c>
      <c r="O21" s="129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RESUMO'!U34</f>
        <v/>
      </c>
      <c r="N22" s="130">
        <f>MAX(0,M22-M21)</f>
        <v/>
      </c>
      <c r="O22" s="129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RESUMO'!V34</f>
        <v/>
      </c>
      <c r="N23" s="130">
        <f>MAX(0,M23-M22)</f>
        <v/>
      </c>
      <c r="O23" s="129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RESUMO'!W34</f>
        <v/>
      </c>
      <c r="N24" s="130">
        <f>MAX(0,M24-M23)</f>
        <v/>
      </c>
      <c r="O24" s="129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RESUMO'!X34</f>
        <v/>
      </c>
      <c r="N25" s="130">
        <f>MAX(0,M25-M24)</f>
        <v/>
      </c>
      <c r="O25" s="129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RESUMO'!Y34</f>
        <v/>
      </c>
      <c r="N26" s="130">
        <f>MAX(0,M26-M25)</f>
        <v/>
      </c>
      <c r="O26" s="129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RESUMO'!Z34</f>
        <v/>
      </c>
      <c r="N27" s="130">
        <f>MAX(0,M27-M26)</f>
        <v/>
      </c>
      <c r="O27" s="129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RESUMO'!AA34</f>
        <v/>
      </c>
      <c r="N28" s="130">
        <f>MAX(0,M28-M27)</f>
        <v/>
      </c>
      <c r="O28" s="129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RESUMO'!AB34</f>
        <v/>
      </c>
      <c r="N29" s="130">
        <f>MAX(0,M29-M28)</f>
        <v/>
      </c>
      <c r="O29" s="129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RESUMO'!AC34</f>
        <v/>
      </c>
      <c r="N30" s="130">
        <f>MAX(0,M30-M29)</f>
        <v/>
      </c>
      <c r="O30" s="129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RESUMO'!AD34</f>
        <v/>
      </c>
      <c r="N31" s="130">
        <f>MAX(0,M31-M30)</f>
        <v/>
      </c>
      <c r="O31" s="129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RESUMO'!AE34</f>
        <v/>
      </c>
      <c r="N32" s="130">
        <f>MAX(0,M32-M31)</f>
        <v/>
      </c>
      <c r="O32" s="129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RESUMO'!AF34</f>
        <v/>
      </c>
      <c r="N33" s="130">
        <f>MAX(0,M33-M32)</f>
        <v/>
      </c>
      <c r="O33" s="129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RESUMO'!AG34</f>
        <v/>
      </c>
      <c r="N34" s="130">
        <f>MAX(0,M34-M33)</f>
        <v/>
      </c>
      <c r="O34" s="129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RESUMO'!AH34</f>
        <v/>
      </c>
      <c r="N35" s="130">
        <f>MAX(0,M35-M34)</f>
        <v/>
      </c>
      <c r="O35" s="129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RESUMO'!AI34</f>
        <v/>
      </c>
      <c r="N36" s="130">
        <f>MAX(0,M36-M35)</f>
        <v/>
      </c>
      <c r="O36" s="129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RESUMO'!AJ34</f>
        <v/>
      </c>
      <c r="N37" s="130">
        <f>MAX(0,M37-M36)</f>
        <v/>
      </c>
      <c r="O37" s="129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52610.11</v>
      </c>
      <c r="M38" s="129">
        <f>'CP RESUMO'!AK34</f>
        <v/>
      </c>
      <c r="N38" s="130">
        <f>MAX(0,M38-M37)</f>
        <v/>
      </c>
      <c r="O38" s="129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438417.58</v>
      </c>
      <c r="M39" s="129">
        <f>'CP RESUMO'!AL34</f>
        <v/>
      </c>
      <c r="N39" s="130">
        <f>MAX(0,M39-M38)</f>
        <v/>
      </c>
      <c r="O39" s="129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592959.78</v>
      </c>
      <c r="M40" s="129">
        <f>'CP RESUMO'!AM34</f>
        <v/>
      </c>
      <c r="N40" s="130">
        <f>MAX(0,M40-M39)</f>
        <v/>
      </c>
      <c r="O40" s="129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625841.1</v>
      </c>
      <c r="M41" s="129">
        <f>'CP RESUMO'!AN34</f>
        <v/>
      </c>
      <c r="N41" s="130">
        <f>MAX(0,M41-M40)</f>
        <v/>
      </c>
      <c r="O41" s="129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431841.32</v>
      </c>
      <c r="M42" s="129">
        <f>'CP RESUMO'!AO34</f>
        <v/>
      </c>
      <c r="N42" s="130">
        <f>MAX(0,M42-M41)</f>
        <v/>
      </c>
      <c r="O42" s="129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607208.35</v>
      </c>
      <c r="M43" s="129">
        <f>'CP RESUMO'!AP34</f>
        <v/>
      </c>
      <c r="N43" s="130">
        <f>MAX(0,M43-M42)</f>
        <v/>
      </c>
      <c r="O43" s="129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773807.03</v>
      </c>
      <c r="M44" s="129">
        <f>'CP RESUMO'!AQ34</f>
        <v/>
      </c>
      <c r="N44" s="130">
        <f>MAX(0,M44-M43)</f>
        <v/>
      </c>
      <c r="O44" s="129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887795.61</v>
      </c>
      <c r="M45" s="129">
        <f>'CP RESUMO'!AR34</f>
        <v/>
      </c>
      <c r="N45" s="130">
        <f>MAX(0,M45-M44)</f>
        <v/>
      </c>
      <c r="O45" s="129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788055.61</v>
      </c>
      <c r="M46" s="129">
        <f>'CP RESUMO'!AS34</f>
        <v/>
      </c>
      <c r="N46" s="130">
        <f>MAX(0,M46-M45)</f>
        <v/>
      </c>
      <c r="O46" s="129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839569.67</v>
      </c>
      <c r="M47" s="129">
        <f>'CP RESUMO'!AT34</f>
        <v/>
      </c>
      <c r="N47" s="130">
        <f>MAX(0,M47-M46)</f>
        <v/>
      </c>
      <c r="O47" s="129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905332.3100000001</v>
      </c>
      <c r="M48" s="129">
        <f>'CP RESUMO'!AU34</f>
        <v/>
      </c>
      <c r="N48" s="130">
        <f>MAX(0,M48-M47)</f>
        <v/>
      </c>
      <c r="O48" s="129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708044.4</v>
      </c>
      <c r="M49" s="129">
        <f>'CP RESUMO'!AV34</f>
        <v/>
      </c>
      <c r="N49" s="130">
        <f>MAX(0,M49-M48)</f>
        <v/>
      </c>
      <c r="O49" s="129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574327.03</v>
      </c>
      <c r="M50" s="129">
        <f>'CP RESUMO'!AW34</f>
        <v/>
      </c>
      <c r="N50" s="130">
        <f>MAX(0,M50-M49)</f>
        <v/>
      </c>
      <c r="O50" s="129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584191.4300000001</v>
      </c>
      <c r="M51" s="129">
        <f>'CP RESUMO'!AX34</f>
        <v/>
      </c>
      <c r="N51" s="130">
        <f>MAX(0,M51-M50)</f>
        <v/>
      </c>
      <c r="O51" s="129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486643.52</v>
      </c>
      <c r="M52" s="129">
        <f>'CP RESUMO'!AY34</f>
        <v/>
      </c>
      <c r="N52" s="130">
        <f>MAX(0,M52-M51)</f>
        <v/>
      </c>
      <c r="O52" s="129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562270.55</v>
      </c>
      <c r="M53" s="129">
        <f>'CP RESUMO'!AZ34</f>
        <v/>
      </c>
      <c r="N53" s="130">
        <f>MAX(0,M53-M52)</f>
        <v/>
      </c>
      <c r="O53" s="129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516236.7</v>
      </c>
      <c r="M54" s="129">
        <f>'CP RESUMO'!BA34</f>
        <v/>
      </c>
      <c r="N54" s="130">
        <f>MAX(0,M54-M53)</f>
        <v/>
      </c>
      <c r="O54" s="129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416496.7</v>
      </c>
      <c r="M55" s="129">
        <f>'CP RESUMO'!BB34</f>
        <v/>
      </c>
      <c r="N55" s="130">
        <f>MAX(0,M55-M54)</f>
        <v/>
      </c>
      <c r="O55" s="129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160196.29</v>
      </c>
      <c r="M56" s="129">
        <f>'CP RESUMO'!BC34</f>
        <v/>
      </c>
      <c r="N56" s="130">
        <f>MAX(0,M56-M55)</f>
        <v/>
      </c>
      <c r="O56" s="129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RESUMO'!BD34</f>
        <v/>
      </c>
      <c r="N57" s="130">
        <f>MAX(0,M57-M56)</f>
        <v/>
      </c>
      <c r="O57" s="129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RESUMO'!BE34</f>
        <v/>
      </c>
      <c r="N58" s="130">
        <f>MAX(0,M58-M57)</f>
        <v/>
      </c>
      <c r="O58" s="129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RESUMO'!BF34</f>
        <v/>
      </c>
      <c r="N59" s="130">
        <f>MAX(0,M59-M58)</f>
        <v/>
      </c>
      <c r="O59" s="129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RESUMO'!BG34</f>
        <v/>
      </c>
      <c r="N60" s="130">
        <f>MAX(0,M60-M59)</f>
        <v/>
      </c>
      <c r="O60" s="129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RESUMO'!BH34</f>
        <v/>
      </c>
      <c r="N61" s="130">
        <f>MAX(0,M61-M60)</f>
        <v/>
      </c>
      <c r="O61" s="129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RESUMO'!BI34</f>
        <v/>
      </c>
      <c r="N62" s="130">
        <f>MAX(0,M62-M61)</f>
        <v/>
      </c>
      <c r="O62" s="129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RESUMO'!BJ34</f>
        <v/>
      </c>
      <c r="N63" s="130">
        <f>MAX(0,M63-M62)</f>
        <v/>
      </c>
      <c r="O63" s="129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RESUMO'!BK34</f>
        <v/>
      </c>
      <c r="N64" s="130">
        <f>MAX(0,M64-M63)</f>
        <v/>
      </c>
      <c r="O64" s="129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RESUMO'!BL34</f>
        <v/>
      </c>
      <c r="N65" s="130">
        <f>MAX(0,M65-M64)</f>
        <v/>
      </c>
      <c r="O65" s="129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RESUMO'!BM34</f>
        <v/>
      </c>
      <c r="N66" s="130">
        <f>MAX(0,M66-M65)</f>
        <v/>
      </c>
      <c r="O66" s="129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RESUMO'!BN34</f>
        <v/>
      </c>
      <c r="N67" s="130">
        <f>MAX(0,M67-M66)</f>
        <v/>
      </c>
      <c r="O67" s="129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RESUMO'!BO34</f>
        <v/>
      </c>
      <c r="N68" s="130">
        <f>MAX(0,M68-M67)</f>
        <v/>
      </c>
      <c r="O68" s="129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RESUMO'!BP34</f>
        <v/>
      </c>
      <c r="N69" s="130">
        <f>MAX(0,M69-M68)</f>
        <v/>
      </c>
      <c r="O69" s="129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RESUMO'!BQ34</f>
        <v/>
      </c>
      <c r="N70" s="130">
        <f>MAX(0,M70-M69)</f>
        <v/>
      </c>
      <c r="O70" s="129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RESUMO'!BR34</f>
        <v/>
      </c>
      <c r="N71" s="130">
        <f>MAX(0,M71-M70)</f>
        <v/>
      </c>
      <c r="O71" s="129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RESUMO'!BS34</f>
        <v/>
      </c>
      <c r="N72" s="130">
        <f>MAX(0,M72-M71)</f>
        <v/>
      </c>
      <c r="O72" s="129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RESUMO'!BT34</f>
        <v/>
      </c>
      <c r="N73" s="130">
        <f>MAX(0,M73-M72)</f>
        <v/>
      </c>
      <c r="O73" s="129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RESUMO'!BU34</f>
        <v/>
      </c>
      <c r="N74" s="130">
        <f>MAX(0,M74-M73)</f>
        <v/>
      </c>
      <c r="O74" s="129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RESUMO'!BV34</f>
        <v/>
      </c>
      <c r="N75" s="130">
        <f>MAX(0,M75-M74)</f>
        <v/>
      </c>
      <c r="O75" s="129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RESUMO'!BW34</f>
        <v/>
      </c>
      <c r="N76" s="130">
        <f>MAX(0,M76-M75)</f>
        <v/>
      </c>
      <c r="O76" s="129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PL'!F41</f>
        <v/>
      </c>
      <c r="K5" s="62">
        <f>'VALOR POR PL'!G41</f>
        <v/>
      </c>
      <c r="M5" s="129">
        <f>'CP RESUMO'!D35</f>
        <v/>
      </c>
      <c r="N5" s="130" t="n">
        <v>0</v>
      </c>
      <c r="O5" s="129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RESUMO'!E35</f>
        <v/>
      </c>
      <c r="N6" s="130">
        <f>MAX(0,M6-M5)</f>
        <v/>
      </c>
      <c r="O6" s="129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PL'!L41</f>
        <v/>
      </c>
      <c r="M7" s="129">
        <f>'CP RESUMO'!F35</f>
        <v/>
      </c>
      <c r="N7" s="130">
        <f>MAX(0,M7-M6)</f>
        <v/>
      </c>
      <c r="O7" s="129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RESUMO'!G35</f>
        <v/>
      </c>
      <c r="N8" s="130">
        <f>MAX(0,M8-M7)</f>
        <v/>
      </c>
      <c r="O8" s="129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RESUMO'!H35</f>
        <v/>
      </c>
      <c r="N9" s="130">
        <f>MAX(0,M9-M8)</f>
        <v/>
      </c>
      <c r="O9" s="129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RESUMO'!I35</f>
        <v/>
      </c>
      <c r="N10" s="130">
        <f>MAX(0,M10-M9)</f>
        <v/>
      </c>
      <c r="O10" s="129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RESUMO'!J35</f>
        <v/>
      </c>
      <c r="N11" s="130">
        <f>MAX(0,M11-M10)</f>
        <v/>
      </c>
      <c r="O11" s="129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RESUMO'!K35</f>
        <v/>
      </c>
      <c r="N12" s="130">
        <f>MAX(0,M12-M11)</f>
        <v/>
      </c>
      <c r="O12" s="129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PL'!I41</f>
        <v/>
      </c>
      <c r="M13" s="129">
        <f>'CP RESUMO'!L35</f>
        <v/>
      </c>
      <c r="N13" s="130">
        <f>MAX(0,M13-M12)</f>
        <v/>
      </c>
      <c r="O13" s="129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9">
        <f>'CP RESUMO'!M35</f>
        <v/>
      </c>
      <c r="N14" s="130">
        <f>MAX(0,M14-M13)</f>
        <v/>
      </c>
      <c r="O14" s="129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RESUMO'!N35</f>
        <v/>
      </c>
      <c r="N15" s="130">
        <f>MAX(0,M15-M14)</f>
        <v/>
      </c>
      <c r="O15" s="129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RESUMO'!O35</f>
        <v/>
      </c>
      <c r="N16" s="130">
        <f>MAX(0,M16-M15)</f>
        <v/>
      </c>
      <c r="O16" s="129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RESUMO'!P35</f>
        <v/>
      </c>
      <c r="N17" s="130">
        <f>MAX(0,M17-M16)</f>
        <v/>
      </c>
      <c r="O17" s="129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RESUMO'!Q35</f>
        <v/>
      </c>
      <c r="N18" s="130">
        <f>MAX(0,M18-M17)</f>
        <v/>
      </c>
      <c r="O18" s="129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RESUMO'!R35</f>
        <v/>
      </c>
      <c r="N19" s="130">
        <f>MAX(0,M19-M18)</f>
        <v/>
      </c>
      <c r="O19" s="129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RESUMO'!S35</f>
        <v/>
      </c>
      <c r="N20" s="130">
        <f>MAX(0,M20-M19)</f>
        <v/>
      </c>
      <c r="O20" s="129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RESUMO'!T35</f>
        <v/>
      </c>
      <c r="N21" s="130">
        <f>MAX(0,M21-M20)</f>
        <v/>
      </c>
      <c r="O21" s="129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RESUMO'!U35</f>
        <v/>
      </c>
      <c r="N22" s="130">
        <f>MAX(0,M22-M21)</f>
        <v/>
      </c>
      <c r="O22" s="129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RESUMO'!V35</f>
        <v/>
      </c>
      <c r="N23" s="130">
        <f>MAX(0,M23-M22)</f>
        <v/>
      </c>
      <c r="O23" s="129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RESUMO'!W35</f>
        <v/>
      </c>
      <c r="N24" s="130">
        <f>MAX(0,M24-M23)</f>
        <v/>
      </c>
      <c r="O24" s="129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RESUMO'!X35</f>
        <v/>
      </c>
      <c r="N25" s="130">
        <f>MAX(0,M25-M24)</f>
        <v/>
      </c>
      <c r="O25" s="129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RESUMO'!Y35</f>
        <v/>
      </c>
      <c r="N26" s="130">
        <f>MAX(0,M26-M25)</f>
        <v/>
      </c>
      <c r="O26" s="129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RESUMO'!Z35</f>
        <v/>
      </c>
      <c r="N27" s="130">
        <f>MAX(0,M27-M26)</f>
        <v/>
      </c>
      <c r="O27" s="129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RESUMO'!AA35</f>
        <v/>
      </c>
      <c r="N28" s="130">
        <f>MAX(0,M28-M27)</f>
        <v/>
      </c>
      <c r="O28" s="129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RESUMO'!AB35</f>
        <v/>
      </c>
      <c r="N29" s="130">
        <f>MAX(0,M29-M28)</f>
        <v/>
      </c>
      <c r="O29" s="129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RESUMO'!AC35</f>
        <v/>
      </c>
      <c r="N30" s="130">
        <f>MAX(0,M30-M29)</f>
        <v/>
      </c>
      <c r="O30" s="129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RESUMO'!AD35</f>
        <v/>
      </c>
      <c r="N31" s="130">
        <f>MAX(0,M31-M30)</f>
        <v/>
      </c>
      <c r="O31" s="129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RESUMO'!AE35</f>
        <v/>
      </c>
      <c r="N32" s="130">
        <f>MAX(0,M32-M31)</f>
        <v/>
      </c>
      <c r="O32" s="129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RESUMO'!AF35</f>
        <v/>
      </c>
      <c r="N33" s="130">
        <f>MAX(0,M33-M32)</f>
        <v/>
      </c>
      <c r="O33" s="129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RESUMO'!AG35</f>
        <v/>
      </c>
      <c r="N34" s="130">
        <f>MAX(0,M34-M33)</f>
        <v/>
      </c>
      <c r="O34" s="129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RESUMO'!AH35</f>
        <v/>
      </c>
      <c r="N35" s="130">
        <f>MAX(0,M35-M34)</f>
        <v/>
      </c>
      <c r="O35" s="129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RESUMO'!AI35</f>
        <v/>
      </c>
      <c r="N36" s="130">
        <f>MAX(0,M36-M35)</f>
        <v/>
      </c>
      <c r="O36" s="129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RESUMO'!AJ35</f>
        <v/>
      </c>
      <c r="N37" s="130">
        <f>MAX(0,M37-M36)</f>
        <v/>
      </c>
      <c r="O37" s="129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RESUMO'!AK35</f>
        <v/>
      </c>
      <c r="N38" s="130">
        <f>MAX(0,M38-M37)</f>
        <v/>
      </c>
      <c r="O38" s="129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RESUMO'!AL35</f>
        <v/>
      </c>
      <c r="N39" s="130">
        <f>MAX(0,M39-M38)</f>
        <v/>
      </c>
      <c r="O39" s="129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RESUMO'!AM35</f>
        <v/>
      </c>
      <c r="N40" s="130">
        <f>MAX(0,M40-M39)</f>
        <v/>
      </c>
      <c r="O40" s="129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RESUMO'!AN35</f>
        <v/>
      </c>
      <c r="N41" s="130">
        <f>MAX(0,M41-M40)</f>
        <v/>
      </c>
      <c r="O41" s="129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17063.53</v>
      </c>
      <c r="M42" s="129">
        <f>'CP RESUMO'!AO35</f>
        <v/>
      </c>
      <c r="N42" s="130">
        <f>MAX(0,M42-M41)</f>
        <v/>
      </c>
      <c r="O42" s="129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35839.05</v>
      </c>
      <c r="M43" s="129">
        <f>'CP RESUMO'!AP35</f>
        <v/>
      </c>
      <c r="N43" s="130">
        <f>MAX(0,M43-M42)</f>
        <v/>
      </c>
      <c r="O43" s="129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35839.05</v>
      </c>
      <c r="M44" s="129">
        <f>'CP RESUMO'!AQ35</f>
        <v/>
      </c>
      <c r="N44" s="130">
        <f>MAX(0,M44-M43)</f>
        <v/>
      </c>
      <c r="O44" s="129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23888.95</v>
      </c>
      <c r="M45" s="129">
        <f>'CP RESUMO'!AR35</f>
        <v/>
      </c>
      <c r="N45" s="130">
        <f>MAX(0,M45-M44)</f>
        <v/>
      </c>
      <c r="O45" s="129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RESUMO'!AS35</f>
        <v/>
      </c>
      <c r="N46" s="130">
        <f>MAX(0,M46-M45)</f>
        <v/>
      </c>
      <c r="O46" s="129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RESUMO'!AT35</f>
        <v/>
      </c>
      <c r="N47" s="130">
        <f>MAX(0,M47-M46)</f>
        <v/>
      </c>
      <c r="O47" s="129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RESUMO'!AU35</f>
        <v/>
      </c>
      <c r="N48" s="130">
        <f>MAX(0,M48-M47)</f>
        <v/>
      </c>
      <c r="O48" s="129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RESUMO'!AV35</f>
        <v/>
      </c>
      <c r="N49" s="130">
        <f>MAX(0,M49-M48)</f>
        <v/>
      </c>
      <c r="O49" s="129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RESUMO'!AW35</f>
        <v/>
      </c>
      <c r="N50" s="130">
        <f>MAX(0,M50-M49)</f>
        <v/>
      </c>
      <c r="O50" s="129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RESUMO'!AX35</f>
        <v/>
      </c>
      <c r="N51" s="130">
        <f>MAX(0,M51-M50)</f>
        <v/>
      </c>
      <c r="O51" s="129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RESUMO'!AY35</f>
        <v/>
      </c>
      <c r="N52" s="130">
        <f>MAX(0,M52-M51)</f>
        <v/>
      </c>
      <c r="O52" s="129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RESUMO'!AZ35</f>
        <v/>
      </c>
      <c r="N53" s="130">
        <f>MAX(0,M53-M52)</f>
        <v/>
      </c>
      <c r="O53" s="129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RESUMO'!BA35</f>
        <v/>
      </c>
      <c r="N54" s="130">
        <f>MAX(0,M54-M53)</f>
        <v/>
      </c>
      <c r="O54" s="129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RESUMO'!BB35</f>
        <v/>
      </c>
      <c r="N55" s="130">
        <f>MAX(0,M55-M54)</f>
        <v/>
      </c>
      <c r="O55" s="129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RESUMO'!BC35</f>
        <v/>
      </c>
      <c r="N56" s="130">
        <f>MAX(0,M56-M55)</f>
        <v/>
      </c>
      <c r="O56" s="129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RESUMO'!BD35</f>
        <v/>
      </c>
      <c r="N57" s="130">
        <f>MAX(0,M57-M56)</f>
        <v/>
      </c>
      <c r="O57" s="129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RESUMO'!BE35</f>
        <v/>
      </c>
      <c r="N58" s="130">
        <f>MAX(0,M58-M57)</f>
        <v/>
      </c>
      <c r="O58" s="129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RESUMO'!BF35</f>
        <v/>
      </c>
      <c r="N59" s="130">
        <f>MAX(0,M59-M58)</f>
        <v/>
      </c>
      <c r="O59" s="129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RESUMO'!BG35</f>
        <v/>
      </c>
      <c r="N60" s="130">
        <f>MAX(0,M60-M59)</f>
        <v/>
      </c>
      <c r="O60" s="129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RESUMO'!BH35</f>
        <v/>
      </c>
      <c r="N61" s="130">
        <f>MAX(0,M61-M60)</f>
        <v/>
      </c>
      <c r="O61" s="129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RESUMO'!BI35</f>
        <v/>
      </c>
      <c r="N62" s="130">
        <f>MAX(0,M62-M61)</f>
        <v/>
      </c>
      <c r="O62" s="129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RESUMO'!BJ35</f>
        <v/>
      </c>
      <c r="N63" s="130">
        <f>MAX(0,M63-M62)</f>
        <v/>
      </c>
      <c r="O63" s="129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RESUMO'!BK35</f>
        <v/>
      </c>
      <c r="N64" s="130">
        <f>MAX(0,M64-M63)</f>
        <v/>
      </c>
      <c r="O64" s="129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RESUMO'!BL35</f>
        <v/>
      </c>
      <c r="N65" s="130">
        <f>MAX(0,M65-M64)</f>
        <v/>
      </c>
      <c r="O65" s="129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RESUMO'!BM35</f>
        <v/>
      </c>
      <c r="N66" s="130">
        <f>MAX(0,M66-M65)</f>
        <v/>
      </c>
      <c r="O66" s="129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RESUMO'!BN35</f>
        <v/>
      </c>
      <c r="N67" s="130">
        <f>MAX(0,M67-M66)</f>
        <v/>
      </c>
      <c r="O67" s="129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RESUMO'!BO35</f>
        <v/>
      </c>
      <c r="N68" s="130">
        <f>MAX(0,M68-M67)</f>
        <v/>
      </c>
      <c r="O68" s="129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RESUMO'!BP35</f>
        <v/>
      </c>
      <c r="N69" s="130">
        <f>MAX(0,M69-M68)</f>
        <v/>
      </c>
      <c r="O69" s="129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RESUMO'!BQ35</f>
        <v/>
      </c>
      <c r="N70" s="130">
        <f>MAX(0,M70-M69)</f>
        <v/>
      </c>
      <c r="O70" s="129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RESUMO'!BR35</f>
        <v/>
      </c>
      <c r="N71" s="130">
        <f>MAX(0,M71-M70)</f>
        <v/>
      </c>
      <c r="O71" s="129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RESUMO'!BS35</f>
        <v/>
      </c>
      <c r="N72" s="130">
        <f>MAX(0,M72-M71)</f>
        <v/>
      </c>
      <c r="O72" s="129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RESUMO'!BT35</f>
        <v/>
      </c>
      <c r="N73" s="130">
        <f>MAX(0,M73-M72)</f>
        <v/>
      </c>
      <c r="O73" s="129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RESUMO'!BU35</f>
        <v/>
      </c>
      <c r="N74" s="130">
        <f>MAX(0,M74-M73)</f>
        <v/>
      </c>
      <c r="O74" s="129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RESUMO'!BV35</f>
        <v/>
      </c>
      <c r="N75" s="130">
        <f>MAX(0,M75-M74)</f>
        <v/>
      </c>
      <c r="O75" s="129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RESUMO'!BW35</f>
        <v/>
      </c>
      <c r="N76" s="130">
        <f>MAX(0,M76-M75)</f>
        <v/>
      </c>
      <c r="O76" s="129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PL'!F42</f>
        <v/>
      </c>
      <c r="K5" s="62">
        <f>'VALOR POR PL'!G42</f>
        <v/>
      </c>
      <c r="M5" s="129">
        <f>'CP RESUMO'!D36</f>
        <v/>
      </c>
      <c r="N5" s="130" t="n">
        <v>0</v>
      </c>
      <c r="O5" s="129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RESUMO'!E36</f>
        <v/>
      </c>
      <c r="N6" s="130">
        <f>MAX(0,M6-M5)</f>
        <v/>
      </c>
      <c r="O6" s="129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PL'!L42</f>
        <v/>
      </c>
      <c r="M7" s="129">
        <f>'CP RESUMO'!F36</f>
        <v/>
      </c>
      <c r="N7" s="130">
        <f>MAX(0,M7-M6)</f>
        <v/>
      </c>
      <c r="O7" s="129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RESUMO'!G36</f>
        <v/>
      </c>
      <c r="N8" s="130">
        <f>MAX(0,M8-M7)</f>
        <v/>
      </c>
      <c r="O8" s="129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RESUMO'!H36</f>
        <v/>
      </c>
      <c r="N9" s="130">
        <f>MAX(0,M9-M8)</f>
        <v/>
      </c>
      <c r="O9" s="129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RESUMO'!I36</f>
        <v/>
      </c>
      <c r="N10" s="130">
        <f>MAX(0,M10-M9)</f>
        <v/>
      </c>
      <c r="O10" s="129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RESUMO'!J36</f>
        <v/>
      </c>
      <c r="N11" s="130">
        <f>MAX(0,M11-M10)</f>
        <v/>
      </c>
      <c r="O11" s="129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RESUMO'!K36</f>
        <v/>
      </c>
      <c r="N12" s="130">
        <f>MAX(0,M12-M11)</f>
        <v/>
      </c>
      <c r="O12" s="129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PL'!I42</f>
        <v/>
      </c>
      <c r="M13" s="129">
        <f>'CP RESUMO'!L36</f>
        <v/>
      </c>
      <c r="N13" s="130">
        <f>MAX(0,M13-M12)</f>
        <v/>
      </c>
      <c r="O13" s="129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9">
        <f>'CP RESUMO'!M36</f>
        <v/>
      </c>
      <c r="N14" s="130">
        <f>MAX(0,M14-M13)</f>
        <v/>
      </c>
      <c r="O14" s="129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RESUMO'!N36</f>
        <v/>
      </c>
      <c r="N15" s="130">
        <f>MAX(0,M15-M14)</f>
        <v/>
      </c>
      <c r="O15" s="129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RESUMO'!O36</f>
        <v/>
      </c>
      <c r="N16" s="130">
        <f>MAX(0,M16-M15)</f>
        <v/>
      </c>
      <c r="O16" s="129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RESUMO'!P36</f>
        <v/>
      </c>
      <c r="N17" s="130">
        <f>MAX(0,M17-M16)</f>
        <v/>
      </c>
      <c r="O17" s="129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RESUMO'!Q36</f>
        <v/>
      </c>
      <c r="N18" s="130">
        <f>MAX(0,M18-M17)</f>
        <v/>
      </c>
      <c r="O18" s="129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RESUMO'!R36</f>
        <v/>
      </c>
      <c r="N19" s="130">
        <f>MAX(0,M19-M18)</f>
        <v/>
      </c>
      <c r="O19" s="129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RESUMO'!S36</f>
        <v/>
      </c>
      <c r="N20" s="130">
        <f>MAX(0,M20-M19)</f>
        <v/>
      </c>
      <c r="O20" s="129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RESUMO'!T36</f>
        <v/>
      </c>
      <c r="N21" s="130">
        <f>MAX(0,M21-M20)</f>
        <v/>
      </c>
      <c r="O21" s="129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RESUMO'!U36</f>
        <v/>
      </c>
      <c r="N22" s="130">
        <f>MAX(0,M22-M21)</f>
        <v/>
      </c>
      <c r="O22" s="129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RESUMO'!V36</f>
        <v/>
      </c>
      <c r="N23" s="130">
        <f>MAX(0,M23-M22)</f>
        <v/>
      </c>
      <c r="O23" s="129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RESUMO'!W36</f>
        <v/>
      </c>
      <c r="N24" s="130">
        <f>MAX(0,M24-M23)</f>
        <v/>
      </c>
      <c r="O24" s="129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RESUMO'!X36</f>
        <v/>
      </c>
      <c r="N25" s="130">
        <f>MAX(0,M25-M24)</f>
        <v/>
      </c>
      <c r="O25" s="129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RESUMO'!Y36</f>
        <v/>
      </c>
      <c r="N26" s="130">
        <f>MAX(0,M26-M25)</f>
        <v/>
      </c>
      <c r="O26" s="129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RESUMO'!Z36</f>
        <v/>
      </c>
      <c r="N27" s="130">
        <f>MAX(0,M27-M26)</f>
        <v/>
      </c>
      <c r="O27" s="129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RESUMO'!AA36</f>
        <v/>
      </c>
      <c r="N28" s="130">
        <f>MAX(0,M28-M27)</f>
        <v/>
      </c>
      <c r="O28" s="129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RESUMO'!AB36</f>
        <v/>
      </c>
      <c r="N29" s="130">
        <f>MAX(0,M29-M28)</f>
        <v/>
      </c>
      <c r="O29" s="129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RESUMO'!AC36</f>
        <v/>
      </c>
      <c r="N30" s="130">
        <f>MAX(0,M30-M29)</f>
        <v/>
      </c>
      <c r="O30" s="129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RESUMO'!AD36</f>
        <v/>
      </c>
      <c r="N31" s="130">
        <f>MAX(0,M31-M30)</f>
        <v/>
      </c>
      <c r="O31" s="129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RESUMO'!AE36</f>
        <v/>
      </c>
      <c r="N32" s="130">
        <f>MAX(0,M32-M31)</f>
        <v/>
      </c>
      <c r="O32" s="129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RESUMO'!AF36</f>
        <v/>
      </c>
      <c r="N33" s="130">
        <f>MAX(0,M33-M32)</f>
        <v/>
      </c>
      <c r="O33" s="129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RESUMO'!AG36</f>
        <v/>
      </c>
      <c r="N34" s="130">
        <f>MAX(0,M34-M33)</f>
        <v/>
      </c>
      <c r="O34" s="129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RESUMO'!AH36</f>
        <v/>
      </c>
      <c r="N35" s="130">
        <f>MAX(0,M35-M34)</f>
        <v/>
      </c>
      <c r="O35" s="129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RESUMO'!AI36</f>
        <v/>
      </c>
      <c r="N36" s="130">
        <f>MAX(0,M36-M35)</f>
        <v/>
      </c>
      <c r="O36" s="129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RESUMO'!AJ36</f>
        <v/>
      </c>
      <c r="N37" s="130">
        <f>MAX(0,M37-M36)</f>
        <v/>
      </c>
      <c r="O37" s="129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124648.41</v>
      </c>
      <c r="M38" s="129">
        <f>'CP RESUMO'!AK36</f>
        <v/>
      </c>
      <c r="N38" s="130">
        <f>MAX(0,M38-M37)</f>
        <v/>
      </c>
      <c r="O38" s="129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342516.77</v>
      </c>
      <c r="M39" s="129">
        <f>'CP RESUMO'!AL36</f>
        <v/>
      </c>
      <c r="N39" s="130">
        <f>MAX(0,M39-M38)</f>
        <v/>
      </c>
      <c r="O39" s="129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420821.54</v>
      </c>
      <c r="M40" s="129">
        <f>'CP RESUMO'!AM36</f>
        <v/>
      </c>
      <c r="N40" s="130">
        <f>MAX(0,M40-M39)</f>
        <v/>
      </c>
      <c r="O40" s="129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361160.76</v>
      </c>
      <c r="M41" s="129">
        <f>'CP RESUMO'!AN36</f>
        <v/>
      </c>
      <c r="N41" s="130">
        <f>MAX(0,M41-M40)</f>
        <v/>
      </c>
      <c r="O41" s="129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278594.51</v>
      </c>
      <c r="M42" s="129">
        <f>'CP RESUMO'!AO36</f>
        <v/>
      </c>
      <c r="N42" s="130">
        <f>MAX(0,M42-M41)</f>
        <v/>
      </c>
      <c r="O42" s="129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267408.12</v>
      </c>
      <c r="M43" s="129">
        <f>'CP RESUMO'!AP36</f>
        <v/>
      </c>
      <c r="N43" s="130">
        <f>MAX(0,M43-M42)</f>
        <v/>
      </c>
      <c r="O43" s="129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422419.6</v>
      </c>
      <c r="M44" s="129">
        <f>'CP RESUMO'!AQ36</f>
        <v/>
      </c>
      <c r="N44" s="130">
        <f>MAX(0,M44-M43)</f>
        <v/>
      </c>
      <c r="O44" s="129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359562.71</v>
      </c>
      <c r="M45" s="129">
        <f>'CP RESUMO'!AR36</f>
        <v/>
      </c>
      <c r="N45" s="130">
        <f>MAX(0,M45-M44)</f>
        <v/>
      </c>
      <c r="O45" s="129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299369.25</v>
      </c>
      <c r="M46" s="129">
        <f>'CP RESUMO'!AS36</f>
        <v/>
      </c>
      <c r="N46" s="130">
        <f>MAX(0,M46-M45)</f>
        <v/>
      </c>
      <c r="O46" s="129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266342.75</v>
      </c>
      <c r="M47" s="129">
        <f>'CP RESUMO'!AT36</f>
        <v/>
      </c>
      <c r="N47" s="130">
        <f>MAX(0,M47-M46)</f>
        <v/>
      </c>
      <c r="O47" s="129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314817.13</v>
      </c>
      <c r="M48" s="129">
        <f>'CP RESUMO'!AU36</f>
        <v/>
      </c>
      <c r="N48" s="130">
        <f>MAX(0,M48-M47)</f>
        <v/>
      </c>
      <c r="O48" s="129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406971.72</v>
      </c>
      <c r="M49" s="129">
        <f>'CP RESUMO'!AV36</f>
        <v/>
      </c>
      <c r="N49" s="130">
        <f>MAX(0,M49-M48)</f>
        <v/>
      </c>
      <c r="O49" s="129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621643.97</v>
      </c>
      <c r="M50" s="129">
        <f>'CP RESUMO'!AW36</f>
        <v/>
      </c>
      <c r="N50" s="130">
        <f>MAX(0,M50-M49)</f>
        <v/>
      </c>
      <c r="O50" s="129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275931.09</v>
      </c>
      <c r="M51" s="129">
        <f>'CP RESUMO'!AX36</f>
        <v/>
      </c>
      <c r="N51" s="130">
        <f>MAX(0,M51-M50)</f>
        <v/>
      </c>
      <c r="O51" s="129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254090.98</v>
      </c>
      <c r="M52" s="129">
        <f>'CP RESUMO'!AY36</f>
        <v/>
      </c>
      <c r="N52" s="130">
        <f>MAX(0,M52-M51)</f>
        <v/>
      </c>
      <c r="O52" s="129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176851.58</v>
      </c>
      <c r="M53" s="129">
        <f>'CP RESUMO'!AZ36</f>
        <v/>
      </c>
      <c r="N53" s="130">
        <f>MAX(0,M53-M52)</f>
        <v/>
      </c>
      <c r="O53" s="129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113994.7</v>
      </c>
      <c r="M54" s="129">
        <f>'CP RESUMO'!BA36</f>
        <v/>
      </c>
      <c r="N54" s="130">
        <f>MAX(0,M54-M53)</f>
        <v/>
      </c>
      <c r="O54" s="129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10653.71</v>
      </c>
      <c r="M55" s="129">
        <f>'CP RESUMO'!BB36</f>
        <v/>
      </c>
      <c r="N55" s="130">
        <f>MAX(0,M55-M54)</f>
        <v/>
      </c>
      <c r="O55" s="129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9055.65</v>
      </c>
      <c r="M56" s="129">
        <f>'CP RESUMO'!BC36</f>
        <v/>
      </c>
      <c r="N56" s="130">
        <f>MAX(0,M56-M55)</f>
        <v/>
      </c>
      <c r="O56" s="129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RESUMO'!BD36</f>
        <v/>
      </c>
      <c r="N57" s="130">
        <f>MAX(0,M57-M56)</f>
        <v/>
      </c>
      <c r="O57" s="129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RESUMO'!BE36</f>
        <v/>
      </c>
      <c r="N58" s="130">
        <f>MAX(0,M58-M57)</f>
        <v/>
      </c>
      <c r="O58" s="129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RESUMO'!BF36</f>
        <v/>
      </c>
      <c r="N59" s="130">
        <f>MAX(0,M59-M58)</f>
        <v/>
      </c>
      <c r="O59" s="129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RESUMO'!BG36</f>
        <v/>
      </c>
      <c r="N60" s="130">
        <f>MAX(0,M60-M59)</f>
        <v/>
      </c>
      <c r="O60" s="129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RESUMO'!BH36</f>
        <v/>
      </c>
      <c r="N61" s="130">
        <f>MAX(0,M61-M60)</f>
        <v/>
      </c>
      <c r="O61" s="129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RESUMO'!BI36</f>
        <v/>
      </c>
      <c r="N62" s="130">
        <f>MAX(0,M62-M61)</f>
        <v/>
      </c>
      <c r="O62" s="129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RESUMO'!BJ36</f>
        <v/>
      </c>
      <c r="N63" s="130">
        <f>MAX(0,M63-M62)</f>
        <v/>
      </c>
      <c r="O63" s="129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RESUMO'!BK36</f>
        <v/>
      </c>
      <c r="N64" s="130">
        <f>MAX(0,M64-M63)</f>
        <v/>
      </c>
      <c r="O64" s="129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RESUMO'!BL36</f>
        <v/>
      </c>
      <c r="N65" s="130">
        <f>MAX(0,M65-M64)</f>
        <v/>
      </c>
      <c r="O65" s="129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RESUMO'!BM36</f>
        <v/>
      </c>
      <c r="N66" s="130">
        <f>MAX(0,M66-M65)</f>
        <v/>
      </c>
      <c r="O66" s="129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RESUMO'!BN36</f>
        <v/>
      </c>
      <c r="N67" s="130">
        <f>MAX(0,M67-M66)</f>
        <v/>
      </c>
      <c r="O67" s="129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RESUMO'!BO36</f>
        <v/>
      </c>
      <c r="N68" s="130">
        <f>MAX(0,M68-M67)</f>
        <v/>
      </c>
      <c r="O68" s="129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RESUMO'!BP36</f>
        <v/>
      </c>
      <c r="N69" s="130">
        <f>MAX(0,M69-M68)</f>
        <v/>
      </c>
      <c r="O69" s="129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RESUMO'!BQ36</f>
        <v/>
      </c>
      <c r="N70" s="130">
        <f>MAX(0,M70-M69)</f>
        <v/>
      </c>
      <c r="O70" s="129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RESUMO'!BR36</f>
        <v/>
      </c>
      <c r="N71" s="130">
        <f>MAX(0,M71-M70)</f>
        <v/>
      </c>
      <c r="O71" s="129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RESUMO'!BS36</f>
        <v/>
      </c>
      <c r="N72" s="130">
        <f>MAX(0,M72-M71)</f>
        <v/>
      </c>
      <c r="O72" s="129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RESUMO'!BT36</f>
        <v/>
      </c>
      <c r="N73" s="130">
        <f>MAX(0,M73-M72)</f>
        <v/>
      </c>
      <c r="O73" s="129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RESUMO'!BU36</f>
        <v/>
      </c>
      <c r="N74" s="130">
        <f>MAX(0,M74-M73)</f>
        <v/>
      </c>
      <c r="O74" s="129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RESUMO'!BV36</f>
        <v/>
      </c>
      <c r="N75" s="130">
        <f>MAX(0,M75-M74)</f>
        <v/>
      </c>
      <c r="O75" s="129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RESUMO'!BW36</f>
        <v/>
      </c>
      <c r="N76" s="130">
        <f>MAX(0,M76-M75)</f>
        <v/>
      </c>
      <c r="O76" s="129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PL'!F43</f>
        <v/>
      </c>
      <c r="K5" s="62">
        <f>'VALOR POR PL'!G43</f>
        <v/>
      </c>
      <c r="M5" s="129">
        <f>'CP RESUMO'!D37</f>
        <v/>
      </c>
      <c r="N5" s="130" t="n">
        <v>0</v>
      </c>
      <c r="O5" s="129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RESUMO'!E37</f>
        <v/>
      </c>
      <c r="N6" s="130">
        <f>MAX(0,M6-M5)</f>
        <v/>
      </c>
      <c r="O6" s="129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PL'!L43</f>
        <v/>
      </c>
      <c r="M7" s="129">
        <f>'CP RESUMO'!F37</f>
        <v/>
      </c>
      <c r="N7" s="130">
        <f>MAX(0,M7-M6)</f>
        <v/>
      </c>
      <c r="O7" s="129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RESUMO'!G37</f>
        <v/>
      </c>
      <c r="N8" s="130">
        <f>MAX(0,M8-M7)</f>
        <v/>
      </c>
      <c r="O8" s="129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RESUMO'!H37</f>
        <v/>
      </c>
      <c r="N9" s="130">
        <f>MAX(0,M9-M8)</f>
        <v/>
      </c>
      <c r="O9" s="129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RESUMO'!I37</f>
        <v/>
      </c>
      <c r="N10" s="130">
        <f>MAX(0,M10-M9)</f>
        <v/>
      </c>
      <c r="O10" s="129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RESUMO'!J37</f>
        <v/>
      </c>
      <c r="N11" s="130">
        <f>MAX(0,M11-M10)</f>
        <v/>
      </c>
      <c r="O11" s="129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RESUMO'!K37</f>
        <v/>
      </c>
      <c r="N12" s="130">
        <f>MAX(0,M12-M11)</f>
        <v/>
      </c>
      <c r="O12" s="129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PL'!I43</f>
        <v/>
      </c>
      <c r="M13" s="129">
        <f>'CP RESUMO'!L37</f>
        <v/>
      </c>
      <c r="N13" s="130">
        <f>MAX(0,M13-M12)</f>
        <v/>
      </c>
      <c r="O13" s="129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9">
        <f>'CP RESUMO'!M37</f>
        <v/>
      </c>
      <c r="N14" s="130">
        <f>MAX(0,M14-M13)</f>
        <v/>
      </c>
      <c r="O14" s="129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RESUMO'!N37</f>
        <v/>
      </c>
      <c r="N15" s="130">
        <f>MAX(0,M15-M14)</f>
        <v/>
      </c>
      <c r="O15" s="129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RESUMO'!O37</f>
        <v/>
      </c>
      <c r="N16" s="130">
        <f>MAX(0,M16-M15)</f>
        <v/>
      </c>
      <c r="O16" s="129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RESUMO'!P37</f>
        <v/>
      </c>
      <c r="N17" s="130">
        <f>MAX(0,M17-M16)</f>
        <v/>
      </c>
      <c r="O17" s="129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RESUMO'!Q37</f>
        <v/>
      </c>
      <c r="N18" s="130">
        <f>MAX(0,M18-M17)</f>
        <v/>
      </c>
      <c r="O18" s="129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RESUMO'!R37</f>
        <v/>
      </c>
      <c r="N19" s="130">
        <f>MAX(0,M19-M18)</f>
        <v/>
      </c>
      <c r="O19" s="129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RESUMO'!S37</f>
        <v/>
      </c>
      <c r="N20" s="130">
        <f>MAX(0,M20-M19)</f>
        <v/>
      </c>
      <c r="O20" s="129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RESUMO'!T37</f>
        <v/>
      </c>
      <c r="N21" s="130">
        <f>MAX(0,M21-M20)</f>
        <v/>
      </c>
      <c r="O21" s="129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RESUMO'!U37</f>
        <v/>
      </c>
      <c r="N22" s="130">
        <f>MAX(0,M22-M21)</f>
        <v/>
      </c>
      <c r="O22" s="129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RESUMO'!V37</f>
        <v/>
      </c>
      <c r="N23" s="130">
        <f>MAX(0,M23-M22)</f>
        <v/>
      </c>
      <c r="O23" s="129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RESUMO'!W37</f>
        <v/>
      </c>
      <c r="N24" s="130">
        <f>MAX(0,M24-M23)</f>
        <v/>
      </c>
      <c r="O24" s="129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RESUMO'!X37</f>
        <v/>
      </c>
      <c r="N25" s="130">
        <f>MAX(0,M25-M24)</f>
        <v/>
      </c>
      <c r="O25" s="129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RESUMO'!Y37</f>
        <v/>
      </c>
      <c r="N26" s="130">
        <f>MAX(0,M26-M25)</f>
        <v/>
      </c>
      <c r="O26" s="129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RESUMO'!Z37</f>
        <v/>
      </c>
      <c r="N27" s="130">
        <f>MAX(0,M27-M26)</f>
        <v/>
      </c>
      <c r="O27" s="129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RESUMO'!AA37</f>
        <v/>
      </c>
      <c r="N28" s="130">
        <f>MAX(0,M28-M27)</f>
        <v/>
      </c>
      <c r="O28" s="129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RESUMO'!AB37</f>
        <v/>
      </c>
      <c r="N29" s="130">
        <f>MAX(0,M29-M28)</f>
        <v/>
      </c>
      <c r="O29" s="129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RESUMO'!AC37</f>
        <v/>
      </c>
      <c r="N30" s="130">
        <f>MAX(0,M30-M29)</f>
        <v/>
      </c>
      <c r="O30" s="129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RESUMO'!AD37</f>
        <v/>
      </c>
      <c r="N31" s="130">
        <f>MAX(0,M31-M30)</f>
        <v/>
      </c>
      <c r="O31" s="129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RESUMO'!AE37</f>
        <v/>
      </c>
      <c r="N32" s="130">
        <f>MAX(0,M32-M31)</f>
        <v/>
      </c>
      <c r="O32" s="129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RESUMO'!AF37</f>
        <v/>
      </c>
      <c r="N33" s="130">
        <f>MAX(0,M33-M32)</f>
        <v/>
      </c>
      <c r="O33" s="129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RESUMO'!AG37</f>
        <v/>
      </c>
      <c r="N34" s="130">
        <f>MAX(0,M34-M33)</f>
        <v/>
      </c>
      <c r="O34" s="129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RESUMO'!AH37</f>
        <v/>
      </c>
      <c r="N35" s="130">
        <f>MAX(0,M35-M34)</f>
        <v/>
      </c>
      <c r="O35" s="129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RESUMO'!AI37</f>
        <v/>
      </c>
      <c r="N36" s="130">
        <f>MAX(0,M36-M35)</f>
        <v/>
      </c>
      <c r="O36" s="129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RESUMO'!AJ37</f>
        <v/>
      </c>
      <c r="N37" s="130">
        <f>MAX(0,M37-M36)</f>
        <v/>
      </c>
      <c r="O37" s="129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RESUMO'!AK37</f>
        <v/>
      </c>
      <c r="N38" s="130">
        <f>MAX(0,M38-M37)</f>
        <v/>
      </c>
      <c r="O38" s="129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RESUMO'!AL37</f>
        <v/>
      </c>
      <c r="N39" s="130">
        <f>MAX(0,M39-M38)</f>
        <v/>
      </c>
      <c r="O39" s="129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69290.32000000001</v>
      </c>
      <c r="M40" s="129">
        <f>'CP RESUMO'!AM37</f>
        <v/>
      </c>
      <c r="N40" s="130">
        <f>MAX(0,M40-M39)</f>
        <v/>
      </c>
      <c r="O40" s="129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132168.16</v>
      </c>
      <c r="M41" s="129">
        <f>'CP RESUMO'!AN37</f>
        <v/>
      </c>
      <c r="N41" s="130">
        <f>MAX(0,M41-M40)</f>
        <v/>
      </c>
      <c r="O41" s="129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113999.49</v>
      </c>
      <c r="M42" s="129">
        <f>'CP RESUMO'!AO37</f>
        <v/>
      </c>
      <c r="N42" s="130">
        <f>MAX(0,M42-M41)</f>
        <v/>
      </c>
      <c r="O42" s="129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155680.56</v>
      </c>
      <c r="M43" s="129">
        <f>'CP RESUMO'!AP37</f>
        <v/>
      </c>
      <c r="N43" s="130">
        <f>MAX(0,M43-M42)</f>
        <v/>
      </c>
      <c r="O43" s="129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148199.34</v>
      </c>
      <c r="M44" s="129">
        <f>'CP RESUMO'!AQ37</f>
        <v/>
      </c>
      <c r="N44" s="130">
        <f>MAX(0,M44-M43)</f>
        <v/>
      </c>
      <c r="O44" s="129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290876.84</v>
      </c>
      <c r="M45" s="129">
        <f>'CP RESUMO'!AR37</f>
        <v/>
      </c>
      <c r="N45" s="130">
        <f>MAX(0,M45-M44)</f>
        <v/>
      </c>
      <c r="O45" s="129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198252.25</v>
      </c>
      <c r="M46" s="129">
        <f>'CP RESUMO'!AS37</f>
        <v/>
      </c>
      <c r="N46" s="130">
        <f>MAX(0,M46-M45)</f>
        <v/>
      </c>
      <c r="O46" s="129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153008.7</v>
      </c>
      <c r="M47" s="129">
        <f>'CP RESUMO'!AT37</f>
        <v/>
      </c>
      <c r="N47" s="130">
        <f>MAX(0,M47-M46)</f>
        <v/>
      </c>
      <c r="O47" s="129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144814.98</v>
      </c>
      <c r="M48" s="129">
        <f>'CP RESUMO'!AU37</f>
        <v/>
      </c>
      <c r="N48" s="130">
        <f>MAX(0,M48-M47)</f>
        <v/>
      </c>
      <c r="O48" s="129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139827.51</v>
      </c>
      <c r="M49" s="129">
        <f>'CP RESUMO'!AV37</f>
        <v/>
      </c>
      <c r="N49" s="130">
        <f>MAX(0,M49-M48)</f>
        <v/>
      </c>
      <c r="O49" s="129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132524.41</v>
      </c>
      <c r="M50" s="129">
        <f>'CP RESUMO'!AW37</f>
        <v/>
      </c>
      <c r="N50" s="130">
        <f>MAX(0,M50-M49)</f>
        <v/>
      </c>
      <c r="O50" s="129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29746.74</v>
      </c>
      <c r="M51" s="129">
        <f>'CP RESUMO'!AX37</f>
        <v/>
      </c>
      <c r="N51" s="130">
        <f>MAX(0,M51-M50)</f>
        <v/>
      </c>
      <c r="O51" s="129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56643.5</v>
      </c>
      <c r="M52" s="129">
        <f>'CP RESUMO'!AY37</f>
        <v/>
      </c>
      <c r="N52" s="130">
        <f>MAX(0,M52-M51)</f>
        <v/>
      </c>
      <c r="O52" s="129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16209.3</v>
      </c>
      <c r="M53" s="129">
        <f>'CP RESUMO'!AZ37</f>
        <v/>
      </c>
      <c r="N53" s="130">
        <f>MAX(0,M53-M52)</f>
        <v/>
      </c>
      <c r="O53" s="129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RESUMO'!BA37</f>
        <v/>
      </c>
      <c r="N54" s="130">
        <f>MAX(0,M54-M53)</f>
        <v/>
      </c>
      <c r="O54" s="129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RESUMO'!BB37</f>
        <v/>
      </c>
      <c r="N55" s="130">
        <f>MAX(0,M55-M54)</f>
        <v/>
      </c>
      <c r="O55" s="129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RESUMO'!BC37</f>
        <v/>
      </c>
      <c r="N56" s="130">
        <f>MAX(0,M56-M55)</f>
        <v/>
      </c>
      <c r="O56" s="129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RESUMO'!BD37</f>
        <v/>
      </c>
      <c r="N57" s="130">
        <f>MAX(0,M57-M56)</f>
        <v/>
      </c>
      <c r="O57" s="129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RESUMO'!BE37</f>
        <v/>
      </c>
      <c r="N58" s="130">
        <f>MAX(0,M58-M57)</f>
        <v/>
      </c>
      <c r="O58" s="129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RESUMO'!BF37</f>
        <v/>
      </c>
      <c r="N59" s="130">
        <f>MAX(0,M59-M58)</f>
        <v/>
      </c>
      <c r="O59" s="129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RESUMO'!BG37</f>
        <v/>
      </c>
      <c r="N60" s="130">
        <f>MAX(0,M60-M59)</f>
        <v/>
      </c>
      <c r="O60" s="129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RESUMO'!BH37</f>
        <v/>
      </c>
      <c r="N61" s="130">
        <f>MAX(0,M61-M60)</f>
        <v/>
      </c>
      <c r="O61" s="129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RESUMO'!BI37</f>
        <v/>
      </c>
      <c r="N62" s="130">
        <f>MAX(0,M62-M61)</f>
        <v/>
      </c>
      <c r="O62" s="129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RESUMO'!BJ37</f>
        <v/>
      </c>
      <c r="N63" s="130">
        <f>MAX(0,M63-M62)</f>
        <v/>
      </c>
      <c r="O63" s="129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RESUMO'!BK37</f>
        <v/>
      </c>
      <c r="N64" s="130">
        <f>MAX(0,M64-M63)</f>
        <v/>
      </c>
      <c r="O64" s="129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RESUMO'!BL37</f>
        <v/>
      </c>
      <c r="N65" s="130">
        <f>MAX(0,M65-M64)</f>
        <v/>
      </c>
      <c r="O65" s="129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RESUMO'!BM37</f>
        <v/>
      </c>
      <c r="N66" s="130">
        <f>MAX(0,M66-M65)</f>
        <v/>
      </c>
      <c r="O66" s="129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RESUMO'!BN37</f>
        <v/>
      </c>
      <c r="N67" s="130">
        <f>MAX(0,M67-M66)</f>
        <v/>
      </c>
      <c r="O67" s="129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RESUMO'!BO37</f>
        <v/>
      </c>
      <c r="N68" s="130">
        <f>MAX(0,M68-M67)</f>
        <v/>
      </c>
      <c r="O68" s="129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RESUMO'!BP37</f>
        <v/>
      </c>
      <c r="N69" s="130">
        <f>MAX(0,M69-M68)</f>
        <v/>
      </c>
      <c r="O69" s="129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RESUMO'!BQ37</f>
        <v/>
      </c>
      <c r="N70" s="130">
        <f>MAX(0,M70-M69)</f>
        <v/>
      </c>
      <c r="O70" s="129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RESUMO'!BR37</f>
        <v/>
      </c>
      <c r="N71" s="130">
        <f>MAX(0,M71-M70)</f>
        <v/>
      </c>
      <c r="O71" s="129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RESUMO'!BS37</f>
        <v/>
      </c>
      <c r="N72" s="130">
        <f>MAX(0,M72-M71)</f>
        <v/>
      </c>
      <c r="O72" s="129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RESUMO'!BT37</f>
        <v/>
      </c>
      <c r="N73" s="130">
        <f>MAX(0,M73-M72)</f>
        <v/>
      </c>
      <c r="O73" s="129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RESUMO'!BU37</f>
        <v/>
      </c>
      <c r="N74" s="130">
        <f>MAX(0,M74-M73)</f>
        <v/>
      </c>
      <c r="O74" s="129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RESUMO'!BV37</f>
        <v/>
      </c>
      <c r="N75" s="130">
        <f>MAX(0,M75-M74)</f>
        <v/>
      </c>
      <c r="O75" s="129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RESUMO'!BW37</f>
        <v/>
      </c>
      <c r="N76" s="130">
        <f>MAX(0,M76-M75)</f>
        <v/>
      </c>
      <c r="O76" s="129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PL'!F44</f>
        <v/>
      </c>
      <c r="K5" s="62">
        <f>'VALOR POR PL'!G44</f>
        <v/>
      </c>
      <c r="M5" s="129">
        <f>'CP RESUMO'!D38</f>
        <v/>
      </c>
      <c r="N5" s="130" t="n">
        <v>0</v>
      </c>
      <c r="O5" s="129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0">
        <f>(IF(AND(1+$K$33&gt;=1,1+$K$33&lt;=72),INDEX($N$5:$N$76,1+$K$33),0)+IF(AND(1+$K$34&gt;=1,1+$K$34&lt;=72),INDEX($N$5:$N$76,1+$K$34),0)+IF(AND(1+$K$35&gt;=1,1+$K$35&lt;=72),INDEX($N$5:$N$76,1+$K$35),0))/3</f>
        <v/>
      </c>
      <c r="T5" s="13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1">
        <f>DATE(YEAR(B5),MONTH(B5)+1,1)</f>
        <v/>
      </c>
      <c r="C6" s="62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RESUMO'!E38</f>
        <v/>
      </c>
      <c r="N6" s="130">
        <f>MAX(0,M6-M5)</f>
        <v/>
      </c>
      <c r="O6" s="129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0">
        <f>(IF(AND(2+$K$33&gt;=1,2+$K$33&lt;=72),INDEX($N$5:$N$76,2+$K$33),0)+IF(AND(2+$K$34&gt;=1,2+$K$34&lt;=72),INDEX($N$5:$N$76,2+$K$34),0)+IF(AND(2+$K$35&gt;=1,2+$K$35&lt;=72),INDEX($N$5:$N$76,2+$K$35),0))/3</f>
        <v/>
      </c>
      <c r="T6" s="13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1">
        <f>DATE(YEAR(B6),MONTH(B6)+1,1)</f>
        <v/>
      </c>
      <c r="C7" s="62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PL'!L44</f>
        <v/>
      </c>
      <c r="M7" s="129">
        <f>'CP RESUMO'!F38</f>
        <v/>
      </c>
      <c r="N7" s="130">
        <f>MAX(0,M7-M6)</f>
        <v/>
      </c>
      <c r="O7" s="129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0">
        <f>(IF(AND(3+$K$33&gt;=1,3+$K$33&lt;=72),INDEX($N$5:$N$76,3+$K$33),0)+IF(AND(3+$K$34&gt;=1,3+$K$34&lt;=72),INDEX($N$5:$N$76,3+$K$34),0)+IF(AND(3+$K$35&gt;=1,3+$K$35&lt;=72),INDEX($N$5:$N$76,3+$K$35),0))/3</f>
        <v/>
      </c>
      <c r="T7" s="13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1">
        <f>DATE(YEAR(B7),MONTH(B7)+1,1)</f>
        <v/>
      </c>
      <c r="C8" s="62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RESUMO'!G38</f>
        <v/>
      </c>
      <c r="N8" s="130">
        <f>MAX(0,M8-M7)</f>
        <v/>
      </c>
      <c r="O8" s="129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0">
        <f>(IF(AND(4+$K$33&gt;=1,4+$K$33&lt;=72),INDEX($N$5:$N$76,4+$K$33),0)+IF(AND(4+$K$34&gt;=1,4+$K$34&lt;=72),INDEX($N$5:$N$76,4+$K$34),0)+IF(AND(4+$K$35&gt;=1,4+$K$35&lt;=72),INDEX($N$5:$N$76,4+$K$35),0))/3</f>
        <v/>
      </c>
      <c r="T8" s="13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1">
        <f>DATE(YEAR(B8),MONTH(B8)+1,1)</f>
        <v/>
      </c>
      <c r="C9" s="62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RESUMO'!H38</f>
        <v/>
      </c>
      <c r="N9" s="130">
        <f>MAX(0,M9-M8)</f>
        <v/>
      </c>
      <c r="O9" s="129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0">
        <f>(IF(AND(5+$K$33&gt;=1,5+$K$33&lt;=72),INDEX($N$5:$N$76,5+$K$33),0)+IF(AND(5+$K$34&gt;=1,5+$K$34&lt;=72),INDEX($N$5:$N$76,5+$K$34),0)+IF(AND(5+$K$35&gt;=1,5+$K$35&lt;=72),INDEX($N$5:$N$76,5+$K$35),0))/3</f>
        <v/>
      </c>
      <c r="T9" s="13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1">
        <f>DATE(YEAR(B9),MONTH(B9)+1,1)</f>
        <v/>
      </c>
      <c r="C10" s="62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RESUMO'!I38</f>
        <v/>
      </c>
      <c r="N10" s="130">
        <f>MAX(0,M10-M9)</f>
        <v/>
      </c>
      <c r="O10" s="129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0">
        <f>(IF(AND(6+$K$33&gt;=1,6+$K$33&lt;=72),INDEX($N$5:$N$76,6+$K$33),0)+IF(AND(6+$K$34&gt;=1,6+$K$34&lt;=72),INDEX($N$5:$N$76,6+$K$34),0)+IF(AND(6+$K$35&gt;=1,6+$K$35&lt;=72),INDEX($N$5:$N$76,6+$K$35),0))/3</f>
        <v/>
      </c>
      <c r="T10" s="13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1">
        <f>DATE(YEAR(B10),MONTH(B10)+1,1)</f>
        <v/>
      </c>
      <c r="C11" s="62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RESUMO'!J38</f>
        <v/>
      </c>
      <c r="N11" s="130">
        <f>MAX(0,M11-M10)</f>
        <v/>
      </c>
      <c r="O11" s="129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0">
        <f>(IF(AND(7+$K$33&gt;=1,7+$K$33&lt;=72),INDEX($N$5:$N$76,7+$K$33),0)+IF(AND(7+$K$34&gt;=1,7+$K$34&lt;=72),INDEX($N$5:$N$76,7+$K$34),0)+IF(AND(7+$K$35&gt;=1,7+$K$35&lt;=72),INDEX($N$5:$N$76,7+$K$35),0))/3</f>
        <v/>
      </c>
      <c r="T11" s="13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1">
        <f>DATE(YEAR(B11),MONTH(B11)+1,1)</f>
        <v/>
      </c>
      <c r="C12" s="62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RESUMO'!K38</f>
        <v/>
      </c>
      <c r="N12" s="130">
        <f>MAX(0,M12-M11)</f>
        <v/>
      </c>
      <c r="O12" s="129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0">
        <f>(IF(AND(8+$K$33&gt;=1,8+$K$33&lt;=72),INDEX($N$5:$N$76,8+$K$33),0)+IF(AND(8+$K$34&gt;=1,8+$K$34&lt;=72),INDEX($N$5:$N$76,8+$K$34),0)+IF(AND(8+$K$35&gt;=1,8+$K$35&lt;=72),INDEX($N$5:$N$76,8+$K$35),0))/3</f>
        <v/>
      </c>
      <c r="T12" s="13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1">
        <f>DATE(YEAR(B12),MONTH(B12)+1,1)</f>
        <v/>
      </c>
      <c r="C13" s="62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PL'!I44</f>
        <v/>
      </c>
      <c r="M13" s="129">
        <f>'CP RESUMO'!L38</f>
        <v/>
      </c>
      <c r="N13" s="130">
        <f>MAX(0,M13-M12)</f>
        <v/>
      </c>
      <c r="O13" s="129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0">
        <f>(IF(AND(9+$K$33&gt;=1,9+$K$33&lt;=72),INDEX($N$5:$N$76,9+$K$33),0)+IF(AND(9+$K$34&gt;=1,9+$K$34&lt;=72),INDEX($N$5:$N$76,9+$K$34),0)+IF(AND(9+$K$35&gt;=1,9+$K$35&lt;=72),INDEX($N$5:$N$76,9+$K$35),0))/3</f>
        <v/>
      </c>
      <c r="T13" s="13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1">
        <f>DATE(YEAR(B13),MONTH(B13)+1,1)</f>
        <v/>
      </c>
      <c r="C14" s="62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9">
        <f>'CP RESUMO'!M38</f>
        <v/>
      </c>
      <c r="N14" s="130">
        <f>MAX(0,M14-M13)</f>
        <v/>
      </c>
      <c r="O14" s="129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0">
        <f>(IF(AND(10+$K$33&gt;=1,10+$K$33&lt;=72),INDEX($N$5:$N$76,10+$K$33),0)+IF(AND(10+$K$34&gt;=1,10+$K$34&lt;=72),INDEX($N$5:$N$76,10+$K$34),0)+IF(AND(10+$K$35&gt;=1,10+$K$35&lt;=72),INDEX($N$5:$N$76,10+$K$35),0))/3</f>
        <v/>
      </c>
      <c r="T14" s="13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1">
        <f>DATE(YEAR(B14),MONTH(B14)+1,1)</f>
        <v/>
      </c>
      <c r="C15" s="62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MDO PREVISION + MATERIAL PREMISSA</t>
        </is>
      </c>
      <c r="M15" s="129">
        <f>'CP RESUMO'!N38</f>
        <v/>
      </c>
      <c r="N15" s="130">
        <f>MAX(0,M15-M14)</f>
        <v/>
      </c>
      <c r="O15" s="129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0">
        <f>(IF(AND(11+$K$33&gt;=1,11+$K$33&lt;=72),INDEX($N$5:$N$76,11+$K$33),0)+IF(AND(11+$K$34&gt;=1,11+$K$34&lt;=72),INDEX($N$5:$N$76,11+$K$34),0)+IF(AND(11+$K$35&gt;=1,11+$K$35&lt;=72),INDEX($N$5:$N$76,11+$K$35),0))/3</f>
        <v/>
      </c>
      <c r="T15" s="13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1">
        <f>DATE(YEAR(B15),MONTH(B15)+1,1)</f>
        <v/>
      </c>
      <c r="C16" s="62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29">
        <f>'CP RESUMO'!O38</f>
        <v/>
      </c>
      <c r="N16" s="130">
        <f>MAX(0,M16-M15)</f>
        <v/>
      </c>
      <c r="O16" s="129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0">
        <f>(IF(AND(12+$K$33&gt;=1,12+$K$33&lt;=72),INDEX($N$5:$N$76,12+$K$33),0)+IF(AND(12+$K$34&gt;=1,12+$K$34&lt;=72),INDEX($N$5:$N$76,12+$K$34),0)+IF(AND(12+$K$35&gt;=1,12+$K$35&lt;=72),INDEX($N$5:$N$76,12+$K$35),0))/3</f>
        <v/>
      </c>
      <c r="T16" s="13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1">
        <f>DATE(YEAR(B16),MONTH(B16)+1,1)</f>
        <v/>
      </c>
      <c r="C17" s="62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RESUMO'!P38</f>
        <v/>
      </c>
      <c r="N17" s="130">
        <f>MAX(0,M17-M16)</f>
        <v/>
      </c>
      <c r="O17" s="129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0">
        <f>(IF(AND(13+$K$33&gt;=1,13+$K$33&lt;=72),INDEX($N$5:$N$76,13+$K$33),0)+IF(AND(13+$K$34&gt;=1,13+$K$34&lt;=72),INDEX($N$5:$N$76,13+$K$34),0)+IF(AND(13+$K$35&gt;=1,13+$K$35&lt;=72),INDEX($N$5:$N$76,13+$K$35),0))/3</f>
        <v/>
      </c>
      <c r="T17" s="13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1">
        <f>DATE(YEAR(B17),MONTH(B17)+1,1)</f>
        <v/>
      </c>
      <c r="C18" s="62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RESUMO'!Q38</f>
        <v/>
      </c>
      <c r="N18" s="130">
        <f>MAX(0,M18-M17)</f>
        <v/>
      </c>
      <c r="O18" s="129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0">
        <f>(IF(AND(14+$K$33&gt;=1,14+$K$33&lt;=72),INDEX($N$5:$N$76,14+$K$33),0)+IF(AND(14+$K$34&gt;=1,14+$K$34&lt;=72),INDEX($N$5:$N$76,14+$K$34),0)+IF(AND(14+$K$35&gt;=1,14+$K$35&lt;=72),INDEX($N$5:$N$76,14+$K$35),0))/3</f>
        <v/>
      </c>
      <c r="T18" s="13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1">
        <f>DATE(YEAR(B18),MONTH(B18)+1,1)</f>
        <v/>
      </c>
      <c r="C19" s="62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RESUMO'!R38</f>
        <v/>
      </c>
      <c r="N19" s="130">
        <f>MAX(0,M19-M18)</f>
        <v/>
      </c>
      <c r="O19" s="129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0">
        <f>(IF(AND(15+$K$33&gt;=1,15+$K$33&lt;=72),INDEX($N$5:$N$76,15+$K$33),0)+IF(AND(15+$K$34&gt;=1,15+$K$34&lt;=72),INDEX($N$5:$N$76,15+$K$34),0)+IF(AND(15+$K$35&gt;=1,15+$K$35&lt;=72),INDEX($N$5:$N$76,15+$K$35),0))/3</f>
        <v/>
      </c>
      <c r="T19" s="13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RESUMO'!S38</f>
        <v/>
      </c>
      <c r="N20" s="130">
        <f>MAX(0,M20-M19)</f>
        <v/>
      </c>
      <c r="O20" s="129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0">
        <f>(IF(AND(16+$K$33&gt;=1,16+$K$33&lt;=72),INDEX($N$5:$N$76,16+$K$33),0)+IF(AND(16+$K$34&gt;=1,16+$K$34&lt;=72),INDEX($N$5:$N$76,16+$K$34),0)+IF(AND(16+$K$35&gt;=1,16+$K$35&lt;=72),INDEX($N$5:$N$76,16+$K$35),0))/3</f>
        <v/>
      </c>
      <c r="T20" s="13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1">
        <f>DATE(YEAR(B20),MONTH(B20)+1,1)</f>
        <v/>
      </c>
      <c r="C21" s="62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RESUMO'!T38</f>
        <v/>
      </c>
      <c r="N21" s="130">
        <f>MAX(0,M21-M20)</f>
        <v/>
      </c>
      <c r="O21" s="129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0">
        <f>(IF(AND(17+$K$33&gt;=1,17+$K$33&lt;=72),INDEX($N$5:$N$76,17+$K$33),0)+IF(AND(17+$K$34&gt;=1,17+$K$34&lt;=72),INDEX($N$5:$N$76,17+$K$34),0)+IF(AND(17+$K$35&gt;=1,17+$K$35&lt;=72),INDEX($N$5:$N$76,17+$K$35),0))/3</f>
        <v/>
      </c>
      <c r="T21" s="13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1">
        <f>DATE(YEAR(B21),MONTH(B21)+1,1)</f>
        <v/>
      </c>
      <c r="C22" s="62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RESUMO'!U38</f>
        <v/>
      </c>
      <c r="N22" s="130">
        <f>MAX(0,M22-M21)</f>
        <v/>
      </c>
      <c r="O22" s="129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0">
        <f>(IF(AND(18+$K$33&gt;=1,18+$K$33&lt;=72),INDEX($N$5:$N$76,18+$K$33),0)+IF(AND(18+$K$34&gt;=1,18+$K$34&lt;=72),INDEX($N$5:$N$76,18+$K$34),0)+IF(AND(18+$K$35&gt;=1,18+$K$35&lt;=72),INDEX($N$5:$N$76,18+$K$35),0))/3</f>
        <v/>
      </c>
      <c r="T22" s="13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1">
        <f>DATE(YEAR(B22),MONTH(B22)+1,1)</f>
        <v/>
      </c>
      <c r="C23" s="62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RESUMO'!V38</f>
        <v/>
      </c>
      <c r="N23" s="130">
        <f>MAX(0,M23-M22)</f>
        <v/>
      </c>
      <c r="O23" s="129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0">
        <f>(IF(AND(19+$K$33&gt;=1,19+$K$33&lt;=72),INDEX($N$5:$N$76,19+$K$33),0)+IF(AND(19+$K$34&gt;=1,19+$K$34&lt;=72),INDEX($N$5:$N$76,19+$K$34),0)+IF(AND(19+$K$35&gt;=1,19+$K$35&lt;=72),INDEX($N$5:$N$76,19+$K$35),0))/3</f>
        <v/>
      </c>
      <c r="T23" s="13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dividido: MDO segue a curva do Prevision; material segue a premissa (pedido antecipado, pagamento 28/56/84 dias).</t>
        </is>
      </c>
      <c r="M24" s="129">
        <f>'CP RESUMO'!W38</f>
        <v/>
      </c>
      <c r="N24" s="130">
        <f>MAX(0,M24-M23)</f>
        <v/>
      </c>
      <c r="O24" s="129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0">
        <f>(IF(AND(20+$K$33&gt;=1,20+$K$33&lt;=72),INDEX($N$5:$N$76,20+$K$33),0)+IF(AND(20+$K$34&gt;=1,20+$K$34&lt;=72),INDEX($N$5:$N$76,20+$K$34),0)+IF(AND(20+$K$35&gt;=1,20+$K$35&lt;=72),INDEX($N$5:$N$76,20+$K$35),0))/3</f>
        <v/>
      </c>
      <c r="T24" s="13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1">
        <f>DATE(YEAR(B24),MONTH(B24)+1,1)</f>
        <v/>
      </c>
      <c r="C25" s="62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I25" s="65" t="inlineStr">
        <is>
          <t>DIVISÃO MDO × MATERIAL</t>
        </is>
      </c>
      <c r="J25" s="66" t="n"/>
      <c r="K25" s="67" t="n"/>
      <c r="M25" s="129">
        <f>'CP RESUMO'!X38</f>
        <v/>
      </c>
      <c r="N25" s="130">
        <f>MAX(0,M25-M24)</f>
        <v/>
      </c>
      <c r="O25" s="129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0">
        <f>(IF(AND(21+$K$33&gt;=1,21+$K$33&lt;=72),INDEX($N$5:$N$76,21+$K$33),0)+IF(AND(21+$K$34&gt;=1,21+$K$34&lt;=72),INDEX($N$5:$N$76,21+$K$34),0)+IF(AND(21+$K$35&gt;=1,21+$K$35&lt;=72),INDEX($N$5:$N$76,21+$K$35),0))/3</f>
        <v/>
      </c>
      <c r="T25" s="13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1">
        <f>DATE(YEAR(B25),MONTH(B25)+1,1)</f>
        <v/>
      </c>
      <c r="C26" s="62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I26" s="46" t="inlineStr">
        <is>
          <t>% MÃO DE OBRA (segue a curva do Prevision)</t>
        </is>
      </c>
      <c r="K26" s="55" t="n">
        <v>0.4</v>
      </c>
      <c r="M26" s="129">
        <f>'CP RESUMO'!Y38</f>
        <v/>
      </c>
      <c r="N26" s="130">
        <f>MAX(0,M26-M25)</f>
        <v/>
      </c>
      <c r="O26" s="129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0">
        <f>(IF(AND(22+$K$33&gt;=1,22+$K$33&lt;=72),INDEX($N$5:$N$76,22+$K$33),0)+IF(AND(22+$K$34&gt;=1,22+$K$34&lt;=72),INDEX($N$5:$N$76,22+$K$34),0)+IF(AND(22+$K$35&gt;=1,22+$K$35&lt;=72),INDEX($N$5:$N$76,22+$K$35),0))/3</f>
        <v/>
      </c>
      <c r="T26" s="13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1">
        <f>DATE(YEAR(B26),MONTH(B26)+1,1)</f>
        <v/>
      </c>
      <c r="C27" s="62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I27" s="46" t="inlineStr">
        <is>
          <t>% MATERIAL (segue a premissa)</t>
        </is>
      </c>
      <c r="K27" s="139">
        <f>1-K26</f>
        <v/>
      </c>
      <c r="M27" s="129">
        <f>'CP RESUMO'!Z38</f>
        <v/>
      </c>
      <c r="N27" s="130">
        <f>MAX(0,M27-M26)</f>
        <v/>
      </c>
      <c r="O27" s="129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0">
        <f>(IF(AND(23+$K$33&gt;=1,23+$K$33&lt;=72),INDEX($N$5:$N$76,23+$K$33),0)+IF(AND(23+$K$34&gt;=1,23+$K$34&lt;=72),INDEX($N$5:$N$76,23+$K$34),0)+IF(AND(23+$K$35&gt;=1,23+$K$35&lt;=72),INDEX($N$5:$N$76,23+$K$35),0))/3</f>
        <v/>
      </c>
      <c r="T27" s="13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1">
        <f>DATE(YEAR(B27),MONTH(B27)+1,1)</f>
        <v/>
      </c>
      <c r="C28" s="62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I28" s="46" t="inlineStr">
        <is>
          <t>ANTECEDÊNCIA DO PEDIDO (dias antes da instalação)</t>
        </is>
      </c>
      <c r="K28" s="140" t="n">
        <v>180</v>
      </c>
      <c r="M28" s="129">
        <f>'CP RESUMO'!AA38</f>
        <v/>
      </c>
      <c r="N28" s="130">
        <f>MAX(0,M28-M27)</f>
        <v/>
      </c>
      <c r="O28" s="129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0">
        <f>(IF(AND(24+$K$33&gt;=1,24+$K$33&lt;=72),INDEX($N$5:$N$76,24+$K$33),0)+IF(AND(24+$K$34&gt;=1,24+$K$34&lt;=72),INDEX($N$5:$N$76,24+$K$34),0)+IF(AND(24+$K$35&gt;=1,24+$K$35&lt;=72),INDEX($N$5:$N$76,24+$K$35),0))/3</f>
        <v/>
      </c>
      <c r="T28" s="13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1">
        <f>DATE(YEAR(B28),MONTH(B28)+1,1)</f>
        <v/>
      </c>
      <c r="C29" s="62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I29" s="46" t="inlineStr">
        <is>
          <t>1ª PARCELA (dias após o pedido)</t>
        </is>
      </c>
      <c r="K29" s="140" t="n">
        <v>28</v>
      </c>
      <c r="M29" s="129">
        <f>'CP RESUMO'!AB38</f>
        <v/>
      </c>
      <c r="N29" s="130">
        <f>MAX(0,M29-M28)</f>
        <v/>
      </c>
      <c r="O29" s="129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0">
        <f>(IF(AND(25+$K$33&gt;=1,25+$K$33&lt;=72),INDEX($N$5:$N$76,25+$K$33),0)+IF(AND(25+$K$34&gt;=1,25+$K$34&lt;=72),INDEX($N$5:$N$76,25+$K$34),0)+IF(AND(25+$K$35&gt;=1,25+$K$35&lt;=72),INDEX($N$5:$N$76,25+$K$35),0))/3</f>
        <v/>
      </c>
      <c r="T29" s="13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1">
        <f>DATE(YEAR(B29),MONTH(B29)+1,1)</f>
        <v/>
      </c>
      <c r="C30" s="62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I30" s="46" t="inlineStr">
        <is>
          <t>2ª PARCELA (dias após o pedido)</t>
        </is>
      </c>
      <c r="K30" s="140" t="n">
        <v>56</v>
      </c>
      <c r="M30" s="129">
        <f>'CP RESUMO'!AC38</f>
        <v/>
      </c>
      <c r="N30" s="130">
        <f>MAX(0,M30-M29)</f>
        <v/>
      </c>
      <c r="O30" s="129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0">
        <f>(IF(AND(26+$K$33&gt;=1,26+$K$33&lt;=72),INDEX($N$5:$N$76,26+$K$33),0)+IF(AND(26+$K$34&gt;=1,26+$K$34&lt;=72),INDEX($N$5:$N$76,26+$K$34),0)+IF(AND(26+$K$35&gt;=1,26+$K$35&lt;=72),INDEX($N$5:$N$76,26+$K$35),0))/3</f>
        <v/>
      </c>
      <c r="T30" s="13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1">
        <f>DATE(YEAR(B30),MONTH(B30)+1,1)</f>
        <v/>
      </c>
      <c r="C31" s="62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I31" s="46" t="inlineStr">
        <is>
          <t>3ª PARCELA (dias após o pedido)</t>
        </is>
      </c>
      <c r="K31" s="140" t="n">
        <v>84</v>
      </c>
      <c r="M31" s="129">
        <f>'CP RESUMO'!AD38</f>
        <v/>
      </c>
      <c r="N31" s="130">
        <f>MAX(0,M31-M30)</f>
        <v/>
      </c>
      <c r="O31" s="129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0">
        <f>(IF(AND(27+$K$33&gt;=1,27+$K$33&lt;=72),INDEX($N$5:$N$76,27+$K$33),0)+IF(AND(27+$K$34&gt;=1,27+$K$34&lt;=72),INDEX($N$5:$N$76,27+$K$34),0)+IF(AND(27+$K$35&gt;=1,27+$K$35&lt;=72),INDEX($N$5:$N$76,27+$K$35),0))/3</f>
        <v/>
      </c>
      <c r="T31" s="13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1">
        <f>DATE(YEAR(B31),MONTH(B31)+1,1)</f>
        <v/>
      </c>
      <c r="C32" s="62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I32" s="46" t="inlineStr">
        <is>
          <t>Σ PESOS DO MATERIAL (meses futuros)</t>
        </is>
      </c>
      <c r="K32" s="130">
        <f>SUM(T5:T76)</f>
        <v/>
      </c>
      <c r="M32" s="129">
        <f>'CP RESUMO'!AE38</f>
        <v/>
      </c>
      <c r="N32" s="130">
        <f>MAX(0,M32-M31)</f>
        <v/>
      </c>
      <c r="O32" s="129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0">
        <f>(IF(AND(28+$K$33&gt;=1,28+$K$33&lt;=72),INDEX($N$5:$N$76,28+$K$33),0)+IF(AND(28+$K$34&gt;=1,28+$K$34&lt;=72),INDEX($N$5:$N$76,28+$K$34),0)+IF(AND(28+$K$35&gt;=1,28+$K$35&lt;=72),INDEX($N$5:$N$76,28+$K$35),0))/3</f>
        <v/>
      </c>
      <c r="T32" s="13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1">
        <f>DATE(YEAR(B32),MONTH(B32)+1,1)</f>
        <v/>
      </c>
      <c r="C33" s="62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I33" s="46" t="inlineStr">
        <is>
          <t>Parcela 1 paga X meses antes da instalação</t>
        </is>
      </c>
      <c r="K33" s="68">
        <f>ROUND((K28-K29)/30,0)</f>
        <v/>
      </c>
      <c r="M33" s="129">
        <f>'CP RESUMO'!AF38</f>
        <v/>
      </c>
      <c r="N33" s="130">
        <f>MAX(0,M33-M32)</f>
        <v/>
      </c>
      <c r="O33" s="129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0">
        <f>(IF(AND(29+$K$33&gt;=1,29+$K$33&lt;=72),INDEX($N$5:$N$76,29+$K$33),0)+IF(AND(29+$K$34&gt;=1,29+$K$34&lt;=72),INDEX($N$5:$N$76,29+$K$34),0)+IF(AND(29+$K$35&gt;=1,29+$K$35&lt;=72),INDEX($N$5:$N$76,29+$K$35),0))/3</f>
        <v/>
      </c>
      <c r="T33" s="13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1">
        <f>DATE(YEAR(B33),MONTH(B33)+1,1)</f>
        <v/>
      </c>
      <c r="C34" s="62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I34" s="46" t="inlineStr">
        <is>
          <t>Parcela 2 paga X meses antes da instalação</t>
        </is>
      </c>
      <c r="K34" s="68">
        <f>ROUND((K28-K30)/30,0)</f>
        <v/>
      </c>
      <c r="M34" s="129">
        <f>'CP RESUMO'!AG38</f>
        <v/>
      </c>
      <c r="N34" s="130">
        <f>MAX(0,M34-M33)</f>
        <v/>
      </c>
      <c r="O34" s="129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0">
        <f>(IF(AND(30+$K$33&gt;=1,30+$K$33&lt;=72),INDEX($N$5:$N$76,30+$K$33),0)+IF(AND(30+$K$34&gt;=1,30+$K$34&lt;=72),INDEX($N$5:$N$76,30+$K$34),0)+IF(AND(30+$K$35&gt;=1,30+$K$35&lt;=72),INDEX($N$5:$N$76,30+$K$35),0))/3</f>
        <v/>
      </c>
      <c r="T34" s="13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1">
        <f>DATE(YEAR(B34),MONTH(B34)+1,1)</f>
        <v/>
      </c>
      <c r="C35" s="62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I35" s="46" t="inlineStr">
        <is>
          <t>Parcela 3 paga X meses antes da instalação</t>
        </is>
      </c>
      <c r="K35" s="68">
        <f>ROUND((K28-K31)/30,0)</f>
        <v/>
      </c>
      <c r="M35" s="129">
        <f>'CP RESUMO'!AH38</f>
        <v/>
      </c>
      <c r="N35" s="130">
        <f>MAX(0,M35-M34)</f>
        <v/>
      </c>
      <c r="O35" s="129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0">
        <f>(IF(AND(31+$K$33&gt;=1,31+$K$33&lt;=72),INDEX($N$5:$N$76,31+$K$33),0)+IF(AND(31+$K$34&gt;=1,31+$K$34&lt;=72),INDEX($N$5:$N$76,31+$K$34),0)+IF(AND(31+$K$35&gt;=1,31+$K$35&lt;=72),INDEX($N$5:$N$76,31+$K$35),0))/3</f>
        <v/>
      </c>
      <c r="T35" s="13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1">
        <f>DATE(YEAR(B35),MONTH(B35)+1,1)</f>
        <v/>
      </c>
      <c r="C36" s="62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I36" s="46" t="inlineStr">
        <is>
          <t>MDO no fluxo (R$)</t>
        </is>
      </c>
      <c r="K36" s="49">
        <f>SUM(R5:R76)</f>
        <v/>
      </c>
      <c r="M36" s="129">
        <f>'CP RESUMO'!AI38</f>
        <v/>
      </c>
      <c r="N36" s="130">
        <f>MAX(0,M36-M35)</f>
        <v/>
      </c>
      <c r="O36" s="129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0">
        <f>(IF(AND(32+$K$33&gt;=1,32+$K$33&lt;=72),INDEX($N$5:$N$76,32+$K$33),0)+IF(AND(32+$K$34&gt;=1,32+$K$34&lt;=72),INDEX($N$5:$N$76,32+$K$34),0)+IF(AND(32+$K$35&gt;=1,32+$K$35&lt;=72),INDEX($N$5:$N$76,32+$K$35),0))/3</f>
        <v/>
      </c>
      <c r="T36" s="13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1">
        <f>DATE(YEAR(B36),MONTH(B36)+1,1)</f>
        <v/>
      </c>
      <c r="C37" s="62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I37" s="46" t="inlineStr">
        <is>
          <t>MATERIAL no fluxo (R$)</t>
        </is>
      </c>
      <c r="K37" s="49">
        <f>SUM(U5:U76)</f>
        <v/>
      </c>
      <c r="M37" s="129">
        <f>'CP RESUMO'!AJ38</f>
        <v/>
      </c>
      <c r="N37" s="130">
        <f>MAX(0,M37-M36)</f>
        <v/>
      </c>
      <c r="O37" s="129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0">
        <f>(IF(AND(33+$K$33&gt;=1,33+$K$33&lt;=72),INDEX($N$5:$N$76,33+$K$33),0)+IF(AND(33+$K$34&gt;=1,33+$K$34&lt;=72),INDEX($N$5:$N$76,33+$K$34),0)+IF(AND(33+$K$35&gt;=1,33+$K$35&lt;=72),INDEX($N$5:$N$76,33+$K$35),0))/3</f>
        <v/>
      </c>
      <c r="T37" s="13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1">
        <f>DATE(YEAR(B37),MONTH(B37)+1,1)</f>
        <v/>
      </c>
      <c r="C38" s="62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RESUMO'!AK38</f>
        <v/>
      </c>
      <c r="N38" s="130">
        <f>MAX(0,M38-M37)</f>
        <v/>
      </c>
      <c r="O38" s="129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0">
        <f>(IF(AND(34+$K$33&gt;=1,34+$K$33&lt;=72),INDEX($N$5:$N$76,34+$K$33),0)+IF(AND(34+$K$34&gt;=1,34+$K$34&lt;=72),INDEX($N$5:$N$76,34+$K$34),0)+IF(AND(34+$K$35&gt;=1,34+$K$35&lt;=72),INDEX($N$5:$N$76,34+$K$35),0))/3</f>
        <v/>
      </c>
      <c r="T38" s="13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1">
        <f>DATE(YEAR(B38),MONTH(B38)+1,1)</f>
        <v/>
      </c>
      <c r="C39" s="62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RESUMO'!AL38</f>
        <v/>
      </c>
      <c r="N39" s="130">
        <f>MAX(0,M39-M38)</f>
        <v/>
      </c>
      <c r="O39" s="129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0">
        <f>(IF(AND(35+$K$33&gt;=1,35+$K$33&lt;=72),INDEX($N$5:$N$76,35+$K$33),0)+IF(AND(35+$K$34&gt;=1,35+$K$34&lt;=72),INDEX($N$5:$N$76,35+$K$34),0)+IF(AND(35+$K$35&gt;=1,35+$K$35&lt;=72),INDEX($N$5:$N$76,35+$K$35),0))/3</f>
        <v/>
      </c>
      <c r="T39" s="13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1">
        <f>DATE(YEAR(B39),MONTH(B39)+1,1)</f>
        <v/>
      </c>
      <c r="C40" s="62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RESUMO'!AM38</f>
        <v/>
      </c>
      <c r="N40" s="130">
        <f>MAX(0,M40-M39)</f>
        <v/>
      </c>
      <c r="O40" s="129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0">
        <f>(IF(AND(36+$K$33&gt;=1,36+$K$33&lt;=72),INDEX($N$5:$N$76,36+$K$33),0)+IF(AND(36+$K$34&gt;=1,36+$K$34&lt;=72),INDEX($N$5:$N$76,36+$K$34),0)+IF(AND(36+$K$35&gt;=1,36+$K$35&lt;=72),INDEX($N$5:$N$76,36+$K$35),0))/3</f>
        <v/>
      </c>
      <c r="T40" s="13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1">
        <f>DATE(YEAR(B40),MONTH(B40)+1,1)</f>
        <v/>
      </c>
      <c r="C41" s="62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RESUMO'!AN38</f>
        <v/>
      </c>
      <c r="N41" s="130">
        <f>MAX(0,M41-M40)</f>
        <v/>
      </c>
      <c r="O41" s="129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0">
        <f>(IF(AND(37+$K$33&gt;=1,37+$K$33&lt;=72),INDEX($N$5:$N$76,37+$K$33),0)+IF(AND(37+$K$34&gt;=1,37+$K$34&lt;=72),INDEX($N$5:$N$76,37+$K$34),0)+IF(AND(37+$K$35&gt;=1,37+$K$35&lt;=72),INDEX($N$5:$N$76,37+$K$35),0))/3</f>
        <v/>
      </c>
      <c r="T41" s="13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1">
        <f>DATE(YEAR(B41),MONTH(B41)+1,1)</f>
        <v/>
      </c>
      <c r="C42" s="62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RESUMO'!AO38</f>
        <v/>
      </c>
      <c r="N42" s="130">
        <f>MAX(0,M42-M41)</f>
        <v/>
      </c>
      <c r="O42" s="129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0">
        <f>(IF(AND(38+$K$33&gt;=1,38+$K$33&lt;=72),INDEX($N$5:$N$76,38+$K$33),0)+IF(AND(38+$K$34&gt;=1,38+$K$34&lt;=72),INDEX($N$5:$N$76,38+$K$34),0)+IF(AND(38+$K$35&gt;=1,38+$K$35&lt;=72),INDEX($N$5:$N$76,38+$K$35),0))/3</f>
        <v/>
      </c>
      <c r="T42" s="13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1">
        <f>DATE(YEAR(B42),MONTH(B42)+1,1)</f>
        <v/>
      </c>
      <c r="C43" s="62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RESUMO'!AP38</f>
        <v/>
      </c>
      <c r="N43" s="130">
        <f>MAX(0,M43-M42)</f>
        <v/>
      </c>
      <c r="O43" s="129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0">
        <f>(IF(AND(39+$K$33&gt;=1,39+$K$33&lt;=72),INDEX($N$5:$N$76,39+$K$33),0)+IF(AND(39+$K$34&gt;=1,39+$K$34&lt;=72),INDEX($N$5:$N$76,39+$K$34),0)+IF(AND(39+$K$35&gt;=1,39+$K$35&lt;=72),INDEX($N$5:$N$76,39+$K$35),0))/3</f>
        <v/>
      </c>
      <c r="T43" s="13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1">
        <f>DATE(YEAR(B43),MONTH(B43)+1,1)</f>
        <v/>
      </c>
      <c r="C44" s="62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RESUMO'!AQ38</f>
        <v/>
      </c>
      <c r="N44" s="130">
        <f>MAX(0,M44-M43)</f>
        <v/>
      </c>
      <c r="O44" s="129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0">
        <f>(IF(AND(40+$K$33&gt;=1,40+$K$33&lt;=72),INDEX($N$5:$N$76,40+$K$33),0)+IF(AND(40+$K$34&gt;=1,40+$K$34&lt;=72),INDEX($N$5:$N$76,40+$K$34),0)+IF(AND(40+$K$35&gt;=1,40+$K$35&lt;=72),INDEX($N$5:$N$76,40+$K$35),0))/3</f>
        <v/>
      </c>
      <c r="T44" s="13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1">
        <f>DATE(YEAR(B44),MONTH(B44)+1,1)</f>
        <v/>
      </c>
      <c r="C45" s="62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204179.37</v>
      </c>
      <c r="M45" s="129">
        <f>'CP RESUMO'!AR38</f>
        <v/>
      </c>
      <c r="N45" s="130">
        <f>MAX(0,M45-M44)</f>
        <v/>
      </c>
      <c r="O45" s="129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0">
        <f>(IF(AND(41+$K$33&gt;=1,41+$K$33&lt;=72),INDEX($N$5:$N$76,41+$K$33),0)+IF(AND(41+$K$34&gt;=1,41+$K$34&lt;=72),INDEX($N$5:$N$76,41+$K$34),0)+IF(AND(41+$K$35&gt;=1,41+$K$35&lt;=72),INDEX($N$5:$N$76,41+$K$35),0))/3</f>
        <v/>
      </c>
      <c r="T45" s="13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1">
        <f>DATE(YEAR(B45),MONTH(B45)+1,1)</f>
        <v/>
      </c>
      <c r="C46" s="62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174146.64</v>
      </c>
      <c r="M46" s="129">
        <f>'CP RESUMO'!AS38</f>
        <v/>
      </c>
      <c r="N46" s="130">
        <f>MAX(0,M46-M45)</f>
        <v/>
      </c>
      <c r="O46" s="129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0">
        <f>(IF(AND(42+$K$33&gt;=1,42+$K$33&lt;=72),INDEX($N$5:$N$76,42+$K$33),0)+IF(AND(42+$K$34&gt;=1,42+$K$34&lt;=72),INDEX($N$5:$N$76,42+$K$34),0)+IF(AND(42+$K$35&gt;=1,42+$K$35&lt;=72),INDEX($N$5:$N$76,42+$K$35),0))/3</f>
        <v/>
      </c>
      <c r="T46" s="13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1">
        <f>DATE(YEAR(B46),MONTH(B46)+1,1)</f>
        <v/>
      </c>
      <c r="C47" s="62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227082.03</v>
      </c>
      <c r="M47" s="129">
        <f>'CP RESUMO'!AT38</f>
        <v/>
      </c>
      <c r="N47" s="130">
        <f>MAX(0,M47-M46)</f>
        <v/>
      </c>
      <c r="O47" s="129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0">
        <f>(IF(AND(43+$K$33&gt;=1,43+$K$33&lt;=72),INDEX($N$5:$N$76,43+$K$33),0)+IF(AND(43+$K$34&gt;=1,43+$K$34&lt;=72),INDEX($N$5:$N$76,43+$K$34),0)+IF(AND(43+$K$35&gt;=1,43+$K$35&lt;=72),INDEX($N$5:$N$76,43+$K$35),0))/3</f>
        <v/>
      </c>
      <c r="T47" s="13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1">
        <f>DATE(YEAR(B47),MONTH(B47)+1,1)</f>
        <v/>
      </c>
      <c r="C48" s="62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213686.14</v>
      </c>
      <c r="M48" s="129">
        <f>'CP RESUMO'!AU38</f>
        <v/>
      </c>
      <c r="N48" s="130">
        <f>MAX(0,M48-M47)</f>
        <v/>
      </c>
      <c r="O48" s="129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0">
        <f>(IF(AND(44+$K$33&gt;=1,44+$K$33&lt;=72),INDEX($N$5:$N$76,44+$K$33),0)+IF(AND(44+$K$34&gt;=1,44+$K$34&lt;=72),INDEX($N$5:$N$76,44+$K$34),0)+IF(AND(44+$K$35&gt;=1,44+$K$35&lt;=72),INDEX($N$5:$N$76,44+$K$35),0))/3</f>
        <v/>
      </c>
      <c r="T48" s="13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1">
        <f>DATE(YEAR(B48),MONTH(B48)+1,1)</f>
        <v/>
      </c>
      <c r="C49" s="62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207420.32</v>
      </c>
      <c r="M49" s="129">
        <f>'CP RESUMO'!AV38</f>
        <v/>
      </c>
      <c r="N49" s="130">
        <f>MAX(0,M49-M48)</f>
        <v/>
      </c>
      <c r="O49" s="129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0">
        <f>(IF(AND(45+$K$33&gt;=1,45+$K$33&lt;=72),INDEX($N$5:$N$76,45+$K$33),0)+IF(AND(45+$K$34&gt;=1,45+$K$34&lt;=72),INDEX($N$5:$N$76,45+$K$34),0)+IF(AND(45+$K$35&gt;=1,45+$K$35&lt;=72),INDEX($N$5:$N$76,45+$K$35),0))/3</f>
        <v/>
      </c>
      <c r="T49" s="13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1">
        <f>DATE(YEAR(B49),MONTH(B49)+1,1)</f>
        <v/>
      </c>
      <c r="C50" s="62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226001.72</v>
      </c>
      <c r="M50" s="129">
        <f>'CP RESUMO'!AW38</f>
        <v/>
      </c>
      <c r="N50" s="130">
        <f>MAX(0,M50-M49)</f>
        <v/>
      </c>
      <c r="O50" s="129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0">
        <f>(IF(AND(46+$K$33&gt;=1,46+$K$33&lt;=72),INDEX($N$5:$N$76,46+$K$33),0)+IF(AND(46+$K$34&gt;=1,46+$K$34&lt;=72),INDEX($N$5:$N$76,46+$K$34),0)+IF(AND(46+$K$35&gt;=1,46+$K$35&lt;=72),INDEX($N$5:$N$76,46+$K$35),0))/3</f>
        <v/>
      </c>
      <c r="T50" s="13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1">
        <f>DATE(YEAR(B50),MONTH(B50)+1,1)</f>
        <v/>
      </c>
      <c r="C51" s="62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177603.65</v>
      </c>
      <c r="M51" s="129">
        <f>'CP RESUMO'!AX38</f>
        <v/>
      </c>
      <c r="N51" s="130">
        <f>MAX(0,M51-M50)</f>
        <v/>
      </c>
      <c r="O51" s="129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0">
        <f>(IF(AND(47+$K$33&gt;=1,47+$K$33&lt;=72),INDEX($N$5:$N$76,47+$K$33),0)+IF(AND(47+$K$34&gt;=1,47+$K$34&lt;=72),INDEX($N$5:$N$76,47+$K$34),0)+IF(AND(47+$K$35&gt;=1,47+$K$35&lt;=72),INDEX($N$5:$N$76,47+$K$35),0))/3</f>
        <v/>
      </c>
      <c r="T51" s="13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1">
        <f>DATE(YEAR(B51),MONTH(B51)+1,1)</f>
        <v/>
      </c>
      <c r="C52" s="62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186894.35</v>
      </c>
      <c r="M52" s="129">
        <f>'CP RESUMO'!AY38</f>
        <v/>
      </c>
      <c r="N52" s="130">
        <f>MAX(0,M52-M51)</f>
        <v/>
      </c>
      <c r="O52" s="129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0">
        <f>(IF(AND(48+$K$33&gt;=1,48+$K$33&lt;=72),INDEX($N$5:$N$76,48+$K$33),0)+IF(AND(48+$K$34&gt;=1,48+$K$34&lt;=72),INDEX($N$5:$N$76,48+$K$34),0)+IF(AND(48+$K$35&gt;=1,48+$K$35&lt;=72),INDEX($N$5:$N$76,48+$K$35),0))/3</f>
        <v/>
      </c>
      <c r="T52" s="13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1">
        <f>DATE(YEAR(B52),MONTH(B52)+1,1)</f>
        <v/>
      </c>
      <c r="C53" s="62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176091.21</v>
      </c>
      <c r="M53" s="129">
        <f>'CP RESUMO'!AZ38</f>
        <v/>
      </c>
      <c r="N53" s="130">
        <f>MAX(0,M53-M52)</f>
        <v/>
      </c>
      <c r="O53" s="129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0">
        <f>(IF(AND(49+$K$33&gt;=1,49+$K$33&lt;=72),INDEX($N$5:$N$76,49+$K$33),0)+IF(AND(49+$K$34&gt;=1,49+$K$34&lt;=72),INDEX($N$5:$N$76,49+$K$34),0)+IF(AND(49+$K$35&gt;=1,49+$K$35&lt;=72),INDEX($N$5:$N$76,49+$K$35),0))/3</f>
        <v/>
      </c>
      <c r="T53" s="13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1">
        <f>DATE(YEAR(B53),MONTH(B53)+1,1)</f>
        <v/>
      </c>
      <c r="C54" s="62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151676.11</v>
      </c>
      <c r="M54" s="129">
        <f>'CP RESUMO'!BA38</f>
        <v/>
      </c>
      <c r="N54" s="130">
        <f>MAX(0,M54-M53)</f>
        <v/>
      </c>
      <c r="O54" s="129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0">
        <f>(IF(AND(50+$K$33&gt;=1,50+$K$33&lt;=72),INDEX($N$5:$N$76,50+$K$33),0)+IF(AND(50+$K$34&gt;=1,50+$K$34&lt;=72),INDEX($N$5:$N$76,50+$K$34),0)+IF(AND(50+$K$35&gt;=1,50+$K$35&lt;=72),INDEX($N$5:$N$76,50+$K$35),0))/3</f>
        <v/>
      </c>
      <c r="T54" s="13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1">
        <f>DATE(YEAR(B54),MONTH(B54)+1,1)</f>
        <v/>
      </c>
      <c r="C55" s="62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187326.47</v>
      </c>
      <c r="M55" s="129">
        <f>'CP RESUMO'!BB38</f>
        <v/>
      </c>
      <c r="N55" s="130">
        <f>MAX(0,M55-M54)</f>
        <v/>
      </c>
      <c r="O55" s="129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0">
        <f>(IF(AND(51+$K$33&gt;=1,51+$K$33&lt;=72),INDEX($N$5:$N$76,51+$K$33),0)+IF(AND(51+$K$34&gt;=1,51+$K$34&lt;=72),INDEX($N$5:$N$76,51+$K$34),0)+IF(AND(51+$K$35&gt;=1,51+$K$35&lt;=72),INDEX($N$5:$N$76,51+$K$35),0))/3</f>
        <v/>
      </c>
      <c r="T55" s="13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1">
        <f>DATE(YEAR(B55),MONTH(B55)+1,1)</f>
        <v/>
      </c>
      <c r="C56" s="62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28520.29</v>
      </c>
      <c r="M56" s="129">
        <f>'CP RESUMO'!BC38</f>
        <v/>
      </c>
      <c r="N56" s="130">
        <f>MAX(0,M56-M55)</f>
        <v/>
      </c>
      <c r="O56" s="129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0">
        <f>(IF(AND(52+$K$33&gt;=1,52+$K$33&lt;=72),INDEX($N$5:$N$76,52+$K$33),0)+IF(AND(52+$K$34&gt;=1,52+$K$34&lt;=72),INDEX($N$5:$N$76,52+$K$34),0)+IF(AND(52+$K$35&gt;=1,52+$K$35&lt;=72),INDEX($N$5:$N$76,52+$K$35),0))/3</f>
        <v/>
      </c>
      <c r="T56" s="13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1">
        <f>DATE(YEAR(B56),MONTH(B56)+1,1)</f>
        <v/>
      </c>
      <c r="C57" s="62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RESUMO'!BD38</f>
        <v/>
      </c>
      <c r="N57" s="130">
        <f>MAX(0,M57-M56)</f>
        <v/>
      </c>
      <c r="O57" s="129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0">
        <f>(IF(AND(53+$K$33&gt;=1,53+$K$33&lt;=72),INDEX($N$5:$N$76,53+$K$33),0)+IF(AND(53+$K$34&gt;=1,53+$K$34&lt;=72),INDEX($N$5:$N$76,53+$K$34),0)+IF(AND(53+$K$35&gt;=1,53+$K$35&lt;=72),INDEX($N$5:$N$76,53+$K$35),0))/3</f>
        <v/>
      </c>
      <c r="T57" s="13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1">
        <f>DATE(YEAR(B57),MONTH(B57)+1,1)</f>
        <v/>
      </c>
      <c r="C58" s="62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RESUMO'!BE38</f>
        <v/>
      </c>
      <c r="N58" s="130">
        <f>MAX(0,M58-M57)</f>
        <v/>
      </c>
      <c r="O58" s="129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0">
        <f>(IF(AND(54+$K$33&gt;=1,54+$K$33&lt;=72),INDEX($N$5:$N$76,54+$K$33),0)+IF(AND(54+$K$34&gt;=1,54+$K$34&lt;=72),INDEX($N$5:$N$76,54+$K$34),0)+IF(AND(54+$K$35&gt;=1,54+$K$35&lt;=72),INDEX($N$5:$N$76,54+$K$35),0))/3</f>
        <v/>
      </c>
      <c r="T58" s="13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1">
        <f>DATE(YEAR(B58),MONTH(B58)+1,1)</f>
        <v/>
      </c>
      <c r="C59" s="62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RESUMO'!BF38</f>
        <v/>
      </c>
      <c r="N59" s="130">
        <f>MAX(0,M59-M58)</f>
        <v/>
      </c>
      <c r="O59" s="129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0">
        <f>(IF(AND(55+$K$33&gt;=1,55+$K$33&lt;=72),INDEX($N$5:$N$76,55+$K$33),0)+IF(AND(55+$K$34&gt;=1,55+$K$34&lt;=72),INDEX($N$5:$N$76,55+$K$34),0)+IF(AND(55+$K$35&gt;=1,55+$K$35&lt;=72),INDEX($N$5:$N$76,55+$K$35),0))/3</f>
        <v/>
      </c>
      <c r="T59" s="13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1">
        <f>DATE(YEAR(B59),MONTH(B59)+1,1)</f>
        <v/>
      </c>
      <c r="C60" s="62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RESUMO'!BG38</f>
        <v/>
      </c>
      <c r="N60" s="130">
        <f>MAX(0,M60-M59)</f>
        <v/>
      </c>
      <c r="O60" s="129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0">
        <f>(IF(AND(56+$K$33&gt;=1,56+$K$33&lt;=72),INDEX($N$5:$N$76,56+$K$33),0)+IF(AND(56+$K$34&gt;=1,56+$K$34&lt;=72),INDEX($N$5:$N$76,56+$K$34),0)+IF(AND(56+$K$35&gt;=1,56+$K$35&lt;=72),INDEX($N$5:$N$76,56+$K$35),0))/3</f>
        <v/>
      </c>
      <c r="T60" s="13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1">
        <f>DATE(YEAR(B60),MONTH(B60)+1,1)</f>
        <v/>
      </c>
      <c r="C61" s="62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RESUMO'!BH38</f>
        <v/>
      </c>
      <c r="N61" s="130">
        <f>MAX(0,M61-M60)</f>
        <v/>
      </c>
      <c r="O61" s="129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0">
        <f>(IF(AND(57+$K$33&gt;=1,57+$K$33&lt;=72),INDEX($N$5:$N$76,57+$K$33),0)+IF(AND(57+$K$34&gt;=1,57+$K$34&lt;=72),INDEX($N$5:$N$76,57+$K$34),0)+IF(AND(57+$K$35&gt;=1,57+$K$35&lt;=72),INDEX($N$5:$N$76,57+$K$35),0))/3</f>
        <v/>
      </c>
      <c r="T61" s="13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1">
        <f>DATE(YEAR(B61),MONTH(B61)+1,1)</f>
        <v/>
      </c>
      <c r="C62" s="62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RESUMO'!BI38</f>
        <v/>
      </c>
      <c r="N62" s="130">
        <f>MAX(0,M62-M61)</f>
        <v/>
      </c>
      <c r="O62" s="129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0">
        <f>(IF(AND(58+$K$33&gt;=1,58+$K$33&lt;=72),INDEX($N$5:$N$76,58+$K$33),0)+IF(AND(58+$K$34&gt;=1,58+$K$34&lt;=72),INDEX($N$5:$N$76,58+$K$34),0)+IF(AND(58+$K$35&gt;=1,58+$K$35&lt;=72),INDEX($N$5:$N$76,58+$K$35),0))/3</f>
        <v/>
      </c>
      <c r="T62" s="13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1">
        <f>DATE(YEAR(B62),MONTH(B62)+1,1)</f>
        <v/>
      </c>
      <c r="C63" s="62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RESUMO'!BJ38</f>
        <v/>
      </c>
      <c r="N63" s="130">
        <f>MAX(0,M63-M62)</f>
        <v/>
      </c>
      <c r="O63" s="129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0">
        <f>(IF(AND(59+$K$33&gt;=1,59+$K$33&lt;=72),INDEX($N$5:$N$76,59+$K$33),0)+IF(AND(59+$K$34&gt;=1,59+$K$34&lt;=72),INDEX($N$5:$N$76,59+$K$34),0)+IF(AND(59+$K$35&gt;=1,59+$K$35&lt;=72),INDEX($N$5:$N$76,59+$K$35),0))/3</f>
        <v/>
      </c>
      <c r="T63" s="13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1">
        <f>DATE(YEAR(B63),MONTH(B63)+1,1)</f>
        <v/>
      </c>
      <c r="C64" s="62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RESUMO'!BK38</f>
        <v/>
      </c>
      <c r="N64" s="130">
        <f>MAX(0,M64-M63)</f>
        <v/>
      </c>
      <c r="O64" s="129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0">
        <f>(IF(AND(60+$K$33&gt;=1,60+$K$33&lt;=72),INDEX($N$5:$N$76,60+$K$33),0)+IF(AND(60+$K$34&gt;=1,60+$K$34&lt;=72),INDEX($N$5:$N$76,60+$K$34),0)+IF(AND(60+$K$35&gt;=1,60+$K$35&lt;=72),INDEX($N$5:$N$76,60+$K$35),0))/3</f>
        <v/>
      </c>
      <c r="T64" s="13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1">
        <f>DATE(YEAR(B64),MONTH(B64)+1,1)</f>
        <v/>
      </c>
      <c r="C65" s="62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RESUMO'!BL38</f>
        <v/>
      </c>
      <c r="N65" s="130">
        <f>MAX(0,M65-M64)</f>
        <v/>
      </c>
      <c r="O65" s="129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0">
        <f>(IF(AND(61+$K$33&gt;=1,61+$K$33&lt;=72),INDEX($N$5:$N$76,61+$K$33),0)+IF(AND(61+$K$34&gt;=1,61+$K$34&lt;=72),INDEX($N$5:$N$76,61+$K$34),0)+IF(AND(61+$K$35&gt;=1,61+$K$35&lt;=72),INDEX($N$5:$N$76,61+$K$35),0))/3</f>
        <v/>
      </c>
      <c r="T65" s="13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1">
        <f>DATE(YEAR(B65),MONTH(B65)+1,1)</f>
        <v/>
      </c>
      <c r="C66" s="62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RESUMO'!BM38</f>
        <v/>
      </c>
      <c r="N66" s="130">
        <f>MAX(0,M66-M65)</f>
        <v/>
      </c>
      <c r="O66" s="129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0">
        <f>(IF(AND(62+$K$33&gt;=1,62+$K$33&lt;=72),INDEX($N$5:$N$76,62+$K$33),0)+IF(AND(62+$K$34&gt;=1,62+$K$34&lt;=72),INDEX($N$5:$N$76,62+$K$34),0)+IF(AND(62+$K$35&gt;=1,62+$K$35&lt;=72),INDEX($N$5:$N$76,62+$K$35),0))/3</f>
        <v/>
      </c>
      <c r="T66" s="13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1">
        <f>DATE(YEAR(B66),MONTH(B66)+1,1)</f>
        <v/>
      </c>
      <c r="C67" s="62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RESUMO'!BN38</f>
        <v/>
      </c>
      <c r="N67" s="130">
        <f>MAX(0,M67-M66)</f>
        <v/>
      </c>
      <c r="O67" s="129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0">
        <f>(IF(AND(63+$K$33&gt;=1,63+$K$33&lt;=72),INDEX($N$5:$N$76,63+$K$33),0)+IF(AND(63+$K$34&gt;=1,63+$K$34&lt;=72),INDEX($N$5:$N$76,63+$K$34),0)+IF(AND(63+$K$35&gt;=1,63+$K$35&lt;=72),INDEX($N$5:$N$76,63+$K$35),0))/3</f>
        <v/>
      </c>
      <c r="T67" s="13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1">
        <f>DATE(YEAR(B67),MONTH(B67)+1,1)</f>
        <v/>
      </c>
      <c r="C68" s="62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RESUMO'!BO38</f>
        <v/>
      </c>
      <c r="N68" s="130">
        <f>MAX(0,M68-M67)</f>
        <v/>
      </c>
      <c r="O68" s="129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0">
        <f>(IF(AND(64+$K$33&gt;=1,64+$K$33&lt;=72),INDEX($N$5:$N$76,64+$K$33),0)+IF(AND(64+$K$34&gt;=1,64+$K$34&lt;=72),INDEX($N$5:$N$76,64+$K$34),0)+IF(AND(64+$K$35&gt;=1,64+$K$35&lt;=72),INDEX($N$5:$N$76,64+$K$35),0))/3</f>
        <v/>
      </c>
      <c r="T68" s="13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1">
        <f>DATE(YEAR(B68),MONTH(B68)+1,1)</f>
        <v/>
      </c>
      <c r="C69" s="62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RESUMO'!BP38</f>
        <v/>
      </c>
      <c r="N69" s="130">
        <f>MAX(0,M69-M68)</f>
        <v/>
      </c>
      <c r="O69" s="129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0">
        <f>(IF(AND(65+$K$33&gt;=1,65+$K$33&lt;=72),INDEX($N$5:$N$76,65+$K$33),0)+IF(AND(65+$K$34&gt;=1,65+$K$34&lt;=72),INDEX($N$5:$N$76,65+$K$34),0)+IF(AND(65+$K$35&gt;=1,65+$K$35&lt;=72),INDEX($N$5:$N$76,65+$K$35),0))/3</f>
        <v/>
      </c>
      <c r="T69" s="13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1">
        <f>DATE(YEAR(B69),MONTH(B69)+1,1)</f>
        <v/>
      </c>
      <c r="C70" s="62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RESUMO'!BQ38</f>
        <v/>
      </c>
      <c r="N70" s="130">
        <f>MAX(0,M70-M69)</f>
        <v/>
      </c>
      <c r="O70" s="129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0">
        <f>(IF(AND(66+$K$33&gt;=1,66+$K$33&lt;=72),INDEX($N$5:$N$76,66+$K$33),0)+IF(AND(66+$K$34&gt;=1,66+$K$34&lt;=72),INDEX($N$5:$N$76,66+$K$34),0)+IF(AND(66+$K$35&gt;=1,66+$K$35&lt;=72),INDEX($N$5:$N$76,66+$K$35),0))/3</f>
        <v/>
      </c>
      <c r="T70" s="13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1">
        <f>DATE(YEAR(B70),MONTH(B70)+1,1)</f>
        <v/>
      </c>
      <c r="C71" s="62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RESUMO'!BR38</f>
        <v/>
      </c>
      <c r="N71" s="130">
        <f>MAX(0,M71-M70)</f>
        <v/>
      </c>
      <c r="O71" s="129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0">
        <f>(IF(AND(67+$K$33&gt;=1,67+$K$33&lt;=72),INDEX($N$5:$N$76,67+$K$33),0)+IF(AND(67+$K$34&gt;=1,67+$K$34&lt;=72),INDEX($N$5:$N$76,67+$K$34),0)+IF(AND(67+$K$35&gt;=1,67+$K$35&lt;=72),INDEX($N$5:$N$76,67+$K$35),0))/3</f>
        <v/>
      </c>
      <c r="T71" s="13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1">
        <f>DATE(YEAR(B71),MONTH(B71)+1,1)</f>
        <v/>
      </c>
      <c r="C72" s="62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RESUMO'!BS38</f>
        <v/>
      </c>
      <c r="N72" s="130">
        <f>MAX(0,M72-M71)</f>
        <v/>
      </c>
      <c r="O72" s="129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0">
        <f>(IF(AND(68+$K$33&gt;=1,68+$K$33&lt;=72),INDEX($N$5:$N$76,68+$K$33),0)+IF(AND(68+$K$34&gt;=1,68+$K$34&lt;=72),INDEX($N$5:$N$76,68+$K$34),0)+IF(AND(68+$K$35&gt;=1,68+$K$35&lt;=72),INDEX($N$5:$N$76,68+$K$35),0))/3</f>
        <v/>
      </c>
      <c r="T72" s="13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1">
        <f>DATE(YEAR(B72),MONTH(B72)+1,1)</f>
        <v/>
      </c>
      <c r="C73" s="62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RESUMO'!BT38</f>
        <v/>
      </c>
      <c r="N73" s="130">
        <f>MAX(0,M73-M72)</f>
        <v/>
      </c>
      <c r="O73" s="129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0">
        <f>(IF(AND(69+$K$33&gt;=1,69+$K$33&lt;=72),INDEX($N$5:$N$76,69+$K$33),0)+IF(AND(69+$K$34&gt;=1,69+$K$34&lt;=72),INDEX($N$5:$N$76,69+$K$34),0)+IF(AND(69+$K$35&gt;=1,69+$K$35&lt;=72),INDEX($N$5:$N$76,69+$K$35),0))/3</f>
        <v/>
      </c>
      <c r="T73" s="13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1">
        <f>DATE(YEAR(B73),MONTH(B73)+1,1)</f>
        <v/>
      </c>
      <c r="C74" s="62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RESUMO'!BU38</f>
        <v/>
      </c>
      <c r="N74" s="130">
        <f>MAX(0,M74-M73)</f>
        <v/>
      </c>
      <c r="O74" s="129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0">
        <f>(IF(AND(70+$K$33&gt;=1,70+$K$33&lt;=72),INDEX($N$5:$N$76,70+$K$33),0)+IF(AND(70+$K$34&gt;=1,70+$K$34&lt;=72),INDEX($N$5:$N$76,70+$K$34),0)+IF(AND(70+$K$35&gt;=1,70+$K$35&lt;=72),INDEX($N$5:$N$76,70+$K$35),0))/3</f>
        <v/>
      </c>
      <c r="T74" s="13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1">
        <f>DATE(YEAR(B74),MONTH(B74)+1,1)</f>
        <v/>
      </c>
      <c r="C75" s="62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RESUMO'!BV38</f>
        <v/>
      </c>
      <c r="N75" s="130">
        <f>MAX(0,M75-M74)</f>
        <v/>
      </c>
      <c r="O75" s="129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0">
        <f>(IF(AND(71+$K$33&gt;=1,71+$K$33&lt;=72),INDEX($N$5:$N$76,71+$K$33),0)+IF(AND(71+$K$34&gt;=1,71+$K$34&lt;=72),INDEX($N$5:$N$76,71+$K$34),0)+IF(AND(71+$K$35&gt;=1,71+$K$35&lt;=72),INDEX($N$5:$N$76,71+$K$35),0))/3</f>
        <v/>
      </c>
      <c r="T75" s="13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1">
        <f>DATE(YEAR(B75),MONTH(B75)+1,1)</f>
        <v/>
      </c>
      <c r="C76" s="62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RESUMO'!BW38</f>
        <v/>
      </c>
      <c r="N76" s="130">
        <f>MAX(0,M76-M75)</f>
        <v/>
      </c>
      <c r="O76" s="129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0">
        <f>(IF(AND(72+$K$33&gt;=1,72+$K$33&lt;=72),INDEX($N$5:$N$76,72+$K$33),0)+IF(AND(72+$K$34&gt;=1,72+$K$34&lt;=72),INDEX($N$5:$N$76,72+$K$34),0)+IF(AND(72+$K$35&gt;=1,72+$K$35&lt;=72),INDEX($N$5:$N$76,72+$K$35),0))/3</f>
        <v/>
      </c>
      <c r="T76" s="13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PL'!F45</f>
        <v/>
      </c>
      <c r="K5" s="62">
        <f>'VALOR POR PL'!G45</f>
        <v/>
      </c>
      <c r="M5" s="129">
        <f>'CP RESUMO'!D39</f>
        <v/>
      </c>
      <c r="N5" s="130" t="n">
        <v>0</v>
      </c>
      <c r="O5" s="129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RESUMO'!E39</f>
        <v/>
      </c>
      <c r="N6" s="130">
        <f>MAX(0,M6-M5)</f>
        <v/>
      </c>
      <c r="O6" s="129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PL'!L45</f>
        <v/>
      </c>
      <c r="M7" s="129">
        <f>'CP RESUMO'!F39</f>
        <v/>
      </c>
      <c r="N7" s="130">
        <f>MAX(0,M7-M6)</f>
        <v/>
      </c>
      <c r="O7" s="129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RESUMO'!G39</f>
        <v/>
      </c>
      <c r="N8" s="130">
        <f>MAX(0,M8-M7)</f>
        <v/>
      </c>
      <c r="O8" s="129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RESUMO'!H39</f>
        <v/>
      </c>
      <c r="N9" s="130">
        <f>MAX(0,M9-M8)</f>
        <v/>
      </c>
      <c r="O9" s="129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RESUMO'!I39</f>
        <v/>
      </c>
      <c r="N10" s="130">
        <f>MAX(0,M10-M9)</f>
        <v/>
      </c>
      <c r="O10" s="129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RESUMO'!J39</f>
        <v/>
      </c>
      <c r="N11" s="130">
        <f>MAX(0,M11-M10)</f>
        <v/>
      </c>
      <c r="O11" s="129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RESUMO'!K39</f>
        <v/>
      </c>
      <c r="N12" s="130">
        <f>MAX(0,M12-M11)</f>
        <v/>
      </c>
      <c r="O12" s="129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PL'!I45</f>
        <v/>
      </c>
      <c r="M13" s="129">
        <f>'CP RESUMO'!L39</f>
        <v/>
      </c>
      <c r="N13" s="130">
        <f>MAX(0,M13-M12)</f>
        <v/>
      </c>
      <c r="O13" s="129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9">
        <f>'CP RESUMO'!M39</f>
        <v/>
      </c>
      <c r="N14" s="130">
        <f>MAX(0,M14-M13)</f>
        <v/>
      </c>
      <c r="O14" s="129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RESUMO'!N39</f>
        <v/>
      </c>
      <c r="N15" s="130">
        <f>MAX(0,M15-M14)</f>
        <v/>
      </c>
      <c r="O15" s="129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RESUMO'!O39</f>
        <v/>
      </c>
      <c r="N16" s="130">
        <f>MAX(0,M16-M15)</f>
        <v/>
      </c>
      <c r="O16" s="129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RESUMO'!P39</f>
        <v/>
      </c>
      <c r="N17" s="130">
        <f>MAX(0,M17-M16)</f>
        <v/>
      </c>
      <c r="O17" s="129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RESUMO'!Q39</f>
        <v/>
      </c>
      <c r="N18" s="130">
        <f>MAX(0,M18-M17)</f>
        <v/>
      </c>
      <c r="O18" s="129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RESUMO'!R39</f>
        <v/>
      </c>
      <c r="N19" s="130">
        <f>MAX(0,M19-M18)</f>
        <v/>
      </c>
      <c r="O19" s="129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RESUMO'!S39</f>
        <v/>
      </c>
      <c r="N20" s="130">
        <f>MAX(0,M20-M19)</f>
        <v/>
      </c>
      <c r="O20" s="129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RESUMO'!T39</f>
        <v/>
      </c>
      <c r="N21" s="130">
        <f>MAX(0,M21-M20)</f>
        <v/>
      </c>
      <c r="O21" s="129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RESUMO'!U39</f>
        <v/>
      </c>
      <c r="N22" s="130">
        <f>MAX(0,M22-M21)</f>
        <v/>
      </c>
      <c r="O22" s="129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RESUMO'!V39</f>
        <v/>
      </c>
      <c r="N23" s="130">
        <f>MAX(0,M23-M22)</f>
        <v/>
      </c>
      <c r="O23" s="129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RESUMO'!W39</f>
        <v/>
      </c>
      <c r="N24" s="130">
        <f>MAX(0,M24-M23)</f>
        <v/>
      </c>
      <c r="O24" s="129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RESUMO'!X39</f>
        <v/>
      </c>
      <c r="N25" s="130">
        <f>MAX(0,M25-M24)</f>
        <v/>
      </c>
      <c r="O25" s="129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RESUMO'!Y39</f>
        <v/>
      </c>
      <c r="N26" s="130">
        <f>MAX(0,M26-M25)</f>
        <v/>
      </c>
      <c r="O26" s="129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RESUMO'!Z39</f>
        <v/>
      </c>
      <c r="N27" s="130">
        <f>MAX(0,M27-M26)</f>
        <v/>
      </c>
      <c r="O27" s="129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RESUMO'!AA39</f>
        <v/>
      </c>
      <c r="N28" s="130">
        <f>MAX(0,M28-M27)</f>
        <v/>
      </c>
      <c r="O28" s="129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RESUMO'!AB39</f>
        <v/>
      </c>
      <c r="N29" s="130">
        <f>MAX(0,M29-M28)</f>
        <v/>
      </c>
      <c r="O29" s="129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RESUMO'!AC39</f>
        <v/>
      </c>
      <c r="N30" s="130">
        <f>MAX(0,M30-M29)</f>
        <v/>
      </c>
      <c r="O30" s="129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RESUMO'!AD39</f>
        <v/>
      </c>
      <c r="N31" s="130">
        <f>MAX(0,M31-M30)</f>
        <v/>
      </c>
      <c r="O31" s="129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RESUMO'!AE39</f>
        <v/>
      </c>
      <c r="N32" s="130">
        <f>MAX(0,M32-M31)</f>
        <v/>
      </c>
      <c r="O32" s="129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6143.06</v>
      </c>
      <c r="M33" s="129">
        <f>'CP RESUMO'!AF39</f>
        <v/>
      </c>
      <c r="N33" s="130">
        <f>MAX(0,M33-M32)</f>
        <v/>
      </c>
      <c r="O33" s="129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11788.04</v>
      </c>
      <c r="M34" s="129">
        <f>'CP RESUMO'!AG39</f>
        <v/>
      </c>
      <c r="N34" s="130">
        <f>MAX(0,M34-M33)</f>
        <v/>
      </c>
      <c r="O34" s="129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19370.02</v>
      </c>
      <c r="M35" s="129">
        <f>'CP RESUMO'!AH39</f>
        <v/>
      </c>
      <c r="N35" s="130">
        <f>MAX(0,M35-M34)</f>
        <v/>
      </c>
      <c r="O35" s="129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36470.97</v>
      </c>
      <c r="M36" s="129">
        <f>'CP RESUMO'!AI39</f>
        <v/>
      </c>
      <c r="N36" s="130">
        <f>MAX(0,M36-M35)</f>
        <v/>
      </c>
      <c r="O36" s="129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33925.2</v>
      </c>
      <c r="M37" s="129">
        <f>'CP RESUMO'!AJ39</f>
        <v/>
      </c>
      <c r="N37" s="130">
        <f>MAX(0,M37-M36)</f>
        <v/>
      </c>
      <c r="O37" s="129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47816.27</v>
      </c>
      <c r="M38" s="129">
        <f>'CP RESUMO'!AK39</f>
        <v/>
      </c>
      <c r="N38" s="130">
        <f>MAX(0,M38-M37)</f>
        <v/>
      </c>
      <c r="O38" s="129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49421.21</v>
      </c>
      <c r="M39" s="129">
        <f>'CP RESUMO'!AL39</f>
        <v/>
      </c>
      <c r="N39" s="130">
        <f>MAX(0,M39-M38)</f>
        <v/>
      </c>
      <c r="O39" s="129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55564.28</v>
      </c>
      <c r="M40" s="129">
        <f>'CP RESUMO'!AM39</f>
        <v/>
      </c>
      <c r="N40" s="130">
        <f>MAX(0,M40-M39)</f>
        <v/>
      </c>
      <c r="O40" s="129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120000</v>
      </c>
      <c r="M41" s="129">
        <f>'CP RESUMO'!AN39</f>
        <v/>
      </c>
      <c r="N41" s="130">
        <f>MAX(0,M41-M40)</f>
        <v/>
      </c>
      <c r="O41" s="129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297136.05</v>
      </c>
      <c r="M42" s="129">
        <f>'CP RESUMO'!AO39</f>
        <v/>
      </c>
      <c r="N42" s="130">
        <f>MAX(0,M42-M41)</f>
        <v/>
      </c>
      <c r="O42" s="129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318055.67</v>
      </c>
      <c r="M43" s="129">
        <f>'CP RESUMO'!AP39</f>
        <v/>
      </c>
      <c r="N43" s="130">
        <f>MAX(0,M43-M42)</f>
        <v/>
      </c>
      <c r="O43" s="129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266531.43</v>
      </c>
      <c r="M44" s="129">
        <f>'CP RESUMO'!AQ39</f>
        <v/>
      </c>
      <c r="N44" s="130">
        <f>MAX(0,M44-M43)</f>
        <v/>
      </c>
      <c r="O44" s="129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319992.67</v>
      </c>
      <c r="M45" s="129">
        <f>'CP RESUMO'!AR39</f>
        <v/>
      </c>
      <c r="N45" s="130">
        <f>MAX(0,M45-M44)</f>
        <v/>
      </c>
      <c r="O45" s="129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166969.54</v>
      </c>
      <c r="M46" s="129">
        <f>'CP RESUMO'!AS39</f>
        <v/>
      </c>
      <c r="N46" s="130">
        <f>MAX(0,M46-M45)</f>
        <v/>
      </c>
      <c r="O46" s="129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158467.79</v>
      </c>
      <c r="M47" s="129">
        <f>'CP RESUMO'!AT39</f>
        <v/>
      </c>
      <c r="N47" s="130">
        <f>MAX(0,M47-M46)</f>
        <v/>
      </c>
      <c r="O47" s="129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158467.79</v>
      </c>
      <c r="M48" s="129">
        <f>'CP RESUMO'!AU39</f>
        <v/>
      </c>
      <c r="N48" s="130">
        <f>MAX(0,M48-M47)</f>
        <v/>
      </c>
      <c r="O48" s="129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158467.79</v>
      </c>
      <c r="M49" s="129">
        <f>'CP RESUMO'!AV39</f>
        <v/>
      </c>
      <c r="N49" s="130">
        <f>MAX(0,M49-M48)</f>
        <v/>
      </c>
      <c r="O49" s="129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158467.79</v>
      </c>
      <c r="M50" s="129">
        <f>'CP RESUMO'!AW39</f>
        <v/>
      </c>
      <c r="N50" s="130">
        <f>MAX(0,M50-M49)</f>
        <v/>
      </c>
      <c r="O50" s="129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158467.79</v>
      </c>
      <c r="M51" s="129">
        <f>'CP RESUMO'!AX39</f>
        <v/>
      </c>
      <c r="N51" s="130">
        <f>MAX(0,M51-M50)</f>
        <v/>
      </c>
      <c r="O51" s="129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158467.79</v>
      </c>
      <c r="M52" s="129">
        <f>'CP RESUMO'!AY39</f>
        <v/>
      </c>
      <c r="N52" s="130">
        <f>MAX(0,M52-M51)</f>
        <v/>
      </c>
      <c r="O52" s="129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158467.79</v>
      </c>
      <c r="M53" s="129">
        <f>'CP RESUMO'!AZ39</f>
        <v/>
      </c>
      <c r="N53" s="130">
        <f>MAX(0,M53-M52)</f>
        <v/>
      </c>
      <c r="O53" s="129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158467.79</v>
      </c>
      <c r="M54" s="129">
        <f>'CP RESUMO'!BA39</f>
        <v/>
      </c>
      <c r="N54" s="130">
        <f>MAX(0,M54-M53)</f>
        <v/>
      </c>
      <c r="O54" s="129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158467.79</v>
      </c>
      <c r="M55" s="129">
        <f>'CP RESUMO'!BB39</f>
        <v/>
      </c>
      <c r="N55" s="130">
        <f>MAX(0,M55-M54)</f>
        <v/>
      </c>
      <c r="O55" s="129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158467.79</v>
      </c>
      <c r="M56" s="129">
        <f>'CP RESUMO'!BC39</f>
        <v/>
      </c>
      <c r="N56" s="130">
        <f>MAX(0,M56-M55)</f>
        <v/>
      </c>
      <c r="O56" s="129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158467.79</v>
      </c>
      <c r="M57" s="129">
        <f>'CP RESUMO'!BD39</f>
        <v/>
      </c>
      <c r="N57" s="130">
        <f>MAX(0,M57-M56)</f>
        <v/>
      </c>
      <c r="O57" s="129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267371.55</v>
      </c>
      <c r="M58" s="129">
        <f>'CP RESUMO'!BE39</f>
        <v/>
      </c>
      <c r="N58" s="130">
        <f>MAX(0,M58-M57)</f>
        <v/>
      </c>
      <c r="O58" s="129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RESUMO'!BF39</f>
        <v/>
      </c>
      <c r="N59" s="130">
        <f>MAX(0,M59-M58)</f>
        <v/>
      </c>
      <c r="O59" s="129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RESUMO'!BG39</f>
        <v/>
      </c>
      <c r="N60" s="130">
        <f>MAX(0,M60-M59)</f>
        <v/>
      </c>
      <c r="O60" s="129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RESUMO'!BH39</f>
        <v/>
      </c>
      <c r="N61" s="130">
        <f>MAX(0,M61-M60)</f>
        <v/>
      </c>
      <c r="O61" s="129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RESUMO'!BI39</f>
        <v/>
      </c>
      <c r="N62" s="130">
        <f>MAX(0,M62-M61)</f>
        <v/>
      </c>
      <c r="O62" s="129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RESUMO'!BJ39</f>
        <v/>
      </c>
      <c r="N63" s="130">
        <f>MAX(0,M63-M62)</f>
        <v/>
      </c>
      <c r="O63" s="129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RESUMO'!BK39</f>
        <v/>
      </c>
      <c r="N64" s="130">
        <f>MAX(0,M64-M63)</f>
        <v/>
      </c>
      <c r="O64" s="129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RESUMO'!BL39</f>
        <v/>
      </c>
      <c r="N65" s="130">
        <f>MAX(0,M65-M64)</f>
        <v/>
      </c>
      <c r="O65" s="129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RESUMO'!BM39</f>
        <v/>
      </c>
      <c r="N66" s="130">
        <f>MAX(0,M66-M65)</f>
        <v/>
      </c>
      <c r="O66" s="129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RESUMO'!BN39</f>
        <v/>
      </c>
      <c r="N67" s="130">
        <f>MAX(0,M67-M66)</f>
        <v/>
      </c>
      <c r="O67" s="129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RESUMO'!BO39</f>
        <v/>
      </c>
      <c r="N68" s="130">
        <f>MAX(0,M68-M67)</f>
        <v/>
      </c>
      <c r="O68" s="129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RESUMO'!BP39</f>
        <v/>
      </c>
      <c r="N69" s="130">
        <f>MAX(0,M69-M68)</f>
        <v/>
      </c>
      <c r="O69" s="129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RESUMO'!BQ39</f>
        <v/>
      </c>
      <c r="N70" s="130">
        <f>MAX(0,M70-M69)</f>
        <v/>
      </c>
      <c r="O70" s="129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RESUMO'!BR39</f>
        <v/>
      </c>
      <c r="N71" s="130">
        <f>MAX(0,M71-M70)</f>
        <v/>
      </c>
      <c r="O71" s="129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RESUMO'!BS39</f>
        <v/>
      </c>
      <c r="N72" s="130">
        <f>MAX(0,M72-M71)</f>
        <v/>
      </c>
      <c r="O72" s="129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RESUMO'!BT39</f>
        <v/>
      </c>
      <c r="N73" s="130">
        <f>MAX(0,M73-M72)</f>
        <v/>
      </c>
      <c r="O73" s="129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RESUMO'!BU39</f>
        <v/>
      </c>
      <c r="N74" s="130">
        <f>MAX(0,M74-M73)</f>
        <v/>
      </c>
      <c r="O74" s="129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RESUMO'!BV39</f>
        <v/>
      </c>
      <c r="N75" s="130">
        <f>MAX(0,M75-M74)</f>
        <v/>
      </c>
      <c r="O75" s="129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RESUMO'!BW39</f>
        <v/>
      </c>
      <c r="N76" s="130">
        <f>MAX(0,M76-M75)</f>
        <v/>
      </c>
      <c r="O76" s="129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PL'!F46</f>
        <v/>
      </c>
      <c r="K5" s="62">
        <f>'VALOR POR PL'!G46</f>
        <v/>
      </c>
      <c r="M5" s="129">
        <f>'CP RESUMO'!D40</f>
        <v/>
      </c>
      <c r="N5" s="130" t="n">
        <v>0</v>
      </c>
      <c r="O5" s="129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RESUMO'!E40</f>
        <v/>
      </c>
      <c r="N6" s="130">
        <f>MAX(0,M6-M5)</f>
        <v/>
      </c>
      <c r="O6" s="129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PL'!L46</f>
        <v/>
      </c>
      <c r="M7" s="129">
        <f>'CP RESUMO'!F40</f>
        <v/>
      </c>
      <c r="N7" s="130">
        <f>MAX(0,M7-M6)</f>
        <v/>
      </c>
      <c r="O7" s="129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RESUMO'!G40</f>
        <v/>
      </c>
      <c r="N8" s="130">
        <f>MAX(0,M8-M7)</f>
        <v/>
      </c>
      <c r="O8" s="129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RESUMO'!H40</f>
        <v/>
      </c>
      <c r="N9" s="130">
        <f>MAX(0,M9-M8)</f>
        <v/>
      </c>
      <c r="O9" s="129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RESUMO'!I40</f>
        <v/>
      </c>
      <c r="N10" s="130">
        <f>MAX(0,M10-M9)</f>
        <v/>
      </c>
      <c r="O10" s="129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RESUMO'!J40</f>
        <v/>
      </c>
      <c r="N11" s="130">
        <f>MAX(0,M11-M10)</f>
        <v/>
      </c>
      <c r="O11" s="129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RESUMO'!K40</f>
        <v/>
      </c>
      <c r="N12" s="130">
        <f>MAX(0,M12-M11)</f>
        <v/>
      </c>
      <c r="O12" s="129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PL'!I46</f>
        <v/>
      </c>
      <c r="M13" s="129">
        <f>'CP RESUMO'!L40</f>
        <v/>
      </c>
      <c r="N13" s="130">
        <f>MAX(0,M13-M12)</f>
        <v/>
      </c>
      <c r="O13" s="129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9">
        <f>'CP RESUMO'!M40</f>
        <v/>
      </c>
      <c r="N14" s="130">
        <f>MAX(0,M14-M13)</f>
        <v/>
      </c>
      <c r="O14" s="129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RESUMO'!N40</f>
        <v/>
      </c>
      <c r="N15" s="130">
        <f>MAX(0,M15-M14)</f>
        <v/>
      </c>
      <c r="O15" s="129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RESUMO'!O40</f>
        <v/>
      </c>
      <c r="N16" s="130">
        <f>MAX(0,M16-M15)</f>
        <v/>
      </c>
      <c r="O16" s="129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RESUMO'!P40</f>
        <v/>
      </c>
      <c r="N17" s="130">
        <f>MAX(0,M17-M16)</f>
        <v/>
      </c>
      <c r="O17" s="129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RESUMO'!Q40</f>
        <v/>
      </c>
      <c r="N18" s="130">
        <f>MAX(0,M18-M17)</f>
        <v/>
      </c>
      <c r="O18" s="129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RESUMO'!R40</f>
        <v/>
      </c>
      <c r="N19" s="130">
        <f>MAX(0,M19-M18)</f>
        <v/>
      </c>
      <c r="O19" s="129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RESUMO'!S40</f>
        <v/>
      </c>
      <c r="N20" s="130">
        <f>MAX(0,M20-M19)</f>
        <v/>
      </c>
      <c r="O20" s="129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RESUMO'!T40</f>
        <v/>
      </c>
      <c r="N21" s="130">
        <f>MAX(0,M21-M20)</f>
        <v/>
      </c>
      <c r="O21" s="129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RESUMO'!U40</f>
        <v/>
      </c>
      <c r="N22" s="130">
        <f>MAX(0,M22-M21)</f>
        <v/>
      </c>
      <c r="O22" s="129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RESUMO'!V40</f>
        <v/>
      </c>
      <c r="N23" s="130">
        <f>MAX(0,M23-M22)</f>
        <v/>
      </c>
      <c r="O23" s="129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RESUMO'!W40</f>
        <v/>
      </c>
      <c r="N24" s="130">
        <f>MAX(0,M24-M23)</f>
        <v/>
      </c>
      <c r="O24" s="129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RESUMO'!X40</f>
        <v/>
      </c>
      <c r="N25" s="130">
        <f>MAX(0,M25-M24)</f>
        <v/>
      </c>
      <c r="O25" s="129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RESUMO'!Y40</f>
        <v/>
      </c>
      <c r="N26" s="130">
        <f>MAX(0,M26-M25)</f>
        <v/>
      </c>
      <c r="O26" s="129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RESUMO'!Z40</f>
        <v/>
      </c>
      <c r="N27" s="130">
        <f>MAX(0,M27-M26)</f>
        <v/>
      </c>
      <c r="O27" s="129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RESUMO'!AA40</f>
        <v/>
      </c>
      <c r="N28" s="130">
        <f>MAX(0,M28-M27)</f>
        <v/>
      </c>
      <c r="O28" s="129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RESUMO'!AB40</f>
        <v/>
      </c>
      <c r="N29" s="130">
        <f>MAX(0,M29-M28)</f>
        <v/>
      </c>
      <c r="O29" s="129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RESUMO'!AC40</f>
        <v/>
      </c>
      <c r="N30" s="130">
        <f>MAX(0,M30-M29)</f>
        <v/>
      </c>
      <c r="O30" s="129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RESUMO'!AD40</f>
        <v/>
      </c>
      <c r="N31" s="130">
        <f>MAX(0,M31-M30)</f>
        <v/>
      </c>
      <c r="O31" s="129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RESUMO'!AE40</f>
        <v/>
      </c>
      <c r="N32" s="130">
        <f>MAX(0,M32-M31)</f>
        <v/>
      </c>
      <c r="O32" s="129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RESUMO'!AF40</f>
        <v/>
      </c>
      <c r="N33" s="130">
        <f>MAX(0,M33-M32)</f>
        <v/>
      </c>
      <c r="O33" s="129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RESUMO'!AG40</f>
        <v/>
      </c>
      <c r="N34" s="130">
        <f>MAX(0,M34-M33)</f>
        <v/>
      </c>
      <c r="O34" s="129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RESUMO'!AH40</f>
        <v/>
      </c>
      <c r="N35" s="130">
        <f>MAX(0,M35-M34)</f>
        <v/>
      </c>
      <c r="O35" s="129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RESUMO'!AI40</f>
        <v/>
      </c>
      <c r="N36" s="130">
        <f>MAX(0,M36-M35)</f>
        <v/>
      </c>
      <c r="O36" s="129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RESUMO'!AJ40</f>
        <v/>
      </c>
      <c r="N37" s="130">
        <f>MAX(0,M37-M36)</f>
        <v/>
      </c>
      <c r="O37" s="129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RESUMO'!AK40</f>
        <v/>
      </c>
      <c r="N38" s="130">
        <f>MAX(0,M38-M37)</f>
        <v/>
      </c>
      <c r="O38" s="129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RESUMO'!AL40</f>
        <v/>
      </c>
      <c r="N39" s="130">
        <f>MAX(0,M39-M38)</f>
        <v/>
      </c>
      <c r="O39" s="129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RESUMO'!AM40</f>
        <v/>
      </c>
      <c r="N40" s="130">
        <f>MAX(0,M40-M39)</f>
        <v/>
      </c>
      <c r="O40" s="129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RESUMO'!AN40</f>
        <v/>
      </c>
      <c r="N41" s="130">
        <f>MAX(0,M41-M40)</f>
        <v/>
      </c>
      <c r="O41" s="129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RESUMO'!AO40</f>
        <v/>
      </c>
      <c r="N42" s="130">
        <f>MAX(0,M42-M41)</f>
        <v/>
      </c>
      <c r="O42" s="129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RESUMO'!AP40</f>
        <v/>
      </c>
      <c r="N43" s="130">
        <f>MAX(0,M43-M42)</f>
        <v/>
      </c>
      <c r="O43" s="129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RESUMO'!AQ40</f>
        <v/>
      </c>
      <c r="N44" s="130">
        <f>MAX(0,M44-M43)</f>
        <v/>
      </c>
      <c r="O44" s="129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RESUMO'!AR40</f>
        <v/>
      </c>
      <c r="N45" s="130">
        <f>MAX(0,M45-M44)</f>
        <v/>
      </c>
      <c r="O45" s="129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RESUMO'!AS40</f>
        <v/>
      </c>
      <c r="N46" s="130">
        <f>MAX(0,M46-M45)</f>
        <v/>
      </c>
      <c r="O46" s="129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RESUMO'!AT40</f>
        <v/>
      </c>
      <c r="N47" s="130">
        <f>MAX(0,M47-M46)</f>
        <v/>
      </c>
      <c r="O47" s="129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RESUMO'!AU40</f>
        <v/>
      </c>
      <c r="N48" s="130">
        <f>MAX(0,M48-M47)</f>
        <v/>
      </c>
      <c r="O48" s="129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RESUMO'!AV40</f>
        <v/>
      </c>
      <c r="N49" s="130">
        <f>MAX(0,M49-M48)</f>
        <v/>
      </c>
      <c r="O49" s="129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377793.34</v>
      </c>
      <c r="M50" s="129">
        <f>'CP RESUMO'!AW40</f>
        <v/>
      </c>
      <c r="N50" s="130">
        <f>MAX(0,M50-M49)</f>
        <v/>
      </c>
      <c r="O50" s="129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346604.79</v>
      </c>
      <c r="M51" s="129">
        <f>'CP RESUMO'!AX40</f>
        <v/>
      </c>
      <c r="N51" s="130">
        <f>MAX(0,M51-M50)</f>
        <v/>
      </c>
      <c r="O51" s="129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267750.73</v>
      </c>
      <c r="M52" s="129">
        <f>'CP RESUMO'!AY40</f>
        <v/>
      </c>
      <c r="N52" s="130">
        <f>MAX(0,M52-M51)</f>
        <v/>
      </c>
      <c r="O52" s="129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123341.88</v>
      </c>
      <c r="M53" s="129">
        <f>'CP RESUMO'!AZ40</f>
        <v/>
      </c>
      <c r="N53" s="130">
        <f>MAX(0,M53-M52)</f>
        <v/>
      </c>
      <c r="O53" s="129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61435.55</v>
      </c>
      <c r="M54" s="129">
        <f>'CP RESUMO'!BA40</f>
        <v/>
      </c>
      <c r="N54" s="130">
        <f>MAX(0,M54-M53)</f>
        <v/>
      </c>
      <c r="O54" s="129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RESUMO'!BB40</f>
        <v/>
      </c>
      <c r="N55" s="130">
        <f>MAX(0,M55-M54)</f>
        <v/>
      </c>
      <c r="O55" s="129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RESUMO'!BC40</f>
        <v/>
      </c>
      <c r="N56" s="130">
        <f>MAX(0,M56-M55)</f>
        <v/>
      </c>
      <c r="O56" s="129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RESUMO'!BD40</f>
        <v/>
      </c>
      <c r="N57" s="130">
        <f>MAX(0,M57-M56)</f>
        <v/>
      </c>
      <c r="O57" s="129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RESUMO'!BE40</f>
        <v/>
      </c>
      <c r="N58" s="130">
        <f>MAX(0,M58-M57)</f>
        <v/>
      </c>
      <c r="O58" s="129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RESUMO'!BF40</f>
        <v/>
      </c>
      <c r="N59" s="130">
        <f>MAX(0,M59-M58)</f>
        <v/>
      </c>
      <c r="O59" s="129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RESUMO'!BG40</f>
        <v/>
      </c>
      <c r="N60" s="130">
        <f>MAX(0,M60-M59)</f>
        <v/>
      </c>
      <c r="O60" s="129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RESUMO'!BH40</f>
        <v/>
      </c>
      <c r="N61" s="130">
        <f>MAX(0,M61-M60)</f>
        <v/>
      </c>
      <c r="O61" s="129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RESUMO'!BI40</f>
        <v/>
      </c>
      <c r="N62" s="130">
        <f>MAX(0,M62-M61)</f>
        <v/>
      </c>
      <c r="O62" s="129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RESUMO'!BJ40</f>
        <v/>
      </c>
      <c r="N63" s="130">
        <f>MAX(0,M63-M62)</f>
        <v/>
      </c>
      <c r="O63" s="129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RESUMO'!BK40</f>
        <v/>
      </c>
      <c r="N64" s="130">
        <f>MAX(0,M64-M63)</f>
        <v/>
      </c>
      <c r="O64" s="129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RESUMO'!BL40</f>
        <v/>
      </c>
      <c r="N65" s="130">
        <f>MAX(0,M65-M64)</f>
        <v/>
      </c>
      <c r="O65" s="129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RESUMO'!BM40</f>
        <v/>
      </c>
      <c r="N66" s="130">
        <f>MAX(0,M66-M65)</f>
        <v/>
      </c>
      <c r="O66" s="129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RESUMO'!BN40</f>
        <v/>
      </c>
      <c r="N67" s="130">
        <f>MAX(0,M67-M66)</f>
        <v/>
      </c>
      <c r="O67" s="129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RESUMO'!BO40</f>
        <v/>
      </c>
      <c r="N68" s="130">
        <f>MAX(0,M68-M67)</f>
        <v/>
      </c>
      <c r="O68" s="129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RESUMO'!BP40</f>
        <v/>
      </c>
      <c r="N69" s="130">
        <f>MAX(0,M69-M68)</f>
        <v/>
      </c>
      <c r="O69" s="129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RESUMO'!BQ40</f>
        <v/>
      </c>
      <c r="N70" s="130">
        <f>MAX(0,M70-M69)</f>
        <v/>
      </c>
      <c r="O70" s="129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RESUMO'!BR40</f>
        <v/>
      </c>
      <c r="N71" s="130">
        <f>MAX(0,M71-M70)</f>
        <v/>
      </c>
      <c r="O71" s="129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RESUMO'!BS40</f>
        <v/>
      </c>
      <c r="N72" s="130">
        <f>MAX(0,M72-M71)</f>
        <v/>
      </c>
      <c r="O72" s="129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RESUMO'!BT40</f>
        <v/>
      </c>
      <c r="N73" s="130">
        <f>MAX(0,M73-M72)</f>
        <v/>
      </c>
      <c r="O73" s="129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RESUMO'!BU40</f>
        <v/>
      </c>
      <c r="N74" s="130">
        <f>MAX(0,M74-M73)</f>
        <v/>
      </c>
      <c r="O74" s="129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RESUMO'!BV40</f>
        <v/>
      </c>
      <c r="N75" s="130">
        <f>MAX(0,M75-M74)</f>
        <v/>
      </c>
      <c r="O75" s="129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RESUMO'!BW40</f>
        <v/>
      </c>
      <c r="N76" s="130">
        <f>MAX(0,M76-M75)</f>
        <v/>
      </c>
      <c r="O76" s="129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PL'!F47</f>
        <v/>
      </c>
      <c r="K5" s="62">
        <f>'VALOR POR PL'!G47</f>
        <v/>
      </c>
      <c r="M5" s="129">
        <f>'CP RESUMO'!D41</f>
        <v/>
      </c>
      <c r="N5" s="130" t="n">
        <v>0</v>
      </c>
      <c r="O5" s="129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RESUMO'!E41</f>
        <v/>
      </c>
      <c r="N6" s="130">
        <f>MAX(0,M6-M5)</f>
        <v/>
      </c>
      <c r="O6" s="129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PL'!L47</f>
        <v/>
      </c>
      <c r="M7" s="129">
        <f>'CP RESUMO'!F41</f>
        <v/>
      </c>
      <c r="N7" s="130">
        <f>MAX(0,M7-M6)</f>
        <v/>
      </c>
      <c r="O7" s="129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RESUMO'!G41</f>
        <v/>
      </c>
      <c r="N8" s="130">
        <f>MAX(0,M8-M7)</f>
        <v/>
      </c>
      <c r="O8" s="129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RESUMO'!H41</f>
        <v/>
      </c>
      <c r="N9" s="130">
        <f>MAX(0,M9-M8)</f>
        <v/>
      </c>
      <c r="O9" s="129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RESUMO'!I41</f>
        <v/>
      </c>
      <c r="N10" s="130">
        <f>MAX(0,M10-M9)</f>
        <v/>
      </c>
      <c r="O10" s="129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RESUMO'!J41</f>
        <v/>
      </c>
      <c r="N11" s="130">
        <f>MAX(0,M11-M10)</f>
        <v/>
      </c>
      <c r="O11" s="129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RESUMO'!K41</f>
        <v/>
      </c>
      <c r="N12" s="130">
        <f>MAX(0,M12-M11)</f>
        <v/>
      </c>
      <c r="O12" s="129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PL'!I47</f>
        <v/>
      </c>
      <c r="M13" s="129">
        <f>'CP RESUMO'!L41</f>
        <v/>
      </c>
      <c r="N13" s="130">
        <f>MAX(0,M13-M12)</f>
        <v/>
      </c>
      <c r="O13" s="129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9">
        <f>'CP RESUMO'!M41</f>
        <v/>
      </c>
      <c r="N14" s="130">
        <f>MAX(0,M14-M13)</f>
        <v/>
      </c>
      <c r="O14" s="129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RESUMO'!N41</f>
        <v/>
      </c>
      <c r="N15" s="130">
        <f>MAX(0,M15-M14)</f>
        <v/>
      </c>
      <c r="O15" s="129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RESUMO'!O41</f>
        <v/>
      </c>
      <c r="N16" s="130">
        <f>MAX(0,M16-M15)</f>
        <v/>
      </c>
      <c r="O16" s="129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RESUMO'!P41</f>
        <v/>
      </c>
      <c r="N17" s="130">
        <f>MAX(0,M17-M16)</f>
        <v/>
      </c>
      <c r="O17" s="129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RESUMO'!Q41</f>
        <v/>
      </c>
      <c r="N18" s="130">
        <f>MAX(0,M18-M17)</f>
        <v/>
      </c>
      <c r="O18" s="129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RESUMO'!R41</f>
        <v/>
      </c>
      <c r="N19" s="130">
        <f>MAX(0,M19-M18)</f>
        <v/>
      </c>
      <c r="O19" s="129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RESUMO'!S41</f>
        <v/>
      </c>
      <c r="N20" s="130">
        <f>MAX(0,M20-M19)</f>
        <v/>
      </c>
      <c r="O20" s="129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RESUMO'!T41</f>
        <v/>
      </c>
      <c r="N21" s="130">
        <f>MAX(0,M21-M20)</f>
        <v/>
      </c>
      <c r="O21" s="129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RESUMO'!U41</f>
        <v/>
      </c>
      <c r="N22" s="130">
        <f>MAX(0,M22-M21)</f>
        <v/>
      </c>
      <c r="O22" s="129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RESUMO'!V41</f>
        <v/>
      </c>
      <c r="N23" s="130">
        <f>MAX(0,M23-M22)</f>
        <v/>
      </c>
      <c r="O23" s="129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RESUMO'!W41</f>
        <v/>
      </c>
      <c r="N24" s="130">
        <f>MAX(0,M24-M23)</f>
        <v/>
      </c>
      <c r="O24" s="129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RESUMO'!X41</f>
        <v/>
      </c>
      <c r="N25" s="130">
        <f>MAX(0,M25-M24)</f>
        <v/>
      </c>
      <c r="O25" s="129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RESUMO'!Y41</f>
        <v/>
      </c>
      <c r="N26" s="130">
        <f>MAX(0,M26-M25)</f>
        <v/>
      </c>
      <c r="O26" s="129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RESUMO'!Z41</f>
        <v/>
      </c>
      <c r="N27" s="130">
        <f>MAX(0,M27-M26)</f>
        <v/>
      </c>
      <c r="O27" s="129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RESUMO'!AA41</f>
        <v/>
      </c>
      <c r="N28" s="130">
        <f>MAX(0,M28-M27)</f>
        <v/>
      </c>
      <c r="O28" s="129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RESUMO'!AB41</f>
        <v/>
      </c>
      <c r="N29" s="130">
        <f>MAX(0,M29-M28)</f>
        <v/>
      </c>
      <c r="O29" s="129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RESUMO'!AC41</f>
        <v/>
      </c>
      <c r="N30" s="130">
        <f>MAX(0,M30-M29)</f>
        <v/>
      </c>
      <c r="O30" s="129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RESUMO'!AD41</f>
        <v/>
      </c>
      <c r="N31" s="130">
        <f>MAX(0,M31-M30)</f>
        <v/>
      </c>
      <c r="O31" s="129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RESUMO'!AE41</f>
        <v/>
      </c>
      <c r="N32" s="130">
        <f>MAX(0,M32-M31)</f>
        <v/>
      </c>
      <c r="O32" s="129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RESUMO'!AF41</f>
        <v/>
      </c>
      <c r="N33" s="130">
        <f>MAX(0,M33-M32)</f>
        <v/>
      </c>
      <c r="O33" s="129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RESUMO'!AG41</f>
        <v/>
      </c>
      <c r="N34" s="130">
        <f>MAX(0,M34-M33)</f>
        <v/>
      </c>
      <c r="O34" s="129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RESUMO'!AH41</f>
        <v/>
      </c>
      <c r="N35" s="130">
        <f>MAX(0,M35-M34)</f>
        <v/>
      </c>
      <c r="O35" s="129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RESUMO'!AI41</f>
        <v/>
      </c>
      <c r="N36" s="130">
        <f>MAX(0,M36-M35)</f>
        <v/>
      </c>
      <c r="O36" s="129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RESUMO'!AJ41</f>
        <v/>
      </c>
      <c r="N37" s="130">
        <f>MAX(0,M37-M36)</f>
        <v/>
      </c>
      <c r="O37" s="129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RESUMO'!AK41</f>
        <v/>
      </c>
      <c r="N38" s="130">
        <f>MAX(0,M38-M37)</f>
        <v/>
      </c>
      <c r="O38" s="129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RESUMO'!AL41</f>
        <v/>
      </c>
      <c r="N39" s="130">
        <f>MAX(0,M39-M38)</f>
        <v/>
      </c>
      <c r="O39" s="129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RESUMO'!AM41</f>
        <v/>
      </c>
      <c r="N40" s="130">
        <f>MAX(0,M40-M39)</f>
        <v/>
      </c>
      <c r="O40" s="129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RESUMO'!AN41</f>
        <v/>
      </c>
      <c r="N41" s="130">
        <f>MAX(0,M41-M40)</f>
        <v/>
      </c>
      <c r="O41" s="129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RESUMO'!AO41</f>
        <v/>
      </c>
      <c r="N42" s="130">
        <f>MAX(0,M42-M41)</f>
        <v/>
      </c>
      <c r="O42" s="129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RESUMO'!AP41</f>
        <v/>
      </c>
      <c r="N43" s="130">
        <f>MAX(0,M43-M42)</f>
        <v/>
      </c>
      <c r="O43" s="129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RESUMO'!AQ41</f>
        <v/>
      </c>
      <c r="N44" s="130">
        <f>MAX(0,M44-M43)</f>
        <v/>
      </c>
      <c r="O44" s="129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19082.06</v>
      </c>
      <c r="M45" s="129">
        <f>'CP RESUMO'!AR41</f>
        <v/>
      </c>
      <c r="N45" s="130">
        <f>MAX(0,M45-M44)</f>
        <v/>
      </c>
      <c r="O45" s="129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36106.25</v>
      </c>
      <c r="M46" s="129">
        <f>'CP RESUMO'!AS41</f>
        <v/>
      </c>
      <c r="N46" s="130">
        <f>MAX(0,M46-M45)</f>
        <v/>
      </c>
      <c r="O46" s="129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66038.89</v>
      </c>
      <c r="M47" s="129">
        <f>'CP RESUMO'!AT41</f>
        <v/>
      </c>
      <c r="N47" s="130">
        <f>MAX(0,M47-M46)</f>
        <v/>
      </c>
      <c r="O47" s="129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81005.21000000001</v>
      </c>
      <c r="M48" s="129">
        <f>'CP RESUMO'!AU41</f>
        <v/>
      </c>
      <c r="N48" s="130">
        <f>MAX(0,M48-M47)</f>
        <v/>
      </c>
      <c r="O48" s="129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86430.5</v>
      </c>
      <c r="M49" s="129">
        <f>'CP RESUMO'!AV41</f>
        <v/>
      </c>
      <c r="N49" s="130">
        <f>MAX(0,M49-M48)</f>
        <v/>
      </c>
      <c r="O49" s="129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83343.7</v>
      </c>
      <c r="M50" s="129">
        <f>'CP RESUMO'!AW41</f>
        <v/>
      </c>
      <c r="N50" s="130">
        <f>MAX(0,M50-M49)</f>
        <v/>
      </c>
      <c r="O50" s="129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83437.24000000001</v>
      </c>
      <c r="M51" s="129">
        <f>'CP RESUMO'!AX41</f>
        <v/>
      </c>
      <c r="N51" s="130">
        <f>MAX(0,M51-M50)</f>
        <v/>
      </c>
      <c r="O51" s="129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77824.87</v>
      </c>
      <c r="M52" s="129">
        <f>'CP RESUMO'!AY41</f>
        <v/>
      </c>
      <c r="N52" s="130">
        <f>MAX(0,M52-M51)</f>
        <v/>
      </c>
      <c r="O52" s="129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69219.23</v>
      </c>
      <c r="M53" s="129">
        <f>'CP RESUMO'!AZ41</f>
        <v/>
      </c>
      <c r="N53" s="130">
        <f>MAX(0,M53-M52)</f>
        <v/>
      </c>
      <c r="O53" s="129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55843.08</v>
      </c>
      <c r="M54" s="129">
        <f>'CP RESUMO'!BA41</f>
        <v/>
      </c>
      <c r="N54" s="130">
        <f>MAX(0,M54-M53)</f>
        <v/>
      </c>
      <c r="O54" s="129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95784.45</v>
      </c>
      <c r="M55" s="129">
        <f>'CP RESUMO'!BB41</f>
        <v/>
      </c>
      <c r="N55" s="130">
        <f>MAX(0,M55-M54)</f>
        <v/>
      </c>
      <c r="O55" s="129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86711.12</v>
      </c>
      <c r="M56" s="129">
        <f>'CP RESUMO'!BC41</f>
        <v/>
      </c>
      <c r="N56" s="130">
        <f>MAX(0,M56-M55)</f>
        <v/>
      </c>
      <c r="O56" s="129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81940.60000000001</v>
      </c>
      <c r="M57" s="129">
        <f>'CP RESUMO'!BD41</f>
        <v/>
      </c>
      <c r="N57" s="130">
        <f>MAX(0,M57-M56)</f>
        <v/>
      </c>
      <c r="O57" s="129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12160.14</v>
      </c>
      <c r="M58" s="129">
        <f>'CP RESUMO'!BE41</f>
        <v/>
      </c>
      <c r="N58" s="130">
        <f>MAX(0,M58-M57)</f>
        <v/>
      </c>
      <c r="O58" s="129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RESUMO'!BF41</f>
        <v/>
      </c>
      <c r="N59" s="130">
        <f>MAX(0,M59-M58)</f>
        <v/>
      </c>
      <c r="O59" s="129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RESUMO'!BG41</f>
        <v/>
      </c>
      <c r="N60" s="130">
        <f>MAX(0,M60-M59)</f>
        <v/>
      </c>
      <c r="O60" s="129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RESUMO'!BH41</f>
        <v/>
      </c>
      <c r="N61" s="130">
        <f>MAX(0,M61-M60)</f>
        <v/>
      </c>
      <c r="O61" s="129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RESUMO'!BI41</f>
        <v/>
      </c>
      <c r="N62" s="130">
        <f>MAX(0,M62-M61)</f>
        <v/>
      </c>
      <c r="O62" s="129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RESUMO'!BJ41</f>
        <v/>
      </c>
      <c r="N63" s="130">
        <f>MAX(0,M63-M62)</f>
        <v/>
      </c>
      <c r="O63" s="129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RESUMO'!BK41</f>
        <v/>
      </c>
      <c r="N64" s="130">
        <f>MAX(0,M64-M63)</f>
        <v/>
      </c>
      <c r="O64" s="129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RESUMO'!BL41</f>
        <v/>
      </c>
      <c r="N65" s="130">
        <f>MAX(0,M65-M64)</f>
        <v/>
      </c>
      <c r="O65" s="129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RESUMO'!BM41</f>
        <v/>
      </c>
      <c r="N66" s="130">
        <f>MAX(0,M66-M65)</f>
        <v/>
      </c>
      <c r="O66" s="129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RESUMO'!BN41</f>
        <v/>
      </c>
      <c r="N67" s="130">
        <f>MAX(0,M67-M66)</f>
        <v/>
      </c>
      <c r="O67" s="129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RESUMO'!BO41</f>
        <v/>
      </c>
      <c r="N68" s="130">
        <f>MAX(0,M68-M67)</f>
        <v/>
      </c>
      <c r="O68" s="129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RESUMO'!BP41</f>
        <v/>
      </c>
      <c r="N69" s="130">
        <f>MAX(0,M69-M68)</f>
        <v/>
      </c>
      <c r="O69" s="129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RESUMO'!BQ41</f>
        <v/>
      </c>
      <c r="N70" s="130">
        <f>MAX(0,M70-M69)</f>
        <v/>
      </c>
      <c r="O70" s="129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RESUMO'!BR41</f>
        <v/>
      </c>
      <c r="N71" s="130">
        <f>MAX(0,M71-M70)</f>
        <v/>
      </c>
      <c r="O71" s="129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RESUMO'!BS41</f>
        <v/>
      </c>
      <c r="N72" s="130">
        <f>MAX(0,M72-M71)</f>
        <v/>
      </c>
      <c r="O72" s="129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RESUMO'!BT41</f>
        <v/>
      </c>
      <c r="N73" s="130">
        <f>MAX(0,M73-M72)</f>
        <v/>
      </c>
      <c r="O73" s="129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RESUMO'!BU41</f>
        <v/>
      </c>
      <c r="N74" s="130">
        <f>MAX(0,M74-M73)</f>
        <v/>
      </c>
      <c r="O74" s="129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RESUMO'!BV41</f>
        <v/>
      </c>
      <c r="N75" s="130">
        <f>MAX(0,M75-M74)</f>
        <v/>
      </c>
      <c r="O75" s="129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RESUMO'!BW41</f>
        <v/>
      </c>
      <c r="N76" s="130">
        <f>MAX(0,M76-M75)</f>
        <v/>
      </c>
      <c r="O76" s="129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2026-09-28T04:14:11Z</dcterms:created>
  <dcterms:modified xsi:type="dcterms:W3CDTF">2026-09-28T04:14:14Z</dcterms:modified>
</cp:coreProperties>
</file>